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496" windowHeight="7320" tabRatio="900"/>
  </bookViews>
  <sheets>
    <sheet name="Content" sheetId="51" r:id="rId1"/>
    <sheet name="KPIs" sheetId="50" r:id="rId2"/>
    <sheet name="H&amp;S" sheetId="42" r:id="rId3"/>
    <sheet name="People" sheetId="43" r:id="rId4"/>
    <sheet name="Environment" sheetId="45" r:id="rId5"/>
    <sheet name="Climate and Energy" sheetId="55" r:id="rId6"/>
    <sheet name="Communities" sheetId="46" r:id="rId7"/>
    <sheet name="Governance and Ethics" sheetId="48" r:id="rId8"/>
    <sheet name="Site level" sheetId="49" r:id="rId9"/>
    <sheet name="Economic" sheetId="47" r:id="rId10"/>
    <sheet name="Units of Measurement" sheetId="53" r:id="rId11"/>
    <sheet name="GRI" sheetId="66" r:id="rId12"/>
    <sheet name="SASB" sheetId="67" r:id="rId13"/>
    <sheet name="TranslationData" sheetId="57" state="hidden" r:id="rId14"/>
    <sheet name="GRI Content Index" sheetId="59" state="hidden" r:id="rId15"/>
    <sheet name="SASB Content Index" sheetId="60"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1995_год" localSheetId="5">[1]текучесть!#REF!</definedName>
    <definedName name="_1995_год" localSheetId="11">[1]текучесть!#REF!</definedName>
    <definedName name="_1995_год">[1]текучесть!#REF!</definedName>
    <definedName name="_1996_год" localSheetId="5">[1]текучесть!#REF!</definedName>
    <definedName name="_1996_год" localSheetId="11">[1]текучесть!#REF!</definedName>
    <definedName name="_1996_год">[1]текучесть!#REF!</definedName>
    <definedName name="_Fill" localSheetId="5" hidden="1">'[2]П-6'!#REF!</definedName>
    <definedName name="_Fill" localSheetId="11" hidden="1">'[2]П-6'!#REF!</definedName>
    <definedName name="_Fill" hidden="1">'[2]П-6'!#REF!</definedName>
    <definedName name="_Order1" hidden="1">255</definedName>
    <definedName name="_Order2" hidden="1">255</definedName>
    <definedName name="_pipe">[3]Закупки!$AB$1:$AB$65536</definedName>
    <definedName name="_price">[3]Закупки!$G$4:$G$6649</definedName>
    <definedName name="_priceSTZ">[3]Закупки!$K$1:$K$65536</definedName>
    <definedName name="_size">[3]Закупки!$D$4:$D$5801</definedName>
    <definedName name="_steel">[3]Закупки!$C$4:$C$5160</definedName>
    <definedName name="_ton">[3]Закупки!$F$4:$F$5076</definedName>
    <definedName name="_TY">[3]Закупки!$H$1:$H$65536</definedName>
    <definedName name="_xlnm._FilterDatabase" localSheetId="14" hidden="1">'GRI Content Index'!$B$2:$K$156</definedName>
    <definedName name="_xlnm._FilterDatabase" localSheetId="15" hidden="1">'SASB Content Index'!$B$2:$J$78</definedName>
    <definedName name="_xlnm._FilterDatabase" localSheetId="13" hidden="1">TranslationData!$A$3:$AH$743</definedName>
    <definedName name="_xlnm._FilterDatabase" hidden="1">'[4]4'!$B$3:$E$5</definedName>
    <definedName name="AccessDatabase" hidden="1">"H:\TAX\GHRST\STANDARD\2004\forms\201.05.mdb"</definedName>
    <definedName name="Account_Balance" localSheetId="5">#REF!</definedName>
    <definedName name="Account_Balance" localSheetId="11">#REF!</definedName>
    <definedName name="Account_Balance">#REF!</definedName>
    <definedName name="ACR_NAME" localSheetId="5">#REF!</definedName>
    <definedName name="ACR_NAME" localSheetId="11">#REF!</definedName>
    <definedName name="ACR_NAME">#REF!</definedName>
    <definedName name="ACT_CODE">[5]besc!$C$1:$C$65536</definedName>
    <definedName name="AnnualYear" localSheetId="5">#REF!</definedName>
    <definedName name="AnnualYear" localSheetId="11">#REF!</definedName>
    <definedName name="AnnualYear">#REF!</definedName>
    <definedName name="AnnualYearEndDate" localSheetId="5">#REF!</definedName>
    <definedName name="AnnualYearEndDate" localSheetId="11">#REF!</definedName>
    <definedName name="AnnualYearEndDate">#REF!</definedName>
    <definedName name="AnnualYearEndPeriod" localSheetId="5">#REF!</definedName>
    <definedName name="AnnualYearEndPeriod" localSheetId="11">#REF!</definedName>
    <definedName name="AnnualYearEndPeriod">#REF!</definedName>
    <definedName name="AS2DocOpenMode" hidden="1">"AS2DocumentEdit"</definedName>
    <definedName name="AS2HasNoAutoHeaderFooter">"OFF"</definedName>
    <definedName name="AshantiGoldProduced" localSheetId="5">#REF!</definedName>
    <definedName name="AshantiGoldProduced" localSheetId="11">#REF!</definedName>
    <definedName name="AshantiGoldProduced">#REF!</definedName>
    <definedName name="average2010">[6]Rates!$C$1</definedName>
    <definedName name="average2011">[6]Rates!$C$4</definedName>
    <definedName name="AyanCapexMaintenanceIn" localSheetId="5">#REF!</definedName>
    <definedName name="AyanCapexMaintenanceIn" localSheetId="11">#REF!</definedName>
    <definedName name="AyanCapexMaintenanceIn">#REF!</definedName>
    <definedName name="AyanCapexProjectIn" localSheetId="5">#REF!</definedName>
    <definedName name="AyanCapexProjectIn" localSheetId="11">#REF!</definedName>
    <definedName name="AyanCapexProjectIn">#REF!</definedName>
    <definedName name="AyanCapexTotal" localSheetId="5">#REF!</definedName>
    <definedName name="AyanCapexTotal" localSheetId="11">#REF!</definedName>
    <definedName name="AyanCapexTotal">#REF!</definedName>
    <definedName name="AyanClosureCostIn" localSheetId="5">#REF!</definedName>
    <definedName name="AyanClosureCostIn" localSheetId="11">#REF!</definedName>
    <definedName name="AyanClosureCostIn">#REF!</definedName>
    <definedName name="AyanCorpChargeIn" localSheetId="5">#REF!</definedName>
    <definedName name="AyanCorpChargeIn" localSheetId="11">#REF!</definedName>
    <definedName name="AyanCorpChargeIn">#REF!</definedName>
    <definedName name="AyanDepreciation" localSheetId="5">#REF!</definedName>
    <definedName name="AyanDepreciation" localSheetId="11">#REF!</definedName>
    <definedName name="AyanDepreciation">#REF!</definedName>
    <definedName name="AyanDirectCosts" localSheetId="5">#REF!</definedName>
    <definedName name="AyanDirectCosts" localSheetId="11">#REF!</definedName>
    <definedName name="AyanDirectCosts">#REF!</definedName>
    <definedName name="AyanDirectCostsPaid" localSheetId="5">#REF!</definedName>
    <definedName name="AyanDirectCostsPaid" localSheetId="11">#REF!</definedName>
    <definedName name="AyanDirectCostsPaid">#REF!</definedName>
    <definedName name="AyanEnviroProvisionCf" localSheetId="5">#REF!</definedName>
    <definedName name="AyanEnviroProvisionCf" localSheetId="11">#REF!</definedName>
    <definedName name="AyanEnviroProvisionCf">#REF!</definedName>
    <definedName name="AyanExceptionalCostIn" localSheetId="5">#REF!</definedName>
    <definedName name="AyanExceptionalCostIn" localSheetId="11">#REF!</definedName>
    <definedName name="AyanExceptionalCostIn">#REF!</definedName>
    <definedName name="AyanExplorationCostIn" localSheetId="5">#REF!</definedName>
    <definedName name="AyanExplorationCostIn" localSheetId="11">#REF!</definedName>
    <definedName name="AyanExplorationCostIn">#REF!</definedName>
    <definedName name="AyanExternalDebtBf" localSheetId="5">#REF!</definedName>
    <definedName name="AyanExternalDebtBf" localSheetId="11">#REF!</definedName>
    <definedName name="AyanExternalDebtBf">#REF!</definedName>
    <definedName name="AyanExternalDebtCf" localSheetId="5">#REF!</definedName>
    <definedName name="AyanExternalDebtCf" localSheetId="11">#REF!</definedName>
    <definedName name="AyanExternalDebtCf">#REF!</definedName>
    <definedName name="AyanExternalDebtMarginIn" localSheetId="5">#REF!</definedName>
    <definedName name="AyanExternalDebtMarginIn" localSheetId="11">#REF!</definedName>
    <definedName name="AyanExternalDebtMarginIn">#REF!</definedName>
    <definedName name="AyanExternalDebtOpeningBalIn" localSheetId="5">#REF!</definedName>
    <definedName name="AyanExternalDebtOpeningBalIn" localSheetId="11">#REF!</definedName>
    <definedName name="AyanExternalDebtOpeningBalIn">#REF!</definedName>
    <definedName name="AyanExternalDrawdown" localSheetId="5">#REF!</definedName>
    <definedName name="AyanExternalDrawdown" localSheetId="11">#REF!</definedName>
    <definedName name="AyanExternalDrawdown">#REF!</definedName>
    <definedName name="AyanExternalInterestDue" localSheetId="5">#REF!</definedName>
    <definedName name="AyanExternalInterestDue" localSheetId="11">#REF!</definedName>
    <definedName name="AyanExternalInterestDue">#REF!</definedName>
    <definedName name="AyanExternalInterestPaid" localSheetId="5">#REF!</definedName>
    <definedName name="AyanExternalInterestPaid" localSheetId="11">#REF!</definedName>
    <definedName name="AyanExternalInterestPaid">#REF!</definedName>
    <definedName name="AyanExternalInterestRate" localSheetId="5">#REF!</definedName>
    <definedName name="AyanExternalInterestRate" localSheetId="11">#REF!</definedName>
    <definedName name="AyanExternalInterestRate">#REF!</definedName>
    <definedName name="AyanExternalRepayment" localSheetId="5">#REF!</definedName>
    <definedName name="AyanExternalRepayment" localSheetId="11">#REF!</definedName>
    <definedName name="AyanExternalRepayment">#REF!</definedName>
    <definedName name="AyanfuriFlexCapexIn" localSheetId="5">#REF!</definedName>
    <definedName name="AyanfuriFlexCapexIn" localSheetId="11">#REF!</definedName>
    <definedName name="AyanfuriFlexCapexIn">#REF!</definedName>
    <definedName name="AyanfuriFlexGradeIn" localSheetId="5">#REF!</definedName>
    <definedName name="AyanfuriFlexGradeIn" localSheetId="11">#REF!</definedName>
    <definedName name="AyanfuriFlexGradeIn">#REF!</definedName>
    <definedName name="AyanfuriFlexOpexIn" localSheetId="5">#REF!</definedName>
    <definedName name="AyanfuriFlexOpexIn" localSheetId="11">#REF!</definedName>
    <definedName name="AyanfuriFlexOpexIn">#REF!</definedName>
    <definedName name="AyanfuriFlexOreIn" localSheetId="5">#REF!</definedName>
    <definedName name="AyanfuriFlexOreIn" localSheetId="11">#REF!</definedName>
    <definedName name="AyanfuriFlexOreIn">#REF!</definedName>
    <definedName name="AyanfuriFlexRecoveryIn" localSheetId="5">#REF!</definedName>
    <definedName name="AyanfuriFlexRecoveryIn" localSheetId="11">#REF!</definedName>
    <definedName name="AyanfuriFlexRecoveryIn">#REF!</definedName>
    <definedName name="AyanfuriFlexWasteIn" localSheetId="5">#REF!</definedName>
    <definedName name="AyanfuriFlexWasteIn" localSheetId="11">#REF!</definedName>
    <definedName name="AyanfuriFlexWasteIn">#REF!</definedName>
    <definedName name="AyanG_ACostIn" localSheetId="5">#REF!</definedName>
    <definedName name="AyanG_ACostIn" localSheetId="11">#REF!</definedName>
    <definedName name="AyanG_ACostIn">#REF!</definedName>
    <definedName name="AyanGoldSalesOunces" localSheetId="5">#REF!</definedName>
    <definedName name="AyanGoldSalesOunces" localSheetId="11">#REF!</definedName>
    <definedName name="AyanGoldSalesOunces">#REF!</definedName>
    <definedName name="AyanInterCoBf" localSheetId="5">#REF!</definedName>
    <definedName name="AyanInterCoBf" localSheetId="11">#REF!</definedName>
    <definedName name="AyanInterCoBf">#REF!</definedName>
    <definedName name="AyanInterCoCf" localSheetId="5">#REF!</definedName>
    <definedName name="AyanInterCoCf" localSheetId="11">#REF!</definedName>
    <definedName name="AyanInterCoCf">#REF!</definedName>
    <definedName name="AyanInterCoDebtMarginIn" localSheetId="5">#REF!</definedName>
    <definedName name="AyanInterCoDebtMarginIn" localSheetId="11">#REF!</definedName>
    <definedName name="AyanInterCoDebtMarginIn">#REF!</definedName>
    <definedName name="AyanInterCoDebtOpeningBalIn" localSheetId="5">#REF!</definedName>
    <definedName name="AyanInterCoDebtOpeningBalIn" localSheetId="11">#REF!</definedName>
    <definedName name="AyanInterCoDebtOpeningBalIn">#REF!</definedName>
    <definedName name="AyanInterCoDebtRepaymentIn" localSheetId="5">#REF!</definedName>
    <definedName name="AyanInterCoDebtRepaymentIn" localSheetId="11">#REF!</definedName>
    <definedName name="AyanInterCoDebtRepaymentIn">#REF!</definedName>
    <definedName name="AyanInterCoDrawdown" localSheetId="5">#REF!</definedName>
    <definedName name="AyanInterCoDrawdown" localSheetId="11">#REF!</definedName>
    <definedName name="AyanInterCoDrawdown">#REF!</definedName>
    <definedName name="AyanInterCoInterest" localSheetId="5">#REF!</definedName>
    <definedName name="AyanInterCoInterest" localSheetId="11">#REF!</definedName>
    <definedName name="AyanInterCoInterest">#REF!</definedName>
    <definedName name="AyanInterCoRepayment" localSheetId="5">#REF!</definedName>
    <definedName name="AyanInterCoRepayment" localSheetId="11">#REF!</definedName>
    <definedName name="AyanInterCoRepayment">#REF!</definedName>
    <definedName name="AyanInterestOnCashBalances" localSheetId="5">#REF!</definedName>
    <definedName name="AyanInterestOnCashBalances" localSheetId="11">#REF!</definedName>
    <definedName name="AyanInterestOnCashBalances">#REF!</definedName>
    <definedName name="AyanMetalMilled" localSheetId="5">#REF!</definedName>
    <definedName name="AyanMetalMilled" localSheetId="11">#REF!</definedName>
    <definedName name="AyanMetalMilled">#REF!</definedName>
    <definedName name="AyanMetalMined" localSheetId="5">#REF!</definedName>
    <definedName name="AyanMetalMined" localSheetId="11">#REF!</definedName>
    <definedName name="AyanMetalMined">#REF!</definedName>
    <definedName name="AyanMetRecoveryIn" localSheetId="5">#REF!</definedName>
    <definedName name="AyanMetRecoveryIn" localSheetId="11">#REF!</definedName>
    <definedName name="AyanMetRecoveryIn">#REF!</definedName>
    <definedName name="AyanMinedMetalIn" localSheetId="5">#REF!</definedName>
    <definedName name="AyanMinedMetalIn" localSheetId="11">#REF!</definedName>
    <definedName name="AyanMinedMetalIn">#REF!</definedName>
    <definedName name="AyanMiningCostsFixedIn" localSheetId="5">#REF!</definedName>
    <definedName name="AyanMiningCostsFixedIn" localSheetId="11">#REF!</definedName>
    <definedName name="AyanMiningCostsFixedIn">#REF!</definedName>
    <definedName name="AyanMiningCostsVarIn" localSheetId="5">#REF!</definedName>
    <definedName name="AyanMiningCostsVarIn" localSheetId="11">#REF!</definedName>
    <definedName name="AyanMiningCostsVarIn">#REF!</definedName>
    <definedName name="AyanNBVBf" localSheetId="5">#REF!</definedName>
    <definedName name="AyanNBVBf" localSheetId="11">#REF!</definedName>
    <definedName name="AyanNBVBf">#REF!</definedName>
    <definedName name="AyanNBVCf" localSheetId="5">#REF!</definedName>
    <definedName name="AyanNBVCf" localSheetId="11">#REF!</definedName>
    <definedName name="AyanNBVCf">#REF!</definedName>
    <definedName name="AyanNetAssets" localSheetId="5">#REF!</definedName>
    <definedName name="AyanNetAssets" localSheetId="11">#REF!</definedName>
    <definedName name="AyanNetAssets">#REF!</definedName>
    <definedName name="AyanOpCostPayables" localSheetId="5">#REF!</definedName>
    <definedName name="AyanOpCostPayables" localSheetId="11">#REF!</definedName>
    <definedName name="AyanOpCostPayables">#REF!</definedName>
    <definedName name="AyanOpeningCashIn" localSheetId="5">#REF!</definedName>
    <definedName name="AyanOpeningCashIn" localSheetId="11">#REF!</definedName>
    <definedName name="AyanOpeningCashIn">#REF!</definedName>
    <definedName name="AyanOpeningEarningsIn" localSheetId="5">#REF!</definedName>
    <definedName name="AyanOpeningEarningsIn" localSheetId="11">#REF!</definedName>
    <definedName name="AyanOpeningEarningsIn">#REF!</definedName>
    <definedName name="AyanOpeningEquityIn" localSheetId="5">#REF!</definedName>
    <definedName name="AyanOpeningEquityIn" localSheetId="11">#REF!</definedName>
    <definedName name="AyanOpeningEquityIn">#REF!</definedName>
    <definedName name="AyanOpeningExternalDebtIn" localSheetId="5">#REF!</definedName>
    <definedName name="AyanOpeningExternalDebtIn" localSheetId="11">#REF!</definedName>
    <definedName name="AyanOpeningExternalDebtIn">#REF!</definedName>
    <definedName name="AyanOpeningInterCoBalIn" localSheetId="5">#REF!</definedName>
    <definedName name="AyanOpeningInterCoBalIn" localSheetId="11">#REF!</definedName>
    <definedName name="AyanOpeningInterCoBalIn">#REF!</definedName>
    <definedName name="AyanOpeningLTDIn" localSheetId="5">#REF!</definedName>
    <definedName name="AyanOpeningLTDIn" localSheetId="11">#REF!</definedName>
    <definedName name="AyanOpeningLTDIn">#REF!</definedName>
    <definedName name="AyanOpeningNBVIn" localSheetId="5">#REF!</definedName>
    <definedName name="AyanOpeningNBVIn" localSheetId="11">#REF!</definedName>
    <definedName name="AyanOpeningNBVIn">#REF!</definedName>
    <definedName name="AyanOpeningPayablesIn" localSheetId="5">#REF!</definedName>
    <definedName name="AyanOpeningPayablesIn" localSheetId="11">#REF!</definedName>
    <definedName name="AyanOpeningPayablesIn">#REF!</definedName>
    <definedName name="AyanOpeningProvsionsIn" localSheetId="5">#REF!</definedName>
    <definedName name="AyanOpeningProvsionsIn" localSheetId="11">#REF!</definedName>
    <definedName name="AyanOpeningProvsionsIn">#REF!</definedName>
    <definedName name="AyanOpeningRecevieablesIn" localSheetId="5">#REF!</definedName>
    <definedName name="AyanOpeningRecevieablesIn" localSheetId="11">#REF!</definedName>
    <definedName name="AyanOpeningRecevieablesIn">#REF!</definedName>
    <definedName name="AyanOpeningStockIn" localSheetId="5">#REF!</definedName>
    <definedName name="AyanOpeningStockIn" localSheetId="11">#REF!</definedName>
    <definedName name="AyanOpeningStockIn">#REF!</definedName>
    <definedName name="AyanOperatingCosts" localSheetId="5">#REF!</definedName>
    <definedName name="AyanOperatingCosts" localSheetId="11">#REF!</definedName>
    <definedName name="AyanOperatingCosts">#REF!</definedName>
    <definedName name="AyanOperatingCostsPaid" localSheetId="5">#REF!</definedName>
    <definedName name="AyanOperatingCostsPaid" localSheetId="11">#REF!</definedName>
    <definedName name="AyanOperatingCostsPaid">#REF!</definedName>
    <definedName name="AyanOreMilled" localSheetId="5">#REF!</definedName>
    <definedName name="AyanOreMilled" localSheetId="11">#REF!</definedName>
    <definedName name="AyanOreMilled">#REF!</definedName>
    <definedName name="AyanOreMined" localSheetId="5">#REF!</definedName>
    <definedName name="AyanOreMined" localSheetId="11">#REF!</definedName>
    <definedName name="AyanOreMined">#REF!</definedName>
    <definedName name="AyanOreMinedIn" localSheetId="5">#REF!</definedName>
    <definedName name="AyanOreMinedIn" localSheetId="11">#REF!</definedName>
    <definedName name="AyanOreMinedIn">#REF!</definedName>
    <definedName name="AyanOtherCostIn" localSheetId="5">#REF!</definedName>
    <definedName name="AyanOtherCostIn" localSheetId="11">#REF!</definedName>
    <definedName name="AyanOtherCostIn">#REF!</definedName>
    <definedName name="AyanOtherCostPayables" localSheetId="5">#REF!</definedName>
    <definedName name="AyanOtherCostPayables" localSheetId="11">#REF!</definedName>
    <definedName name="AyanOtherCostPayables">#REF!</definedName>
    <definedName name="AyanOtherCostsPaid" localSheetId="5">#REF!</definedName>
    <definedName name="AyanOtherCostsPaid" localSheetId="11">#REF!</definedName>
    <definedName name="AyanOtherCostsPaid">#REF!</definedName>
    <definedName name="AyanOtherIncome" localSheetId="5">#REF!</definedName>
    <definedName name="AyanOtherIncome" localSheetId="11">#REF!</definedName>
    <definedName name="AyanOtherIncome">#REF!</definedName>
    <definedName name="AyanOtherIncomeReceived" localSheetId="5">#REF!</definedName>
    <definedName name="AyanOtherIncomeReceived" localSheetId="11">#REF!</definedName>
    <definedName name="AyanOtherIncomeReceived">#REF!</definedName>
    <definedName name="AyanOtherPayableDaysIn" localSheetId="5">#REF!</definedName>
    <definedName name="AyanOtherPayableDaysIn" localSheetId="11">#REF!</definedName>
    <definedName name="AyanOtherPayableDaysIn">#REF!</definedName>
    <definedName name="AyanOtherPayablesIn" localSheetId="5">#REF!</definedName>
    <definedName name="AyanOtherPayablesIn" localSheetId="11">#REF!</definedName>
    <definedName name="AyanOtherPayablesIn">#REF!</definedName>
    <definedName name="AyanOtherReceivables" localSheetId="5">#REF!</definedName>
    <definedName name="AyanOtherReceivables" localSheetId="11">#REF!</definedName>
    <definedName name="AyanOtherReceivables">#REF!</definedName>
    <definedName name="AyanPayablesDaysIn" localSheetId="5">#REF!</definedName>
    <definedName name="AyanPayablesDaysIn" localSheetId="11">#REF!</definedName>
    <definedName name="AyanPayablesDaysIn">#REF!</definedName>
    <definedName name="AyanPayablesIn" localSheetId="5">#REF!</definedName>
    <definedName name="AyanPayablesIn" localSheetId="11">#REF!</definedName>
    <definedName name="AyanPayablesIn">#REF!</definedName>
    <definedName name="AyanProcessCostFixedIn" localSheetId="5">#REF!</definedName>
    <definedName name="AyanProcessCostFixedIn" localSheetId="11">#REF!</definedName>
    <definedName name="AyanProcessCostFixedIn">#REF!</definedName>
    <definedName name="AyanProcessCostVarIn" localSheetId="5">#REF!</definedName>
    <definedName name="AyanProcessCostVarIn" localSheetId="11">#REF!</definedName>
    <definedName name="AyanProcessCostVarIn">#REF!</definedName>
    <definedName name="AyanQuarterTaxPaid" localSheetId="5">#REF!</definedName>
    <definedName name="AyanQuarterTaxPaid" localSheetId="11">#REF!</definedName>
    <definedName name="AyanQuarterTaxPaid">#REF!</definedName>
    <definedName name="AyanReceivableDaysIn" localSheetId="5">#REF!</definedName>
    <definedName name="AyanReceivableDaysIn" localSheetId="11">#REF!</definedName>
    <definedName name="AyanReceivableDaysIn">#REF!</definedName>
    <definedName name="AyanRecoveredGold" localSheetId="5">#REF!</definedName>
    <definedName name="AyanRecoveredGold" localSheetId="11">#REF!</definedName>
    <definedName name="AyanRecoveredGold">#REF!</definedName>
    <definedName name="AyanRecovery" localSheetId="5">#REF!</definedName>
    <definedName name="AyanRecovery" localSheetId="11">#REF!</definedName>
    <definedName name="AyanRecovery">#REF!</definedName>
    <definedName name="AyanRefiningChargeIn" localSheetId="5">#REF!</definedName>
    <definedName name="AyanRefiningChargeIn" localSheetId="11">#REF!</definedName>
    <definedName name="AyanRefiningChargeIn">#REF!</definedName>
    <definedName name="AyanRefiningCharges" localSheetId="5">#REF!</definedName>
    <definedName name="AyanRefiningCharges" localSheetId="11">#REF!</definedName>
    <definedName name="AyanRefiningCharges">#REF!</definedName>
    <definedName name="AyanRevenue" localSheetId="5">#REF!</definedName>
    <definedName name="AyanRevenue" localSheetId="11">#REF!</definedName>
    <definedName name="AyanRevenue">#REF!</definedName>
    <definedName name="AyanRevenueReceivables" localSheetId="5">#REF!</definedName>
    <definedName name="AyanRevenueReceivables" localSheetId="11">#REF!</definedName>
    <definedName name="AyanRevenueReceivables">#REF!</definedName>
    <definedName name="AyanRevenueReceivablesIn" localSheetId="5">#REF!</definedName>
    <definedName name="AyanRevenueReceivablesIn" localSheetId="11">#REF!</definedName>
    <definedName name="AyanRevenueReceivablesIn">#REF!</definedName>
    <definedName name="AyanRevenueReceived" localSheetId="5">#REF!</definedName>
    <definedName name="AyanRevenueReceived" localSheetId="11">#REF!</definedName>
    <definedName name="AyanRevenueReceived">#REF!</definedName>
    <definedName name="AyanRevenueSpot" localSheetId="5">#REF!</definedName>
    <definedName name="AyanRevenueSpot" localSheetId="11">#REF!</definedName>
    <definedName name="AyanRevenueSpot">#REF!</definedName>
    <definedName name="AyanRoyaltyDue" localSheetId="5">#REF!</definedName>
    <definedName name="AyanRoyaltyDue" localSheetId="11">#REF!</definedName>
    <definedName name="AyanRoyaltyDue">#REF!</definedName>
    <definedName name="AyanRoyaltyPaid" localSheetId="5">#REF!</definedName>
    <definedName name="AyanRoyaltyPaid" localSheetId="11">#REF!</definedName>
    <definedName name="AyanRoyaltyPaid">#REF!</definedName>
    <definedName name="AyanRoyaltyPayableDaysIn" localSheetId="5">#REF!</definedName>
    <definedName name="AyanRoyaltyPayableDaysIn" localSheetId="11">#REF!</definedName>
    <definedName name="AyanRoyaltyPayableDaysIn">#REF!</definedName>
    <definedName name="AyanRoyaltyPayableIn" localSheetId="5">#REF!</definedName>
    <definedName name="AyanRoyaltyPayableIn" localSheetId="11">#REF!</definedName>
    <definedName name="AyanRoyaltyPayableIn">#REF!</definedName>
    <definedName name="AyanRoyaltyPayables" localSheetId="5">#REF!</definedName>
    <definedName name="AyanRoyaltyPayables" localSheetId="11">#REF!</definedName>
    <definedName name="AyanRoyaltyPayables">#REF!</definedName>
    <definedName name="AyanShareHoldersFunds" localSheetId="5">#REF!</definedName>
    <definedName name="AyanShareHoldersFunds" localSheetId="11">#REF!</definedName>
    <definedName name="AyanShareHoldersFunds">#REF!</definedName>
    <definedName name="AyanTaxDepreciation" localSheetId="5">#REF!</definedName>
    <definedName name="AyanTaxDepreciation" localSheetId="11">#REF!</definedName>
    <definedName name="AyanTaxDepreciation">#REF!</definedName>
    <definedName name="AyanTaxDepreciationClass1In" localSheetId="5">#REF!</definedName>
    <definedName name="AyanTaxDepreciationClass1In" localSheetId="11">#REF!</definedName>
    <definedName name="AyanTaxDepreciationClass1In">#REF!</definedName>
    <definedName name="AyanTaxDepreciationClass2In" localSheetId="5">#REF!</definedName>
    <definedName name="AyanTaxDepreciationClass2In" localSheetId="11">#REF!</definedName>
    <definedName name="AyanTaxDepreciationClass2In">#REF!</definedName>
    <definedName name="AyanTaxDepreciationClass3In" localSheetId="5">#REF!</definedName>
    <definedName name="AyanTaxDepreciationClass3In" localSheetId="11">#REF!</definedName>
    <definedName name="AyanTaxDepreciationClass3In">#REF!</definedName>
    <definedName name="AyanTaxDue" localSheetId="5">#REF!</definedName>
    <definedName name="AyanTaxDue" localSheetId="11">#REF!</definedName>
    <definedName name="AyanTaxDue">#REF!</definedName>
    <definedName name="AyanTaxOpeningLosses" localSheetId="5">#REF!</definedName>
    <definedName name="AyanTaxOpeningLosses" localSheetId="11">#REF!</definedName>
    <definedName name="AyanTaxOpeningLosses">#REF!</definedName>
    <definedName name="AyanTaxOpeningNBV" localSheetId="5">#REF!</definedName>
    <definedName name="AyanTaxOpeningNBV" localSheetId="11">#REF!</definedName>
    <definedName name="AyanTaxOpeningNBV">#REF!</definedName>
    <definedName name="AyanTaxPaid" localSheetId="5">#REF!</definedName>
    <definedName name="AyanTaxPaid" localSheetId="11">#REF!</definedName>
    <definedName name="AyanTaxPaid">#REF!</definedName>
    <definedName name="AyanTaxPayablesCf" localSheetId="5">#REF!</definedName>
    <definedName name="AyanTaxPayablesCf" localSheetId="11">#REF!</definedName>
    <definedName name="AyanTaxPayablesCf">#REF!</definedName>
    <definedName name="AyanTaxPayablesIn" localSheetId="5">#REF!</definedName>
    <definedName name="AyanTaxPayablesIn" localSheetId="11">#REF!</definedName>
    <definedName name="AyanTaxPayablesIn">#REF!</definedName>
    <definedName name="AyanTaxRateIn" localSheetId="5">#REF!</definedName>
    <definedName name="AyanTaxRateIn" localSheetId="11">#REF!</definedName>
    <definedName name="AyanTaxRateIn">#REF!</definedName>
    <definedName name="AyanTaxRoyalty1In" localSheetId="5">#REF!</definedName>
    <definedName name="AyanTaxRoyalty1In" localSheetId="11">#REF!</definedName>
    <definedName name="AyanTaxRoyalty1In">#REF!</definedName>
    <definedName name="AyanTaxRoyalty2In" localSheetId="5">#REF!</definedName>
    <definedName name="AyanTaxRoyalty2In" localSheetId="11">#REF!</definedName>
    <definedName name="AyanTaxRoyalty2In">#REF!</definedName>
    <definedName name="AyanTaxRoyalty3In" localSheetId="5">#REF!</definedName>
    <definedName name="AyanTaxRoyalty3In" localSheetId="11">#REF!</definedName>
    <definedName name="AyanTaxRoyalty3In">#REF!</definedName>
    <definedName name="AyanWasteMined" localSheetId="5">#REF!</definedName>
    <definedName name="AyanWasteMined" localSheetId="11">#REF!</definedName>
    <definedName name="AyanWasteMined">#REF!</definedName>
    <definedName name="AyanWasteMinedIn" localSheetId="5">#REF!</definedName>
    <definedName name="AyanWasteMinedIn" localSheetId="11">#REF!</definedName>
    <definedName name="AyanWasteMinedIn">#REF!</definedName>
    <definedName name="bag_1">'[7]Расчет-выпуск'!$F$9</definedName>
    <definedName name="bag_2" localSheetId="5">[8]Проект2002!#REF!</definedName>
    <definedName name="bag_2" localSheetId="11">[8]Проект2002!#REF!</definedName>
    <definedName name="bag_2">[8]Проект2002!#REF!</definedName>
    <definedName name="bag_3" localSheetId="5">[8]Проект2002!#REF!</definedName>
    <definedName name="bag_3" localSheetId="11">[8]Проект2002!#REF!</definedName>
    <definedName name="bag_3">[8]Проект2002!#REF!</definedName>
    <definedName name="Balance_sheet" localSheetId="5">#REF!</definedName>
    <definedName name="Balance_sheet" localSheetId="11">#REF!</definedName>
    <definedName name="Balance_sheet">#REF!</definedName>
    <definedName name="bau_1">'[7]Расчет-выпуск'!$F$8</definedName>
    <definedName name="bau_2" localSheetId="5">[8]Проект2002!#REF!</definedName>
    <definedName name="bau_2" localSheetId="11">[8]Проект2002!#REF!</definedName>
    <definedName name="bau_2">[8]Проект2002!#REF!</definedName>
    <definedName name="bau_3" localSheetId="5">[8]Проект2002!#REF!</definedName>
    <definedName name="bau_3" localSheetId="11">[8]Проект2002!#REF!</definedName>
    <definedName name="bau_3">[8]Проект2002!#REF!</definedName>
    <definedName name="Beg_Bal" localSheetId="5">#REF!</definedName>
    <definedName name="Beg_Bal" localSheetId="11">#REF!</definedName>
    <definedName name="Beg_Bal">#REF!</definedName>
    <definedName name="Bibiani2001TaxPayable" localSheetId="5">#REF!</definedName>
    <definedName name="Bibiani2001TaxPayable" localSheetId="11">#REF!</definedName>
    <definedName name="Bibiani2001TaxPayable">#REF!</definedName>
    <definedName name="BibianiCapexMaintenanceIn" localSheetId="5">#REF!</definedName>
    <definedName name="BibianiCapexMaintenanceIn" localSheetId="11">#REF!</definedName>
    <definedName name="BibianiCapexMaintenanceIn">#REF!</definedName>
    <definedName name="BibianiCapexProjectIn" localSheetId="5">#REF!</definedName>
    <definedName name="BibianiCapexProjectIn" localSheetId="11">#REF!</definedName>
    <definedName name="BibianiCapexProjectIn">#REF!</definedName>
    <definedName name="BibianiCapexTotal" localSheetId="5">#REF!</definedName>
    <definedName name="BibianiCapexTotal" localSheetId="11">#REF!</definedName>
    <definedName name="BibianiCapexTotal">#REF!</definedName>
    <definedName name="BibianiClosureCostIn" localSheetId="5">#REF!</definedName>
    <definedName name="BibianiClosureCostIn" localSheetId="11">#REF!</definedName>
    <definedName name="BibianiClosureCostIn">#REF!</definedName>
    <definedName name="BibianiCorpChargeIn" localSheetId="5">#REF!</definedName>
    <definedName name="BibianiCorpChargeIn" localSheetId="11">#REF!</definedName>
    <definedName name="BibianiCorpChargeIn">#REF!</definedName>
    <definedName name="BibianiDepreciation" localSheetId="5">#REF!</definedName>
    <definedName name="BibianiDepreciation" localSheetId="11">#REF!</definedName>
    <definedName name="BibianiDepreciation">#REF!</definedName>
    <definedName name="BibianiDirectCosts" localSheetId="5">#REF!</definedName>
    <definedName name="BibianiDirectCosts" localSheetId="11">#REF!</definedName>
    <definedName name="BibianiDirectCosts">#REF!</definedName>
    <definedName name="BibianiDirectCostsPaid" localSheetId="5">#REF!</definedName>
    <definedName name="BibianiDirectCostsPaid" localSheetId="11">#REF!</definedName>
    <definedName name="BibianiDirectCostsPaid">#REF!</definedName>
    <definedName name="BibianiExceptionalCostIn" localSheetId="5">#REF!</definedName>
    <definedName name="BibianiExceptionalCostIn" localSheetId="11">#REF!</definedName>
    <definedName name="BibianiExceptionalCostIn">#REF!</definedName>
    <definedName name="BibianiExplorationCostIn" localSheetId="5">#REF!</definedName>
    <definedName name="BibianiExplorationCostIn" localSheetId="11">#REF!</definedName>
    <definedName name="BibianiExplorationCostIn">#REF!</definedName>
    <definedName name="BibianiExternalDebtBf" localSheetId="5">#REF!</definedName>
    <definedName name="BibianiExternalDebtBf" localSheetId="11">#REF!</definedName>
    <definedName name="BibianiExternalDebtBf">#REF!</definedName>
    <definedName name="BibianiExternalDebtCf" localSheetId="5">#REF!</definedName>
    <definedName name="BibianiExternalDebtCf" localSheetId="11">#REF!</definedName>
    <definedName name="BibianiExternalDebtCf">#REF!</definedName>
    <definedName name="BibianiExternalDebtMarginIn" localSheetId="5">#REF!</definedName>
    <definedName name="BibianiExternalDebtMarginIn" localSheetId="11">#REF!</definedName>
    <definedName name="BibianiExternalDebtMarginIn">#REF!</definedName>
    <definedName name="BibianiExternalDebtOpeningBalIn" localSheetId="5">#REF!</definedName>
    <definedName name="BibianiExternalDebtOpeningBalIn" localSheetId="11">#REF!</definedName>
    <definedName name="BibianiExternalDebtOpeningBalIn">#REF!</definedName>
    <definedName name="BibianiExternalDrwdown" localSheetId="5">#REF!</definedName>
    <definedName name="BibianiExternalDrwdown" localSheetId="11">#REF!</definedName>
    <definedName name="BibianiExternalDrwdown">#REF!</definedName>
    <definedName name="BibianiExternalInterestDue" localSheetId="5">#REF!</definedName>
    <definedName name="BibianiExternalInterestDue" localSheetId="11">#REF!</definedName>
    <definedName name="BibianiExternalInterestDue">#REF!</definedName>
    <definedName name="BibianiExternalInterestPaid" localSheetId="5">#REF!</definedName>
    <definedName name="BibianiExternalInterestPaid" localSheetId="11">#REF!</definedName>
    <definedName name="BibianiExternalInterestPaid">#REF!</definedName>
    <definedName name="BibianiExternalInterestRate" localSheetId="5">#REF!</definedName>
    <definedName name="BibianiExternalInterestRate" localSheetId="11">#REF!</definedName>
    <definedName name="BibianiExternalInterestRate">#REF!</definedName>
    <definedName name="BibianiExternalRepayment" localSheetId="5">#REF!</definedName>
    <definedName name="BibianiExternalRepayment" localSheetId="11">#REF!</definedName>
    <definedName name="BibianiExternalRepayment">#REF!</definedName>
    <definedName name="BibianiFlexCapexIn" localSheetId="5">#REF!</definedName>
    <definedName name="BibianiFlexCapexIn" localSheetId="11">#REF!</definedName>
    <definedName name="BibianiFlexCapexIn">#REF!</definedName>
    <definedName name="BibianiFlexGradeIn" localSheetId="5">#REF!</definedName>
    <definedName name="BibianiFlexGradeIn" localSheetId="11">#REF!</definedName>
    <definedName name="BibianiFlexGradeIn">#REF!</definedName>
    <definedName name="BibianiFlexOpexIn" localSheetId="5">#REF!</definedName>
    <definedName name="BibianiFlexOpexIn" localSheetId="11">#REF!</definedName>
    <definedName name="BibianiFlexOpexIn">#REF!</definedName>
    <definedName name="BibianiFlexOreIn" localSheetId="5">#REF!</definedName>
    <definedName name="BibianiFlexOreIn" localSheetId="11">#REF!</definedName>
    <definedName name="BibianiFlexOreIn">#REF!</definedName>
    <definedName name="BibianiFlexRecoveryIn" localSheetId="5">#REF!</definedName>
    <definedName name="BibianiFlexRecoveryIn" localSheetId="11">#REF!</definedName>
    <definedName name="BibianiFlexRecoveryIn">#REF!</definedName>
    <definedName name="BibianiFlexWasteIn" localSheetId="5">#REF!</definedName>
    <definedName name="BibianiFlexWasteIn" localSheetId="11">#REF!</definedName>
    <definedName name="BibianiFlexWasteIn">#REF!</definedName>
    <definedName name="BibianiG_ACostIn" localSheetId="5">#REF!</definedName>
    <definedName name="BibianiG_ACostIn" localSheetId="11">#REF!</definedName>
    <definedName name="BibianiG_ACostIn">#REF!</definedName>
    <definedName name="BibianiGoldSalesOunces" localSheetId="5">#REF!</definedName>
    <definedName name="BibianiGoldSalesOunces" localSheetId="11">#REF!</definedName>
    <definedName name="BibianiGoldSalesOunces">#REF!</definedName>
    <definedName name="BibianiInterCoBf" localSheetId="5">#REF!</definedName>
    <definedName name="BibianiInterCoBf" localSheetId="11">#REF!</definedName>
    <definedName name="BibianiInterCoBf">#REF!</definedName>
    <definedName name="BibianiInterCoCf" localSheetId="5">#REF!</definedName>
    <definedName name="BibianiInterCoCf" localSheetId="11">#REF!</definedName>
    <definedName name="BibianiInterCoCf">#REF!</definedName>
    <definedName name="BibianiInterCoDebtMarginIn" localSheetId="5">#REF!</definedName>
    <definedName name="BibianiInterCoDebtMarginIn" localSheetId="11">#REF!</definedName>
    <definedName name="BibianiInterCoDebtMarginIn">#REF!</definedName>
    <definedName name="BibianiInterCoDebtOpeningBalIn" localSheetId="5">#REF!</definedName>
    <definedName name="BibianiInterCoDebtOpeningBalIn" localSheetId="11">#REF!</definedName>
    <definedName name="BibianiInterCoDebtOpeningBalIn">#REF!</definedName>
    <definedName name="BibianiInterCoDebtRepaymentIn" localSheetId="5">#REF!</definedName>
    <definedName name="BibianiInterCoDebtRepaymentIn" localSheetId="11">#REF!</definedName>
    <definedName name="BibianiInterCoDebtRepaymentIn">#REF!</definedName>
    <definedName name="BibianiInterCoDrawdown" localSheetId="5">#REF!</definedName>
    <definedName name="BibianiInterCoDrawdown" localSheetId="11">#REF!</definedName>
    <definedName name="BibianiInterCoDrawdown">#REF!</definedName>
    <definedName name="BibianiInterCoInterest" localSheetId="5">#REF!</definedName>
    <definedName name="BibianiInterCoInterest" localSheetId="11">#REF!</definedName>
    <definedName name="BibianiInterCoInterest">#REF!</definedName>
    <definedName name="BibianiInterCoRepayment" localSheetId="5">#REF!</definedName>
    <definedName name="BibianiInterCoRepayment" localSheetId="11">#REF!</definedName>
    <definedName name="BibianiInterCoRepayment">#REF!</definedName>
    <definedName name="BibianiInterestOnCashBalances" localSheetId="5">#REF!</definedName>
    <definedName name="BibianiInterestOnCashBalances" localSheetId="11">#REF!</definedName>
    <definedName name="BibianiInterestOnCashBalances">#REF!</definedName>
    <definedName name="BibianiMetalMilled" localSheetId="5">#REF!</definedName>
    <definedName name="BibianiMetalMilled" localSheetId="11">#REF!</definedName>
    <definedName name="BibianiMetalMilled">#REF!</definedName>
    <definedName name="BibianiMetalMined" localSheetId="5">#REF!</definedName>
    <definedName name="BibianiMetalMined" localSheetId="11">#REF!</definedName>
    <definedName name="BibianiMetalMined">#REF!</definedName>
    <definedName name="BibianiMetRecoveryIn" localSheetId="5">#REF!</definedName>
    <definedName name="BibianiMetRecoveryIn" localSheetId="11">#REF!</definedName>
    <definedName name="BibianiMetRecoveryIn">#REF!</definedName>
    <definedName name="BibianiMilledMetalIn" localSheetId="5">#REF!</definedName>
    <definedName name="BibianiMilledMetalIn" localSheetId="11">#REF!</definedName>
    <definedName name="BibianiMilledMetalIn">#REF!</definedName>
    <definedName name="BibianiMilledTonnesIn" localSheetId="5">#REF!</definedName>
    <definedName name="BibianiMilledTonnesIn" localSheetId="11">#REF!</definedName>
    <definedName name="BibianiMilledTonnesIn">#REF!</definedName>
    <definedName name="BibianiMinedMetalIn" localSheetId="5">#REF!</definedName>
    <definedName name="BibianiMinedMetalIn" localSheetId="11">#REF!</definedName>
    <definedName name="BibianiMinedMetalIn">#REF!</definedName>
    <definedName name="BibianiMineLife" localSheetId="5">#REF!</definedName>
    <definedName name="BibianiMineLife" localSheetId="11">#REF!</definedName>
    <definedName name="BibianiMineLife">#REF!</definedName>
    <definedName name="BibianiMiningCostsFixedIn" localSheetId="5">#REF!</definedName>
    <definedName name="BibianiMiningCostsFixedIn" localSheetId="11">#REF!</definedName>
    <definedName name="BibianiMiningCostsFixedIn">#REF!</definedName>
    <definedName name="BibianiMiningCostsVarIn" localSheetId="5">#REF!</definedName>
    <definedName name="BibianiMiningCostsVarIn" localSheetId="11">#REF!</definedName>
    <definedName name="BibianiMiningCostsVarIn">#REF!</definedName>
    <definedName name="BibianiNBVBf" localSheetId="5">#REF!</definedName>
    <definedName name="BibianiNBVBf" localSheetId="11">#REF!</definedName>
    <definedName name="BibianiNBVBf">#REF!</definedName>
    <definedName name="BibianiNBVCf" localSheetId="5">#REF!</definedName>
    <definedName name="BibianiNBVCf" localSheetId="11">#REF!</definedName>
    <definedName name="BibianiNBVCf">#REF!</definedName>
    <definedName name="BibianiNetAssets" localSheetId="5">#REF!</definedName>
    <definedName name="BibianiNetAssets" localSheetId="11">#REF!</definedName>
    <definedName name="BibianiNetAssets">#REF!</definedName>
    <definedName name="BibianiOpCostPayables" localSheetId="5">#REF!</definedName>
    <definedName name="BibianiOpCostPayables" localSheetId="11">#REF!</definedName>
    <definedName name="BibianiOpCostPayables">#REF!</definedName>
    <definedName name="BibianiOpeningCashIn" localSheetId="5">#REF!</definedName>
    <definedName name="BibianiOpeningCashIn" localSheetId="11">#REF!</definedName>
    <definedName name="BibianiOpeningCashIn">#REF!</definedName>
    <definedName name="BibianiOpeningEquityIn" localSheetId="5">#REF!</definedName>
    <definedName name="BibianiOpeningEquityIn" localSheetId="11">#REF!</definedName>
    <definedName name="BibianiOpeningEquityIn">#REF!</definedName>
    <definedName name="BibianiOpeningExternalDebtIn" localSheetId="5">#REF!</definedName>
    <definedName name="BibianiOpeningExternalDebtIn" localSheetId="11">#REF!</definedName>
    <definedName name="BibianiOpeningExternalDebtIn">#REF!</definedName>
    <definedName name="BibianiOpeningInterCoBalIn" localSheetId="5">#REF!</definedName>
    <definedName name="BibianiOpeningInterCoBalIn" localSheetId="11">#REF!</definedName>
    <definedName name="BibianiOpeningInterCoBalIn">#REF!</definedName>
    <definedName name="BibianiOpeningLTDIn" localSheetId="5">#REF!</definedName>
    <definedName name="BibianiOpeningLTDIn" localSheetId="11">#REF!</definedName>
    <definedName name="BibianiOpeningLTDIn">#REF!</definedName>
    <definedName name="BibianiOpeningNBVIn" localSheetId="5">#REF!</definedName>
    <definedName name="BibianiOpeningNBVIn" localSheetId="11">#REF!</definedName>
    <definedName name="BibianiOpeningNBVIn">#REF!</definedName>
    <definedName name="BibianiOpeningPayablesIn" localSheetId="5">#REF!</definedName>
    <definedName name="BibianiOpeningPayablesIn" localSheetId="11">#REF!</definedName>
    <definedName name="BibianiOpeningPayablesIn">#REF!</definedName>
    <definedName name="BibianiOpeningProvsionsIn" localSheetId="5">#REF!</definedName>
    <definedName name="BibianiOpeningProvsionsIn" localSheetId="11">#REF!</definedName>
    <definedName name="BibianiOpeningProvsionsIn">#REF!</definedName>
    <definedName name="BibianiOpeningReceivablesIn" localSheetId="5">#REF!</definedName>
    <definedName name="BibianiOpeningReceivablesIn" localSheetId="11">#REF!</definedName>
    <definedName name="BibianiOpeningReceivablesIn">#REF!</definedName>
    <definedName name="BibianiOpeningStockIn" localSheetId="5">#REF!</definedName>
    <definedName name="BibianiOpeningStockIn" localSheetId="11">#REF!</definedName>
    <definedName name="BibianiOpeningStockIn">#REF!</definedName>
    <definedName name="BibianiOperatingCosts" localSheetId="5">#REF!</definedName>
    <definedName name="BibianiOperatingCosts" localSheetId="11">#REF!</definedName>
    <definedName name="BibianiOperatingCosts">#REF!</definedName>
    <definedName name="BibianiOperatingCostsPaid" localSheetId="5">#REF!</definedName>
    <definedName name="BibianiOperatingCostsPaid" localSheetId="11">#REF!</definedName>
    <definedName name="BibianiOperatingCostsPaid">#REF!</definedName>
    <definedName name="BibianiOreMiled" localSheetId="5">#REF!</definedName>
    <definedName name="BibianiOreMiled" localSheetId="11">#REF!</definedName>
    <definedName name="BibianiOreMiled">#REF!</definedName>
    <definedName name="BibianiOreMined" localSheetId="5">#REF!</definedName>
    <definedName name="BibianiOreMined" localSheetId="11">#REF!</definedName>
    <definedName name="BibianiOreMined">#REF!</definedName>
    <definedName name="BibianiOreMinedIn" localSheetId="5">#REF!</definedName>
    <definedName name="BibianiOreMinedIn" localSheetId="11">#REF!</definedName>
    <definedName name="BibianiOreMinedIn">#REF!</definedName>
    <definedName name="BibianiOtherCostIn" localSheetId="5">#REF!</definedName>
    <definedName name="BibianiOtherCostIn" localSheetId="11">#REF!</definedName>
    <definedName name="BibianiOtherCostIn">#REF!</definedName>
    <definedName name="BibianiOtherCostPayables" localSheetId="5">#REF!</definedName>
    <definedName name="BibianiOtherCostPayables" localSheetId="11">#REF!</definedName>
    <definedName name="BibianiOtherCostPayables">#REF!</definedName>
    <definedName name="BibianiOtherCostsPaid" localSheetId="5">#REF!</definedName>
    <definedName name="BibianiOtherCostsPaid" localSheetId="11">#REF!</definedName>
    <definedName name="BibianiOtherCostsPaid">#REF!</definedName>
    <definedName name="BibianiOtherIncome" localSheetId="5">#REF!</definedName>
    <definedName name="BibianiOtherIncome" localSheetId="11">#REF!</definedName>
    <definedName name="BibianiOtherIncome">#REF!</definedName>
    <definedName name="BibianiOtherIncomeReceived" localSheetId="5">#REF!</definedName>
    <definedName name="BibianiOtherIncomeReceived" localSheetId="11">#REF!</definedName>
    <definedName name="BibianiOtherIncomeReceived">#REF!</definedName>
    <definedName name="BibianiOtherPayablesDays" localSheetId="5">#REF!</definedName>
    <definedName name="BibianiOtherPayablesDays" localSheetId="11">#REF!</definedName>
    <definedName name="BibianiOtherPayablesDays">#REF!</definedName>
    <definedName name="BibianiOtherPayablesIn" localSheetId="5">#REF!</definedName>
    <definedName name="BibianiOtherPayablesIn" localSheetId="11">#REF!</definedName>
    <definedName name="BibianiOtherPayablesIn">#REF!</definedName>
    <definedName name="BibianiOtherReceivables" localSheetId="5">#REF!</definedName>
    <definedName name="BibianiOtherReceivables" localSheetId="11">#REF!</definedName>
    <definedName name="BibianiOtherReceivables">#REF!</definedName>
    <definedName name="BibianiPayablesDaysIn" localSheetId="5">#REF!</definedName>
    <definedName name="BibianiPayablesDaysIn" localSheetId="11">#REF!</definedName>
    <definedName name="BibianiPayablesDaysIn">#REF!</definedName>
    <definedName name="BibianiPayablesIn" localSheetId="5">#REF!</definedName>
    <definedName name="BibianiPayablesIn" localSheetId="11">#REF!</definedName>
    <definedName name="BibianiPayablesIn">#REF!</definedName>
    <definedName name="BibianiProcessCostFixedIn" localSheetId="5">#REF!</definedName>
    <definedName name="BibianiProcessCostFixedIn" localSheetId="11">#REF!</definedName>
    <definedName name="BibianiProcessCostFixedIn">#REF!</definedName>
    <definedName name="BibianiProcessCostVarIn" localSheetId="5">#REF!</definedName>
    <definedName name="BibianiProcessCostVarIn" localSheetId="11">#REF!</definedName>
    <definedName name="BibianiProcessCostVarIn">#REF!</definedName>
    <definedName name="BibianiQuarterTaxPaid" localSheetId="5">#REF!</definedName>
    <definedName name="BibianiQuarterTaxPaid" localSheetId="11">#REF!</definedName>
    <definedName name="BibianiQuarterTaxPaid">#REF!</definedName>
    <definedName name="BibianiReceivableDaysIn" localSheetId="5">#REF!</definedName>
    <definedName name="BibianiReceivableDaysIn" localSheetId="11">#REF!</definedName>
    <definedName name="BibianiReceivableDaysIn">#REF!</definedName>
    <definedName name="BibianiRecoveredGold" localSheetId="5">#REF!</definedName>
    <definedName name="BibianiRecoveredGold" localSheetId="11">#REF!</definedName>
    <definedName name="BibianiRecoveredGold">#REF!</definedName>
    <definedName name="BibianiRecovery" localSheetId="5">#REF!</definedName>
    <definedName name="BibianiRecovery" localSheetId="11">#REF!</definedName>
    <definedName name="BibianiRecovery">#REF!</definedName>
    <definedName name="BibianiRefiningChargeIn" localSheetId="5">#REF!</definedName>
    <definedName name="BibianiRefiningChargeIn" localSheetId="11">#REF!</definedName>
    <definedName name="BibianiRefiningChargeIn">#REF!</definedName>
    <definedName name="BibianiRefiningCharges" localSheetId="5">#REF!</definedName>
    <definedName name="BibianiRefiningCharges" localSheetId="11">#REF!</definedName>
    <definedName name="BibianiRefiningCharges">#REF!</definedName>
    <definedName name="BibianiRevenueReceivables" localSheetId="5">#REF!</definedName>
    <definedName name="BibianiRevenueReceivables" localSheetId="11">#REF!</definedName>
    <definedName name="BibianiRevenueReceivables">#REF!</definedName>
    <definedName name="BibianiRevenueReceivablesIn" localSheetId="5">#REF!</definedName>
    <definedName name="BibianiRevenueReceivablesIn" localSheetId="11">#REF!</definedName>
    <definedName name="BibianiRevenueReceivablesIn">#REF!</definedName>
    <definedName name="BibianiRevenueReceived" localSheetId="5">#REF!</definedName>
    <definedName name="BibianiRevenueReceived" localSheetId="11">#REF!</definedName>
    <definedName name="BibianiRevenueReceived">#REF!</definedName>
    <definedName name="BibianiRevenueSpot" localSheetId="5">#REF!</definedName>
    <definedName name="BibianiRevenueSpot" localSheetId="11">#REF!</definedName>
    <definedName name="BibianiRevenueSpot">#REF!</definedName>
    <definedName name="BibianiRotaltyPaid" localSheetId="5">#REF!</definedName>
    <definedName name="BibianiRotaltyPaid" localSheetId="11">#REF!</definedName>
    <definedName name="BibianiRotaltyPaid">#REF!</definedName>
    <definedName name="BibianiRoyaltyDue" localSheetId="5">#REF!</definedName>
    <definedName name="BibianiRoyaltyDue" localSheetId="11">#REF!</definedName>
    <definedName name="BibianiRoyaltyDue">#REF!</definedName>
    <definedName name="BibianiRoyaltyPayableDaysIn" localSheetId="5">#REF!</definedName>
    <definedName name="BibianiRoyaltyPayableDaysIn" localSheetId="11">#REF!</definedName>
    <definedName name="BibianiRoyaltyPayableDaysIn">#REF!</definedName>
    <definedName name="BibianiRoyaltyPayables" localSheetId="5">#REF!</definedName>
    <definedName name="BibianiRoyaltyPayables" localSheetId="11">#REF!</definedName>
    <definedName name="BibianiRoyaltyPayables">#REF!</definedName>
    <definedName name="BibianiRoyaltyPayablesIn" localSheetId="5">#REF!</definedName>
    <definedName name="BibianiRoyaltyPayablesIn" localSheetId="11">#REF!</definedName>
    <definedName name="BibianiRoyaltyPayablesIn">#REF!</definedName>
    <definedName name="BibianiShareholdersFunds" localSheetId="5">#REF!</definedName>
    <definedName name="BibianiShareholdersFunds" localSheetId="11">#REF!</definedName>
    <definedName name="BibianiShareholdersFunds">#REF!</definedName>
    <definedName name="BibianiStockMetalMined" localSheetId="5">#REF!</definedName>
    <definedName name="BibianiStockMetalMined" localSheetId="11">#REF!</definedName>
    <definedName name="BibianiStockMetalMined">#REF!</definedName>
    <definedName name="BibianiStockOreMined" localSheetId="5">#REF!</definedName>
    <definedName name="BibianiStockOreMined" localSheetId="11">#REF!</definedName>
    <definedName name="BibianiStockOreMined">#REF!</definedName>
    <definedName name="BibianiStockpileMinedMetalIn" localSheetId="5">#REF!</definedName>
    <definedName name="BibianiStockpileMinedMetalIn" localSheetId="11">#REF!</definedName>
    <definedName name="BibianiStockpileMinedMetalIn">#REF!</definedName>
    <definedName name="BibianiStockpileOreMinedIn" localSheetId="5">#REF!</definedName>
    <definedName name="BibianiStockpileOreMinedIn" localSheetId="11">#REF!</definedName>
    <definedName name="BibianiStockpileOreMinedIn">#REF!</definedName>
    <definedName name="BibianiTailsMetalIn" localSheetId="5">#REF!</definedName>
    <definedName name="BibianiTailsMetalIn" localSheetId="11">#REF!</definedName>
    <definedName name="BibianiTailsMetalIn">#REF!</definedName>
    <definedName name="BibianiTailsMetalMined" localSheetId="5">#REF!</definedName>
    <definedName name="BibianiTailsMetalMined" localSheetId="11">#REF!</definedName>
    <definedName name="BibianiTailsMetalMined">#REF!</definedName>
    <definedName name="BibianiTailsMined" localSheetId="5">#REF!</definedName>
    <definedName name="BibianiTailsMined" localSheetId="11">#REF!</definedName>
    <definedName name="BibianiTailsMined">#REF!</definedName>
    <definedName name="BibianiTailsMinedIn" localSheetId="5">#REF!</definedName>
    <definedName name="BibianiTailsMinedIn" localSheetId="11">#REF!</definedName>
    <definedName name="BibianiTailsMinedIn">#REF!</definedName>
    <definedName name="BibianiTaxDepreciation" localSheetId="5">#REF!</definedName>
    <definedName name="BibianiTaxDepreciation" localSheetId="11">#REF!</definedName>
    <definedName name="BibianiTaxDepreciation">#REF!</definedName>
    <definedName name="BibianiTaxDepreciationClass1In" localSheetId="5">#REF!</definedName>
    <definedName name="BibianiTaxDepreciationClass1In" localSheetId="11">#REF!</definedName>
    <definedName name="BibianiTaxDepreciationClass1In">#REF!</definedName>
    <definedName name="BibianiTaxDepreciationClass2In" localSheetId="5">#REF!</definedName>
    <definedName name="BibianiTaxDepreciationClass2In" localSheetId="11">#REF!</definedName>
    <definedName name="BibianiTaxDepreciationClass2In">#REF!</definedName>
    <definedName name="BibianiTaxDepreciationClass3In" localSheetId="5">#REF!</definedName>
    <definedName name="BibianiTaxDepreciationClass3In" localSheetId="11">#REF!</definedName>
    <definedName name="BibianiTaxDepreciationClass3In">#REF!</definedName>
    <definedName name="BibianiTaxDue" localSheetId="5">#REF!</definedName>
    <definedName name="BibianiTaxDue" localSheetId="11">#REF!</definedName>
    <definedName name="BibianiTaxDue">#REF!</definedName>
    <definedName name="BibianiTaxIGRCostIn" localSheetId="5">#REF!</definedName>
    <definedName name="BibianiTaxIGRCostIn" localSheetId="11">#REF!</definedName>
    <definedName name="BibianiTaxIGRCostIn">#REF!</definedName>
    <definedName name="BibianiTaxOpeningLosses" localSheetId="5">#REF!</definedName>
    <definedName name="BibianiTaxOpeningLosses" localSheetId="11">#REF!</definedName>
    <definedName name="BibianiTaxOpeningLosses">#REF!</definedName>
    <definedName name="BibianiTaxOpeningNBV" localSheetId="5">#REF!</definedName>
    <definedName name="BibianiTaxOpeningNBV" localSheetId="11">#REF!</definedName>
    <definedName name="BibianiTaxOpeningNBV">#REF!</definedName>
    <definedName name="BibianiTaxPayables" localSheetId="5">#REF!</definedName>
    <definedName name="BibianiTaxPayables" localSheetId="11">#REF!</definedName>
    <definedName name="BibianiTaxPayables">#REF!</definedName>
    <definedName name="BibianiTaxPayablesIn" localSheetId="5">#REF!</definedName>
    <definedName name="BibianiTaxPayablesIn" localSheetId="11">#REF!</definedName>
    <definedName name="BibianiTaxPayablesIn">#REF!</definedName>
    <definedName name="BibianiTaxRateIn" localSheetId="5">#REF!</definedName>
    <definedName name="BibianiTaxRateIn" localSheetId="11">#REF!</definedName>
    <definedName name="BibianiTaxRateIn">#REF!</definedName>
    <definedName name="BibianiTaxRoyalty1In" localSheetId="5">#REF!</definedName>
    <definedName name="BibianiTaxRoyalty1In" localSheetId="11">#REF!</definedName>
    <definedName name="BibianiTaxRoyalty1In">#REF!</definedName>
    <definedName name="BibianiTaxRoyalty3In" localSheetId="5">#REF!</definedName>
    <definedName name="BibianiTaxRoyalty3In" localSheetId="11">#REF!</definedName>
    <definedName name="BibianiTaxRoyalty3In">#REF!</definedName>
    <definedName name="BibianiUGMetalMined" localSheetId="5">#REF!</definedName>
    <definedName name="BibianiUGMetalMined" localSheetId="11">#REF!</definedName>
    <definedName name="BibianiUGMetalMined">#REF!</definedName>
    <definedName name="BibianiUGMinedMetalIn" localSheetId="5">#REF!</definedName>
    <definedName name="BibianiUGMinedMetalIn" localSheetId="11">#REF!</definedName>
    <definedName name="BibianiUGMinedMetalIn">#REF!</definedName>
    <definedName name="BibianiUGMiningCostsVarIn" localSheetId="5">#REF!</definedName>
    <definedName name="BibianiUGMiningCostsVarIn" localSheetId="11">#REF!</definedName>
    <definedName name="BibianiUGMiningCostsVarIn">#REF!</definedName>
    <definedName name="BibianiUGOreMined" localSheetId="5">#REF!</definedName>
    <definedName name="BibianiUGOreMined" localSheetId="11">#REF!</definedName>
    <definedName name="BibianiUGOreMined">#REF!</definedName>
    <definedName name="BibianiUGOreMinedIn" localSheetId="5">#REF!</definedName>
    <definedName name="BibianiUGOreMinedIn" localSheetId="11">#REF!</definedName>
    <definedName name="BibianiUGOreMinedIn">#REF!</definedName>
    <definedName name="BibianiWasteCostsVarIn" localSheetId="5">#REF!</definedName>
    <definedName name="BibianiWasteCostsVarIn" localSheetId="11">#REF!</definedName>
    <definedName name="BibianiWasteCostsVarIn">#REF!</definedName>
    <definedName name="BibianiWastedMined" localSheetId="5">#REF!</definedName>
    <definedName name="BibianiWastedMined" localSheetId="11">#REF!</definedName>
    <definedName name="BibianiWastedMined">#REF!</definedName>
    <definedName name="BibianiWastedMinedIn" localSheetId="5">#REF!</definedName>
    <definedName name="BibianiWastedMinedIn" localSheetId="11">#REF!</definedName>
    <definedName name="BibianiWastedMinedIn">#REF!</definedName>
    <definedName name="BibinaiOpeningEarningsIn" localSheetId="5">#REF!</definedName>
    <definedName name="BibinaiOpeningEarningsIn" localSheetId="11">#REF!</definedName>
    <definedName name="BibinaiOpeningEarningsIn">#REF!</definedName>
    <definedName name="BibinaiRevenue" localSheetId="5">#REF!</definedName>
    <definedName name="BibinaiRevenue" localSheetId="11">#REF!</definedName>
    <definedName name="BibinaiRevenue">#REF!</definedName>
    <definedName name="BibinaiTaxPaid" localSheetId="5">#REF!</definedName>
    <definedName name="BibinaiTaxPaid" localSheetId="11">#REF!</definedName>
    <definedName name="BibinaiTaxPaid">#REF!</definedName>
    <definedName name="BibinaiTaxRoyalty2In" localSheetId="5">#REF!</definedName>
    <definedName name="BibinaiTaxRoyalty2In" localSheetId="11">#REF!</definedName>
    <definedName name="BibinaiTaxRoyalty2In">#REF!</definedName>
    <definedName name="Calendar_Year" localSheetId="5">#REF!</definedName>
    <definedName name="Calendar_Year" localSheetId="11">#REF!</definedName>
    <definedName name="Calendar_Year">#REF!</definedName>
    <definedName name="Cash_flows" localSheetId="5">[9]CF!#REF!</definedName>
    <definedName name="Cash_flows" localSheetId="11">[9]CF!#REF!</definedName>
    <definedName name="Cash_flows">[9]CF!#REF!</definedName>
    <definedName name="Caustic_Soda" localSheetId="5">'[5]Esc Rates'!#REF!</definedName>
    <definedName name="Caustic_Soda" localSheetId="11">'[5]Esc Rates'!#REF!</definedName>
    <definedName name="Caustic_Soda">'[5]Esc Rates'!#REF!</definedName>
    <definedName name="CF_AccruedExpenses" localSheetId="5">#REF!</definedName>
    <definedName name="CF_AccruedExpenses" localSheetId="11">#REF!</definedName>
    <definedName name="CF_AccruedExpenses">#REF!</definedName>
    <definedName name="CF_Cash" localSheetId="5">#REF!</definedName>
    <definedName name="CF_Cash" localSheetId="11">#REF!</definedName>
    <definedName name="CF_Cash">#REF!</definedName>
    <definedName name="CF_CurrentLTDebit" localSheetId="5">#REF!</definedName>
    <definedName name="CF_CurrentLTDebit" localSheetId="11">#REF!</definedName>
    <definedName name="CF_CurrentLTDebit">#REF!</definedName>
    <definedName name="CF_DeferredTax" localSheetId="5">#REF!</definedName>
    <definedName name="CF_DeferredTax" localSheetId="11">#REF!</definedName>
    <definedName name="CF_DeferredTax">#REF!</definedName>
    <definedName name="CF_Dividends" localSheetId="5">#REF!</definedName>
    <definedName name="CF_Dividends" localSheetId="11">#REF!</definedName>
    <definedName name="CF_Dividends">#REF!</definedName>
    <definedName name="CF_Intangibles" localSheetId="5">#REF!</definedName>
    <definedName name="CF_Intangibles" localSheetId="11">#REF!</definedName>
    <definedName name="CF_Intangibles">#REF!</definedName>
    <definedName name="CF_Inventories" localSheetId="5">#REF!</definedName>
    <definedName name="CF_Inventories" localSheetId="11">#REF!</definedName>
    <definedName name="CF_Inventories">#REF!</definedName>
    <definedName name="CF_Investments" localSheetId="5">#REF!</definedName>
    <definedName name="CF_Investments" localSheetId="11">#REF!</definedName>
    <definedName name="CF_Investments">#REF!</definedName>
    <definedName name="CF_LTDebt" localSheetId="5">#REF!</definedName>
    <definedName name="CF_LTDebt" localSheetId="11">#REF!</definedName>
    <definedName name="CF_LTDebt">#REF!</definedName>
    <definedName name="CF_NetIncome" localSheetId="5">#REF!</definedName>
    <definedName name="CF_NetIncome" localSheetId="11">#REF!</definedName>
    <definedName name="CF_NetIncome">#REF!</definedName>
    <definedName name="CF_Payables" localSheetId="5">#REF!</definedName>
    <definedName name="CF_Payables" localSheetId="11">#REF!</definedName>
    <definedName name="CF_Payables">#REF!</definedName>
    <definedName name="CF_PrepaidExpenses" localSheetId="5">#REF!</definedName>
    <definedName name="CF_PrepaidExpenses" localSheetId="11">#REF!</definedName>
    <definedName name="CF_PrepaidExpenses">#REF!</definedName>
    <definedName name="CF_Property" localSheetId="5">#REF!</definedName>
    <definedName name="CF_Property" localSheetId="11">#REF!</definedName>
    <definedName name="CF_Property">#REF!</definedName>
    <definedName name="CF_Receivables" localSheetId="5">#REF!</definedName>
    <definedName name="CF_Receivables" localSheetId="11">#REF!</definedName>
    <definedName name="CF_Receivables">#REF!</definedName>
    <definedName name="CF_Shares" localSheetId="5">#REF!</definedName>
    <definedName name="CF_Shares" localSheetId="11">#REF!</definedName>
    <definedName name="CF_Shares">#REF!</definedName>
    <definedName name="CF_Taxation" localSheetId="5">#REF!</definedName>
    <definedName name="CF_Taxation" localSheetId="11">#REF!</definedName>
    <definedName name="CF_Taxation">#REF!</definedName>
    <definedName name="CFADS" localSheetId="5">#REF!</definedName>
    <definedName name="CFADS" localSheetId="11">#REF!</definedName>
    <definedName name="CFADS">#REF!</definedName>
    <definedName name="closing2011">[6]Rates!$C$6</definedName>
    <definedName name="ConsolidatedGAGGoodwillDepreciationIn" localSheetId="5">#REF!</definedName>
    <definedName name="ConsolidatedGAGGoodwillDepreciationIn" localSheetId="11">#REF!</definedName>
    <definedName name="ConsolidatedGAGGoodwillDepreciationIn">#REF!</definedName>
    <definedName name="ConsolidatedGoodwillDepreciationIn" localSheetId="5">#REF!</definedName>
    <definedName name="ConsolidatedGoodwillDepreciationIn" localSheetId="11">#REF!</definedName>
    <definedName name="ConsolidatedGoodwillDepreciationIn">#REF!</definedName>
    <definedName name="ConsolidationDeferredHedgeIn" localSheetId="5">#REF!</definedName>
    <definedName name="ConsolidationDeferredHedgeIn" localSheetId="11">#REF!</definedName>
    <definedName name="ConsolidationDeferredHedgeIn">#REF!</definedName>
    <definedName name="CONT">'[10]Escalated Budget'!$B$1895</definedName>
    <definedName name="ConversionOunceKilo" localSheetId="5">#REF!</definedName>
    <definedName name="ConversionOunceKilo" localSheetId="11">#REF!</definedName>
    <definedName name="ConversionOunceKilo">#REF!</definedName>
    <definedName name="CY_Cash_Div_Dec" localSheetId="5">'[11]Income Statement'!#REF!</definedName>
    <definedName name="CY_Cash_Div_Dec" localSheetId="11">'[11]Income Statement'!#REF!</definedName>
    <definedName name="CY_Cash_Div_Dec">'[11]Income Statement'!#REF!</definedName>
    <definedName name="CY_CASH_DIVIDENDS_DECLARED__per_common_share" localSheetId="5">'[11]Income Statement'!#REF!</definedName>
    <definedName name="CY_CASH_DIVIDENDS_DECLARED__per_common_share" localSheetId="11">'[11]Income Statement'!#REF!</definedName>
    <definedName name="CY_CASH_DIVIDENDS_DECLARED__per_common_share">'[11]Income Statement'!#REF!</definedName>
    <definedName name="CY_Earnings_per_share" localSheetId="5">[11]Ratios!#REF!</definedName>
    <definedName name="CY_Earnings_per_share" localSheetId="11">[11]Ratios!#REF!</definedName>
    <definedName name="CY_Earnings_per_share">[11]Ratios!#REF!</definedName>
    <definedName name="CY_LT_Debt" localSheetId="5">'[11]Balance Sheet'!#REF!</definedName>
    <definedName name="CY_LT_Debt" localSheetId="11">'[11]Balance Sheet'!#REF!</definedName>
    <definedName name="CY_LT_Debt">'[11]Balance Sheet'!#REF!</definedName>
    <definedName name="CY_Market_Value_of_Equity" localSheetId="5">'[11]Income Statement'!#REF!</definedName>
    <definedName name="CY_Market_Value_of_Equity" localSheetId="11">'[11]Income Statement'!#REF!</definedName>
    <definedName name="CY_Market_Value_of_Equity">'[11]Income Statement'!#REF!</definedName>
    <definedName name="CY_PBT_and_ExtraGain_RUR" localSheetId="5">#REF!</definedName>
    <definedName name="CY_PBT_and_ExtraGain_RUR" localSheetId="11">#REF!</definedName>
    <definedName name="CY_PBT_and_ExtraGain_RUR">#REF!</definedName>
    <definedName name="CY_PBT_and_ExtraGain_USD">'[12]BS &amp; IS'!$B$100</definedName>
    <definedName name="CY_Tangible_Net_Worth" localSheetId="5">'[11]Income Statement'!#REF!</definedName>
    <definedName name="CY_Tangible_Net_Worth" localSheetId="11">'[11]Income Statement'!#REF!</definedName>
    <definedName name="CY_Tangible_Net_Worth">'[11]Income Statement'!#REF!</definedName>
    <definedName name="CY_Weighted_Average" localSheetId="5">'[11]Income Statement'!#REF!</definedName>
    <definedName name="CY_Weighted_Average" localSheetId="11">'[11]Income Statement'!#REF!</definedName>
    <definedName name="CY_Weighted_Average">'[11]Income Statement'!#REF!</definedName>
    <definedName name="CY_Working_Capital" localSheetId="5">'[11]Income Statement'!#REF!</definedName>
    <definedName name="CY_Working_Capital" localSheetId="11">'[11]Income Statement'!#REF!</definedName>
    <definedName name="CY_Working_Capital">'[11]Income Statement'!#REF!</definedName>
    <definedName name="Data" localSheetId="5">#REF!</definedName>
    <definedName name="Data" localSheetId="11">#REF!</definedName>
    <definedName name="Data">#REF!</definedName>
    <definedName name="DaysInPeriod" localSheetId="5">#REF!</definedName>
    <definedName name="DaysInPeriod" localSheetId="11">#REF!</definedName>
    <definedName name="DaysInPeriod">#REF!</definedName>
    <definedName name="DaysInYear" localSheetId="5">#REF!</definedName>
    <definedName name="DaysInYear" localSheetId="11">#REF!</definedName>
    <definedName name="DaysInYear">#REF!</definedName>
    <definedName name="DEPT_CODE">[5]besc!$A$1:$A$65536</definedName>
    <definedName name="Development" localSheetId="5">#REF!</definedName>
    <definedName name="Development" localSheetId="11">#REF!</definedName>
    <definedName name="Development">#REF!</definedName>
    <definedName name="Difference" localSheetId="5">#REF!</definedName>
    <definedName name="Difference" localSheetId="11">#REF!</definedName>
    <definedName name="Difference">#REF!</definedName>
    <definedName name="Disaggregations" localSheetId="5">#REF!</definedName>
    <definedName name="Disaggregations" localSheetId="11">#REF!</definedName>
    <definedName name="Disaggregations">#REF!</definedName>
    <definedName name="DISCIPLINE_CODE" localSheetId="5">#REF!</definedName>
    <definedName name="DISCIPLINE_CODE" localSheetId="11">#REF!</definedName>
    <definedName name="DISCIPLINE_CODE">#REF!</definedName>
    <definedName name="DSCR" localSheetId="5">#REF!</definedName>
    <definedName name="DSCR" localSheetId="11">#REF!</definedName>
    <definedName name="DSCR">#REF!</definedName>
    <definedName name="DSRAFundingIn" localSheetId="5">#REF!</definedName>
    <definedName name="DSRAFundingIn" localSheetId="11">#REF!</definedName>
    <definedName name="DSRAFundingIn">#REF!</definedName>
    <definedName name="ELE_CODE">[5]besc!$E$1:$E$65536</definedName>
    <definedName name="End_Bal" localSheetId="5">#REF!</definedName>
    <definedName name="End_Bal" localSheetId="11">#REF!</definedName>
    <definedName name="End_Bal">#REF!</definedName>
    <definedName name="EndOfFinancialYear" localSheetId="5">#REF!</definedName>
    <definedName name="EndOfFinancialYear" localSheetId="11">#REF!</definedName>
    <definedName name="EndOfFinancialYear">#REF!</definedName>
    <definedName name="ex_rate">'[13]свод_$'!$B$11</definedName>
    <definedName name="excess_count">'[14]SA Procedures'!$C$32</definedName>
    <definedName name="Expected_balance" localSheetId="5">#REF!</definedName>
    <definedName name="Expected_balance" localSheetId="11">#REF!</definedName>
    <definedName name="Expected_balance">#REF!</definedName>
    <definedName name="Extra_Pay" localSheetId="5">#REF!</definedName>
    <definedName name="Extra_Pay" localSheetId="11">#REF!</definedName>
    <definedName name="Extra_Pay">#REF!</definedName>
    <definedName name="FredaCapexMaintenanceIn" localSheetId="5">#REF!</definedName>
    <definedName name="FredaCapexMaintenanceIn" localSheetId="11">#REF!</definedName>
    <definedName name="FredaCapexMaintenanceIn">#REF!</definedName>
    <definedName name="FredaCapexProjectIn" localSheetId="5">#REF!</definedName>
    <definedName name="FredaCapexProjectIn" localSheetId="11">#REF!</definedName>
    <definedName name="FredaCapexProjectIn">#REF!</definedName>
    <definedName name="FredaCapexTotal" localSheetId="5">#REF!</definedName>
    <definedName name="FredaCapexTotal" localSheetId="11">#REF!</definedName>
    <definedName name="FredaCapexTotal">#REF!</definedName>
    <definedName name="FredaClosureCostIn" localSheetId="5">#REF!</definedName>
    <definedName name="FredaClosureCostIn" localSheetId="11">#REF!</definedName>
    <definedName name="FredaClosureCostIn">#REF!</definedName>
    <definedName name="FredaCorpChargeIn" localSheetId="5">#REF!</definedName>
    <definedName name="FredaCorpChargeIn" localSheetId="11">#REF!</definedName>
    <definedName name="FredaCorpChargeIn">#REF!</definedName>
    <definedName name="FredaDepreciation" localSheetId="5">#REF!</definedName>
    <definedName name="FredaDepreciation" localSheetId="11">#REF!</definedName>
    <definedName name="FredaDepreciation">#REF!</definedName>
    <definedName name="FredaDirectCosts" localSheetId="5">#REF!</definedName>
    <definedName name="FredaDirectCosts" localSheetId="11">#REF!</definedName>
    <definedName name="FredaDirectCosts">#REF!</definedName>
    <definedName name="FredaDirectCostsPaid" localSheetId="5">#REF!</definedName>
    <definedName name="FredaDirectCostsPaid" localSheetId="11">#REF!</definedName>
    <definedName name="FredaDirectCostsPaid">#REF!</definedName>
    <definedName name="FredaExceptionalCostIn" localSheetId="5">#REF!</definedName>
    <definedName name="FredaExceptionalCostIn" localSheetId="11">#REF!</definedName>
    <definedName name="FredaExceptionalCostIn">#REF!</definedName>
    <definedName name="FredaExchangeRate" localSheetId="5">#REF!</definedName>
    <definedName name="FredaExchangeRate" localSheetId="11">#REF!</definedName>
    <definedName name="FredaExchangeRate">#REF!</definedName>
    <definedName name="FredaExplorationCostIn" localSheetId="5">#REF!</definedName>
    <definedName name="FredaExplorationCostIn" localSheetId="11">#REF!</definedName>
    <definedName name="FredaExplorationCostIn">#REF!</definedName>
    <definedName name="FredaExternalDebtBf" localSheetId="5">#REF!</definedName>
    <definedName name="FredaExternalDebtBf" localSheetId="11">#REF!</definedName>
    <definedName name="FredaExternalDebtBf">#REF!</definedName>
    <definedName name="FredaExternalDebtCf" localSheetId="5">#REF!</definedName>
    <definedName name="FredaExternalDebtCf" localSheetId="11">#REF!</definedName>
    <definedName name="FredaExternalDebtCf">#REF!</definedName>
    <definedName name="FredaExternalDebtCloseOutPayment" localSheetId="5">#REF!</definedName>
    <definedName name="FredaExternalDebtCloseOutPayment" localSheetId="11">#REF!</definedName>
    <definedName name="FredaExternalDebtCloseOutPayment">#REF!</definedName>
    <definedName name="FredaExternalDebtMarginIn" localSheetId="5">#REF!</definedName>
    <definedName name="FredaExternalDebtMarginIn" localSheetId="11">#REF!</definedName>
    <definedName name="FredaExternalDebtMarginIn">#REF!</definedName>
    <definedName name="FredaExternalDebtOpeningBalIn" localSheetId="5">#REF!</definedName>
    <definedName name="FredaExternalDebtOpeningBalIn" localSheetId="11">#REF!</definedName>
    <definedName name="FredaExternalDebtOpeningBalIn">#REF!</definedName>
    <definedName name="FredaExternalDrawdown" localSheetId="5">#REF!</definedName>
    <definedName name="FredaExternalDrawdown" localSheetId="11">#REF!</definedName>
    <definedName name="FredaExternalDrawdown">#REF!</definedName>
    <definedName name="FredaExternalFinalPayment" localSheetId="5">#REF!</definedName>
    <definedName name="FredaExternalFinalPayment" localSheetId="11">#REF!</definedName>
    <definedName name="FredaExternalFinalPayment">#REF!</definedName>
    <definedName name="FredaExternalInterestDue" localSheetId="5">#REF!</definedName>
    <definedName name="FredaExternalInterestDue" localSheetId="11">#REF!</definedName>
    <definedName name="FredaExternalInterestDue">#REF!</definedName>
    <definedName name="FredaExternalInterestPaid" localSheetId="5">#REF!</definedName>
    <definedName name="FredaExternalInterestPaid" localSheetId="11">#REF!</definedName>
    <definedName name="FredaExternalInterestPaid">#REF!</definedName>
    <definedName name="FredaExternalInterestRate" localSheetId="5">#REF!</definedName>
    <definedName name="FredaExternalInterestRate" localSheetId="11">#REF!</definedName>
    <definedName name="FredaExternalInterestRate">#REF!</definedName>
    <definedName name="FredaExternalRepayment" localSheetId="5">#REF!</definedName>
    <definedName name="FredaExternalRepayment" localSheetId="11">#REF!</definedName>
    <definedName name="FredaExternalRepayment">#REF!</definedName>
    <definedName name="FredaFlexCapexIn" localSheetId="5">#REF!</definedName>
    <definedName name="FredaFlexCapexIn" localSheetId="11">#REF!</definedName>
    <definedName name="FredaFlexCapexIn">#REF!</definedName>
    <definedName name="FredaFlexGradeIn" localSheetId="5">#REF!</definedName>
    <definedName name="FredaFlexGradeIn" localSheetId="11">#REF!</definedName>
    <definedName name="FredaFlexGradeIn">#REF!</definedName>
    <definedName name="FredaFlexOpexIn" localSheetId="5">#REF!</definedName>
    <definedName name="FredaFlexOpexIn" localSheetId="11">#REF!</definedName>
    <definedName name="FredaFlexOpexIn">#REF!</definedName>
    <definedName name="FredaFlexOreIn" localSheetId="5">#REF!</definedName>
    <definedName name="FredaFlexOreIn" localSheetId="11">#REF!</definedName>
    <definedName name="FredaFlexOreIn">#REF!</definedName>
    <definedName name="FredaFlexRecoveryIn" localSheetId="5">#REF!</definedName>
    <definedName name="FredaFlexRecoveryIn" localSheetId="11">#REF!</definedName>
    <definedName name="FredaFlexRecoveryIn">#REF!</definedName>
    <definedName name="FredaFlexWasteIn" localSheetId="5">#REF!</definedName>
    <definedName name="FredaFlexWasteIn" localSheetId="11">#REF!</definedName>
    <definedName name="FredaFlexWasteIn">#REF!</definedName>
    <definedName name="FredaG_ACostIn" localSheetId="5">#REF!</definedName>
    <definedName name="FredaG_ACostIn" localSheetId="11">#REF!</definedName>
    <definedName name="FredaG_ACostIn">#REF!</definedName>
    <definedName name="FredaGoldSalesOunces" localSheetId="5">#REF!</definedName>
    <definedName name="FredaGoldSalesOunces" localSheetId="11">#REF!</definedName>
    <definedName name="FredaGoldSalesOunces">#REF!</definedName>
    <definedName name="FredaInterCoBf" localSheetId="5">#REF!</definedName>
    <definedName name="FredaInterCoBf" localSheetId="11">#REF!</definedName>
    <definedName name="FredaInterCoBf">#REF!</definedName>
    <definedName name="FredaInterCoCf" localSheetId="5">#REF!</definedName>
    <definedName name="FredaInterCoCf" localSheetId="11">#REF!</definedName>
    <definedName name="FredaInterCoCf">#REF!</definedName>
    <definedName name="FredaInterCoDebtMarginIn" localSheetId="5">#REF!</definedName>
    <definedName name="FredaInterCoDebtMarginIn" localSheetId="11">#REF!</definedName>
    <definedName name="FredaInterCoDebtMarginIn">#REF!</definedName>
    <definedName name="FredaIntercoDebtOpeningBalIn" localSheetId="5">#REF!</definedName>
    <definedName name="FredaIntercoDebtOpeningBalIn" localSheetId="11">#REF!</definedName>
    <definedName name="FredaIntercoDebtOpeningBalIn">#REF!</definedName>
    <definedName name="FredaInterCoDebtRepaymentIn" localSheetId="5">#REF!</definedName>
    <definedName name="FredaInterCoDebtRepaymentIn" localSheetId="11">#REF!</definedName>
    <definedName name="FredaInterCoDebtRepaymentIn">#REF!</definedName>
    <definedName name="FredaInterCoDrawdown" localSheetId="5">#REF!</definedName>
    <definedName name="FredaInterCoDrawdown" localSheetId="11">#REF!</definedName>
    <definedName name="FredaInterCoDrawdown">#REF!</definedName>
    <definedName name="FredaInterCoInterest" localSheetId="5">#REF!</definedName>
    <definedName name="FredaInterCoInterest" localSheetId="11">#REF!</definedName>
    <definedName name="FredaInterCoInterest">#REF!</definedName>
    <definedName name="FredaInterCoRepayment" localSheetId="5">#REF!</definedName>
    <definedName name="FredaInterCoRepayment" localSheetId="11">#REF!</definedName>
    <definedName name="FredaInterCoRepayment">#REF!</definedName>
    <definedName name="FredaInterestOnCashBalances" localSheetId="5">#REF!</definedName>
    <definedName name="FredaInterestOnCashBalances" localSheetId="11">#REF!</definedName>
    <definedName name="FredaInterestOnCashBalances">#REF!</definedName>
    <definedName name="FredaMetalMilled" localSheetId="5">#REF!</definedName>
    <definedName name="FredaMetalMilled" localSheetId="11">#REF!</definedName>
    <definedName name="FredaMetalMilled">#REF!</definedName>
    <definedName name="FredaMetalMined" localSheetId="5">#REF!</definedName>
    <definedName name="FredaMetalMined" localSheetId="11">#REF!</definedName>
    <definedName name="FredaMetalMined">#REF!</definedName>
    <definedName name="FredaMetRecoveryIn" localSheetId="5">#REF!</definedName>
    <definedName name="FredaMetRecoveryIn" localSheetId="11">#REF!</definedName>
    <definedName name="FredaMetRecoveryIn">#REF!</definedName>
    <definedName name="FredaMinedMetalIn" localSheetId="5">#REF!</definedName>
    <definedName name="FredaMinedMetalIn" localSheetId="11">#REF!</definedName>
    <definedName name="FredaMinedMetalIn">#REF!</definedName>
    <definedName name="FredaMineLife" localSheetId="5">#REF!</definedName>
    <definedName name="FredaMineLife" localSheetId="11">#REF!</definedName>
    <definedName name="FredaMineLife">#REF!</definedName>
    <definedName name="FredaMiningCostsFixedIn" localSheetId="5">#REF!</definedName>
    <definedName name="FredaMiningCostsFixedIn" localSheetId="11">#REF!</definedName>
    <definedName name="FredaMiningCostsFixedIn">#REF!</definedName>
    <definedName name="FredaMiningCostsVarIn" localSheetId="5">#REF!</definedName>
    <definedName name="FredaMiningCostsVarIn" localSheetId="11">#REF!</definedName>
    <definedName name="FredaMiningCostsVarIn">#REF!</definedName>
    <definedName name="FredaNBVBf" localSheetId="5">#REF!</definedName>
    <definedName name="FredaNBVBf" localSheetId="11">#REF!</definedName>
    <definedName name="FredaNBVBf">#REF!</definedName>
    <definedName name="FredaNBVCf" localSheetId="5">#REF!</definedName>
    <definedName name="FredaNBVCf" localSheetId="11">#REF!</definedName>
    <definedName name="FredaNBVCf">#REF!</definedName>
    <definedName name="FredaNetAssets" localSheetId="5">#REF!</definedName>
    <definedName name="FredaNetAssets" localSheetId="11">#REF!</definedName>
    <definedName name="FredaNetAssets">#REF!</definedName>
    <definedName name="FredaOpCostPayables" localSheetId="5">#REF!</definedName>
    <definedName name="FredaOpCostPayables" localSheetId="11">#REF!</definedName>
    <definedName name="FredaOpCostPayables">#REF!</definedName>
    <definedName name="FredaOpCostPayablesIn" localSheetId="5">#REF!</definedName>
    <definedName name="FredaOpCostPayablesIn" localSheetId="11">#REF!</definedName>
    <definedName name="FredaOpCostPayablesIn">#REF!</definedName>
    <definedName name="FredaOpeningCashIn" localSheetId="5">#REF!</definedName>
    <definedName name="FredaOpeningCashIn" localSheetId="11">#REF!</definedName>
    <definedName name="FredaOpeningCashIn">#REF!</definedName>
    <definedName name="FredaOpeningEarningsIn" localSheetId="5">#REF!</definedName>
    <definedName name="FredaOpeningEarningsIn" localSheetId="11">#REF!</definedName>
    <definedName name="FredaOpeningEarningsIn">#REF!</definedName>
    <definedName name="FredaOpeningEquityIn" localSheetId="5">#REF!</definedName>
    <definedName name="FredaOpeningEquityIn" localSheetId="11">#REF!</definedName>
    <definedName name="FredaOpeningEquityIn">#REF!</definedName>
    <definedName name="FredaOpeningExternalDebtIn" localSheetId="5">#REF!</definedName>
    <definedName name="FredaOpeningExternalDebtIn" localSheetId="11">#REF!</definedName>
    <definedName name="FredaOpeningExternalDebtIn">#REF!</definedName>
    <definedName name="FredaOpeningInterCoBalIn" localSheetId="5">#REF!</definedName>
    <definedName name="FredaOpeningInterCoBalIn" localSheetId="11">#REF!</definedName>
    <definedName name="FredaOpeningInterCoBalIn">#REF!</definedName>
    <definedName name="FredaOPeningLTDIn" localSheetId="5">#REF!</definedName>
    <definedName name="FredaOPeningLTDIn" localSheetId="11">#REF!</definedName>
    <definedName name="FredaOPeningLTDIn">#REF!</definedName>
    <definedName name="FredaOPeningNBVIn" localSheetId="5">#REF!</definedName>
    <definedName name="FredaOPeningNBVIn" localSheetId="11">#REF!</definedName>
    <definedName name="FredaOPeningNBVIn">#REF!</definedName>
    <definedName name="FredaOpeningPayablesIn" localSheetId="5">#REF!</definedName>
    <definedName name="FredaOpeningPayablesIn" localSheetId="11">#REF!</definedName>
    <definedName name="FredaOpeningPayablesIn">#REF!</definedName>
    <definedName name="FredaOpeningProvisionsIn" localSheetId="5">#REF!</definedName>
    <definedName name="FredaOpeningProvisionsIn" localSheetId="11">#REF!</definedName>
    <definedName name="FredaOpeningProvisionsIn">#REF!</definedName>
    <definedName name="FredaOpeningReceivablesIn" localSheetId="5">#REF!</definedName>
    <definedName name="FredaOpeningReceivablesIn" localSheetId="11">#REF!</definedName>
    <definedName name="FredaOpeningReceivablesIn">#REF!</definedName>
    <definedName name="FredaOpeningStockIn" localSheetId="5">#REF!</definedName>
    <definedName name="FredaOpeningStockIn" localSheetId="11">#REF!</definedName>
    <definedName name="FredaOpeningStockIn">#REF!</definedName>
    <definedName name="FredaOperatingCosts" localSheetId="5">#REF!</definedName>
    <definedName name="FredaOperatingCosts" localSheetId="11">#REF!</definedName>
    <definedName name="FredaOperatingCosts">#REF!</definedName>
    <definedName name="FredaOperatingCostsPaid" localSheetId="5">#REF!</definedName>
    <definedName name="FredaOperatingCostsPaid" localSheetId="11">#REF!</definedName>
    <definedName name="FredaOperatingCostsPaid">#REF!</definedName>
    <definedName name="FredaOreMilled" localSheetId="5">#REF!</definedName>
    <definedName name="FredaOreMilled" localSheetId="11">#REF!</definedName>
    <definedName name="FredaOreMilled">#REF!</definedName>
    <definedName name="FredaOreMined" localSheetId="5">#REF!</definedName>
    <definedName name="FredaOreMined" localSheetId="11">#REF!</definedName>
    <definedName name="FredaOreMined">#REF!</definedName>
    <definedName name="FredaOreMinedIn" localSheetId="5">#REF!</definedName>
    <definedName name="FredaOreMinedIn" localSheetId="11">#REF!</definedName>
    <definedName name="FredaOreMinedIn">#REF!</definedName>
    <definedName name="FredaOtherCostIn" localSheetId="5">#REF!</definedName>
    <definedName name="FredaOtherCostIn" localSheetId="11">#REF!</definedName>
    <definedName name="FredaOtherCostIn">#REF!</definedName>
    <definedName name="FredaOtherCostPayableDays" localSheetId="5">#REF!</definedName>
    <definedName name="FredaOtherCostPayableDays" localSheetId="11">#REF!</definedName>
    <definedName name="FredaOtherCostPayableDays">#REF!</definedName>
    <definedName name="FredaOtherCostPayables" localSheetId="5">#REF!</definedName>
    <definedName name="FredaOtherCostPayables" localSheetId="11">#REF!</definedName>
    <definedName name="FredaOtherCostPayables">#REF!</definedName>
    <definedName name="FredaOtherCostPayablesIn" localSheetId="5">#REF!</definedName>
    <definedName name="FredaOtherCostPayablesIn" localSheetId="11">#REF!</definedName>
    <definedName name="FredaOtherCostPayablesIn">#REF!</definedName>
    <definedName name="FredaOtherCostsPaid" localSheetId="5">#REF!</definedName>
    <definedName name="FredaOtherCostsPaid" localSheetId="11">#REF!</definedName>
    <definedName name="FredaOtherCostsPaid">#REF!</definedName>
    <definedName name="FredaOtherIncome" localSheetId="5">#REF!</definedName>
    <definedName name="FredaOtherIncome" localSheetId="11">#REF!</definedName>
    <definedName name="FredaOtherIncome">#REF!</definedName>
    <definedName name="FredaOtherIncomeReceived" localSheetId="5">#REF!</definedName>
    <definedName name="FredaOtherIncomeReceived" localSheetId="11">#REF!</definedName>
    <definedName name="FredaOtherIncomeReceived">#REF!</definedName>
    <definedName name="FredaOtherReceivables" localSheetId="5">#REF!</definedName>
    <definedName name="FredaOtherReceivables" localSheetId="11">#REF!</definedName>
    <definedName name="FredaOtherReceivables">#REF!</definedName>
    <definedName name="FredaPayablesDaysIn" localSheetId="5">#REF!</definedName>
    <definedName name="FredaPayablesDaysIn" localSheetId="11">#REF!</definedName>
    <definedName name="FredaPayablesDaysIn">#REF!</definedName>
    <definedName name="FredaProcessCostFixedIn" localSheetId="5">#REF!</definedName>
    <definedName name="FredaProcessCostFixedIn" localSheetId="11">#REF!</definedName>
    <definedName name="FredaProcessCostFixedIn">#REF!</definedName>
    <definedName name="FredaProcessCostVarIn" localSheetId="5">#REF!</definedName>
    <definedName name="FredaProcessCostVarIn" localSheetId="11">#REF!</definedName>
    <definedName name="FredaProcessCostVarIn">#REF!</definedName>
    <definedName name="FredaQuarterTaxPaid" localSheetId="5">#REF!</definedName>
    <definedName name="FredaQuarterTaxPaid" localSheetId="11">#REF!</definedName>
    <definedName name="FredaQuarterTaxPaid">#REF!</definedName>
    <definedName name="FredaReceivableDaysIn" localSheetId="5">#REF!</definedName>
    <definedName name="FredaReceivableDaysIn" localSheetId="11">#REF!</definedName>
    <definedName name="FredaReceivableDaysIn">#REF!</definedName>
    <definedName name="FredaReceivableRevenueIn" localSheetId="5">#REF!</definedName>
    <definedName name="FredaReceivableRevenueIn" localSheetId="11">#REF!</definedName>
    <definedName name="FredaReceivableRevenueIn">#REF!</definedName>
    <definedName name="FredaRecoveredGold" localSheetId="5">#REF!</definedName>
    <definedName name="FredaRecoveredGold" localSheetId="11">#REF!</definedName>
    <definedName name="FredaRecoveredGold">#REF!</definedName>
    <definedName name="FredaRecovery" localSheetId="5">#REF!</definedName>
    <definedName name="FredaRecovery" localSheetId="11">#REF!</definedName>
    <definedName name="FredaRecovery">#REF!</definedName>
    <definedName name="FredaRefiningChargeIn" localSheetId="5">#REF!</definedName>
    <definedName name="FredaRefiningChargeIn" localSheetId="11">#REF!</definedName>
    <definedName name="FredaRefiningChargeIn">#REF!</definedName>
    <definedName name="FredaRefiningCharges" localSheetId="5">#REF!</definedName>
    <definedName name="FredaRefiningCharges" localSheetId="11">#REF!</definedName>
    <definedName name="FredaRefiningCharges">#REF!</definedName>
    <definedName name="FredaRevenue" localSheetId="5">#REF!</definedName>
    <definedName name="FredaRevenue" localSheetId="11">#REF!</definedName>
    <definedName name="FredaRevenue">#REF!</definedName>
    <definedName name="FredaRevenueReceivables" localSheetId="5">#REF!</definedName>
    <definedName name="FredaRevenueReceivables" localSheetId="11">#REF!</definedName>
    <definedName name="FredaRevenueReceivables">#REF!</definedName>
    <definedName name="FredaRevenueReceived" localSheetId="5">#REF!</definedName>
    <definedName name="FredaRevenueReceived" localSheetId="11">#REF!</definedName>
    <definedName name="FredaRevenueReceived">#REF!</definedName>
    <definedName name="FredaRevenueSpot" localSheetId="5">#REF!</definedName>
    <definedName name="FredaRevenueSpot" localSheetId="11">#REF!</definedName>
    <definedName name="FredaRevenueSpot">#REF!</definedName>
    <definedName name="FredaRoyaltyDue" localSheetId="5">#REF!</definedName>
    <definedName name="FredaRoyaltyDue" localSheetId="11">#REF!</definedName>
    <definedName name="FredaRoyaltyDue">#REF!</definedName>
    <definedName name="FredaRoyaltyPaid" localSheetId="5">#REF!</definedName>
    <definedName name="FredaRoyaltyPaid" localSheetId="11">#REF!</definedName>
    <definedName name="FredaRoyaltyPaid">#REF!</definedName>
    <definedName name="FredaRoyaltyPayable" localSheetId="5">#REF!</definedName>
    <definedName name="FredaRoyaltyPayable" localSheetId="11">#REF!</definedName>
    <definedName name="FredaRoyaltyPayable">#REF!</definedName>
    <definedName name="FredaRoyaltyPayableDays" localSheetId="5">#REF!</definedName>
    <definedName name="FredaRoyaltyPayableDays" localSheetId="11">#REF!</definedName>
    <definedName name="FredaRoyaltyPayableDays">#REF!</definedName>
    <definedName name="FredaRoyaltyPayablesIn" localSheetId="5">#REF!</definedName>
    <definedName name="FredaRoyaltyPayablesIn" localSheetId="11">#REF!</definedName>
    <definedName name="FredaRoyaltyPayablesIn">#REF!</definedName>
    <definedName name="FredaShareholdersFunds" localSheetId="5">#REF!</definedName>
    <definedName name="FredaShareholdersFunds" localSheetId="11">#REF!</definedName>
    <definedName name="FredaShareholdersFunds">#REF!</definedName>
    <definedName name="FredaStockpileMetalIn" localSheetId="5">#REF!</definedName>
    <definedName name="FredaStockpileMetalIn" localSheetId="11">#REF!</definedName>
    <definedName name="FredaStockpileMetalIn">#REF!</definedName>
    <definedName name="FredaStockpileMetalMined" localSheetId="5">#REF!</definedName>
    <definedName name="FredaStockpileMetalMined" localSheetId="11">#REF!</definedName>
    <definedName name="FredaStockpileMetalMined">#REF!</definedName>
    <definedName name="FredaStockpileMined" localSheetId="5">#REF!</definedName>
    <definedName name="FredaStockpileMined" localSheetId="11">#REF!</definedName>
    <definedName name="FredaStockpileMined">#REF!</definedName>
    <definedName name="FredaStockpileMinedIn" localSheetId="5">#REF!</definedName>
    <definedName name="FredaStockpileMinedIn" localSheetId="11">#REF!</definedName>
    <definedName name="FredaStockpileMinedIn">#REF!</definedName>
    <definedName name="FredaTaxCapitalAllowanceIn" localSheetId="5">#REF!</definedName>
    <definedName name="FredaTaxCapitalAllowanceIn" localSheetId="11">#REF!</definedName>
    <definedName name="FredaTaxCapitalAllowanceIn">#REF!</definedName>
    <definedName name="FredaTaxDepreciationClass1In" localSheetId="5">#REF!</definedName>
    <definedName name="FredaTaxDepreciationClass1In" localSheetId="11">#REF!</definedName>
    <definedName name="FredaTaxDepreciationClass1In">#REF!</definedName>
    <definedName name="FredaTaxDepreciationClass2In" localSheetId="5">#REF!</definedName>
    <definedName name="FredaTaxDepreciationClass2In" localSheetId="11">#REF!</definedName>
    <definedName name="FredaTaxDepreciationClass2In">#REF!</definedName>
    <definedName name="FredaTaxDepreciationClass3In" localSheetId="5">#REF!</definedName>
    <definedName name="FredaTaxDepreciationClass3In" localSheetId="11">#REF!</definedName>
    <definedName name="FredaTaxDepreciationClass3In">#REF!</definedName>
    <definedName name="FredaTaxDue" localSheetId="5">#REF!</definedName>
    <definedName name="FredaTaxDue" localSheetId="11">#REF!</definedName>
    <definedName name="FredaTaxDue">#REF!</definedName>
    <definedName name="FredaTaxExchangeRate" localSheetId="5">#REF!</definedName>
    <definedName name="FredaTaxExchangeRate" localSheetId="11">#REF!</definedName>
    <definedName name="FredaTaxExchangeRate">#REF!</definedName>
    <definedName name="FredaTaxOpeningCAIn" localSheetId="5">#REF!</definedName>
    <definedName name="FredaTaxOpeningCAIn" localSheetId="11">#REF!</definedName>
    <definedName name="FredaTaxOpeningCAIn">#REF!</definedName>
    <definedName name="FredaTaxOpeningLossess" localSheetId="5">#REF!</definedName>
    <definedName name="FredaTaxOpeningLossess" localSheetId="11">#REF!</definedName>
    <definedName name="FredaTaxOpeningLossess">#REF!</definedName>
    <definedName name="FredaTaxOpeningNBV" localSheetId="5">#REF!</definedName>
    <definedName name="FredaTaxOpeningNBV" localSheetId="11">#REF!</definedName>
    <definedName name="FredaTaxOpeningNBV">#REF!</definedName>
    <definedName name="FredaTaxPaid" localSheetId="5">#REF!</definedName>
    <definedName name="FredaTaxPaid" localSheetId="11">#REF!</definedName>
    <definedName name="FredaTaxPaid">#REF!</definedName>
    <definedName name="FredaTaxPayable" localSheetId="5">#REF!</definedName>
    <definedName name="FredaTaxPayable" localSheetId="11">#REF!</definedName>
    <definedName name="FredaTaxPayable">#REF!</definedName>
    <definedName name="FredaTaxPayablesIn" localSheetId="5">#REF!</definedName>
    <definedName name="FredaTaxPayablesIn" localSheetId="11">#REF!</definedName>
    <definedName name="FredaTaxPayablesIn">#REF!</definedName>
    <definedName name="FredaTaxRateIn" localSheetId="5">#REF!</definedName>
    <definedName name="FredaTaxRateIn" localSheetId="11">#REF!</definedName>
    <definedName name="FredaTaxRateIn">#REF!</definedName>
    <definedName name="FredaTaxRoyalty1In" localSheetId="5">#REF!</definedName>
    <definedName name="FredaTaxRoyalty1In" localSheetId="11">#REF!</definedName>
    <definedName name="FredaTaxRoyalty1In">#REF!</definedName>
    <definedName name="FredaTaxRoyalty2In" localSheetId="5">#REF!</definedName>
    <definedName name="FredaTaxRoyalty2In" localSheetId="11">#REF!</definedName>
    <definedName name="FredaTaxRoyalty2In">#REF!</definedName>
    <definedName name="FredaTaxRoyalty3In" localSheetId="5">#REF!</definedName>
    <definedName name="FredaTaxRoyalty3In" localSheetId="11">#REF!</definedName>
    <definedName name="FredaTaxRoyalty3In">#REF!</definedName>
    <definedName name="FredaWasteMined" localSheetId="5">#REF!</definedName>
    <definedName name="FredaWasteMined" localSheetId="11">#REF!</definedName>
    <definedName name="FredaWasteMined">#REF!</definedName>
    <definedName name="FredaWasteMinedIn" localSheetId="5">#REF!</definedName>
    <definedName name="FredaWasteMinedIn" localSheetId="11">#REF!</definedName>
    <definedName name="FredaWasteMinedIn">#REF!</definedName>
    <definedName name="Full_Print" localSheetId="5">#REF!</definedName>
    <definedName name="Full_Print" localSheetId="11">#REF!</definedName>
    <definedName name="Full_Print">#REF!</definedName>
    <definedName name="gb_1">'[7]Расчет-выпуск'!$F$28</definedName>
    <definedName name="gb_2" localSheetId="5">[8]Проект2002!#REF!</definedName>
    <definedName name="gb_2" localSheetId="11">[8]Проект2002!#REF!</definedName>
    <definedName name="gb_2">[8]Проект2002!#REF!</definedName>
    <definedName name="gb_3" localSheetId="5">[8]Проект2002!#REF!</definedName>
    <definedName name="gb_3" localSheetId="11">[8]Проект2002!#REF!</definedName>
    <definedName name="gb_3">[8]Проект2002!#REF!</definedName>
    <definedName name="gd_1">'[7]Расчет-выпуск'!$F$61</definedName>
    <definedName name="gd_2" localSheetId="5">[8]Проект2002!#REF!</definedName>
    <definedName name="gd_2" localSheetId="11">[8]Проект2002!#REF!</definedName>
    <definedName name="gd_2">[8]Проект2002!#REF!</definedName>
    <definedName name="gd_3" localSheetId="5">[8]Проект2002!#REF!</definedName>
    <definedName name="gd_3" localSheetId="11">[8]Проект2002!#REF!</definedName>
    <definedName name="gd_3">[8]Проект2002!#REF!</definedName>
    <definedName name="GeitaAshantiInterest" localSheetId="5">#REF!</definedName>
    <definedName name="GeitaAshantiInterest" localSheetId="11">#REF!</definedName>
    <definedName name="GeitaAshantiInterest">#REF!</definedName>
    <definedName name="GeitaCapexMaintenanceIn" localSheetId="5">#REF!</definedName>
    <definedName name="GeitaCapexMaintenanceIn" localSheetId="11">#REF!</definedName>
    <definedName name="GeitaCapexMaintenanceIn">#REF!</definedName>
    <definedName name="GeitaCapexProjectIn" localSheetId="5">#REF!</definedName>
    <definedName name="GeitaCapexProjectIn" localSheetId="11">#REF!</definedName>
    <definedName name="GeitaCapexProjectIn">#REF!</definedName>
    <definedName name="GeitaCapexTotal" localSheetId="5">#REF!</definedName>
    <definedName name="GeitaCapexTotal" localSheetId="11">#REF!</definedName>
    <definedName name="GeitaCapexTotal">#REF!</definedName>
    <definedName name="GeitaCapitalAllowanceIn" localSheetId="5">#REF!</definedName>
    <definedName name="GeitaCapitalAllowanceIn" localSheetId="11">#REF!</definedName>
    <definedName name="GeitaCapitalAllowanceIn">#REF!</definedName>
    <definedName name="GeitaCapitalAllowancesOpeningBalIn" localSheetId="5">#REF!</definedName>
    <definedName name="GeitaCapitalAllowancesOpeningBalIn" localSheetId="11">#REF!</definedName>
    <definedName name="GeitaCapitalAllowancesOpeningBalIn">#REF!</definedName>
    <definedName name="GeitaCashflowtoAshanti" localSheetId="5">#REF!</definedName>
    <definedName name="GeitaCashflowtoAshanti" localSheetId="11">#REF!</definedName>
    <definedName name="GeitaCashflowtoAshanti">#REF!</definedName>
    <definedName name="GeitaCFADS" localSheetId="5">#REF!</definedName>
    <definedName name="GeitaCFADS" localSheetId="11">#REF!</definedName>
    <definedName name="GeitaCFADS">#REF!</definedName>
    <definedName name="GeitaClosureCostIn" localSheetId="5">#REF!</definedName>
    <definedName name="GeitaClosureCostIn" localSheetId="11">#REF!</definedName>
    <definedName name="GeitaClosureCostIn">#REF!</definedName>
    <definedName name="GeitaCorpChargeIn" localSheetId="5">#REF!</definedName>
    <definedName name="GeitaCorpChargeIn" localSheetId="11">#REF!</definedName>
    <definedName name="GeitaCorpChargeIn">#REF!</definedName>
    <definedName name="GeitaDepreciation" localSheetId="5">#REF!</definedName>
    <definedName name="GeitaDepreciation" localSheetId="11">#REF!</definedName>
    <definedName name="GeitaDepreciation">#REF!</definedName>
    <definedName name="GeitaDirectCosts" localSheetId="5">#REF!</definedName>
    <definedName name="GeitaDirectCosts" localSheetId="11">#REF!</definedName>
    <definedName name="GeitaDirectCosts">#REF!</definedName>
    <definedName name="GeitaDirectCostsPaid" localSheetId="5">#REF!</definedName>
    <definedName name="GeitaDirectCostsPaid" localSheetId="11">#REF!</definedName>
    <definedName name="GeitaDirectCostsPaid">#REF!</definedName>
    <definedName name="GeitaExceptionalCostIn" localSheetId="5">#REF!</definedName>
    <definedName name="GeitaExceptionalCostIn" localSheetId="11">#REF!</definedName>
    <definedName name="GeitaExceptionalCostIn">#REF!</definedName>
    <definedName name="GeitaExplorationCostIn" localSheetId="5">#REF!</definedName>
    <definedName name="GeitaExplorationCostIn" localSheetId="11">#REF!</definedName>
    <definedName name="GeitaExplorationCostIn">#REF!</definedName>
    <definedName name="GeitaExternalDebtBf" localSheetId="5">#REF!</definedName>
    <definedName name="GeitaExternalDebtBf" localSheetId="11">#REF!</definedName>
    <definedName name="GeitaExternalDebtBf">#REF!</definedName>
    <definedName name="GeitaExternalDebtCf" localSheetId="5">#REF!</definedName>
    <definedName name="GeitaExternalDebtCf" localSheetId="11">#REF!</definedName>
    <definedName name="GeitaExternalDebtCf">#REF!</definedName>
    <definedName name="GeitaExternalDebtMarginIn" localSheetId="5">#REF!</definedName>
    <definedName name="GeitaExternalDebtMarginIn" localSheetId="11">#REF!</definedName>
    <definedName name="GeitaExternalDebtMarginIn">#REF!</definedName>
    <definedName name="GeitaExternalDebtOpeningBalIn" localSheetId="5">#REF!</definedName>
    <definedName name="GeitaExternalDebtOpeningBalIn" localSheetId="11">#REF!</definedName>
    <definedName name="GeitaExternalDebtOpeningBalIn">#REF!</definedName>
    <definedName name="GeitaExternalDebtPRIIn" localSheetId="5">#REF!</definedName>
    <definedName name="GeitaExternalDebtPRIIn" localSheetId="11">#REF!</definedName>
    <definedName name="GeitaExternalDebtPRIIn">#REF!</definedName>
    <definedName name="GeitaExternalDebtRepaymentIn" localSheetId="5">#REF!</definedName>
    <definedName name="GeitaExternalDebtRepaymentIn" localSheetId="11">#REF!</definedName>
    <definedName name="GeitaExternalDebtRepaymentIn">#REF!</definedName>
    <definedName name="GeitaExternalDrawdown" localSheetId="5">#REF!</definedName>
    <definedName name="GeitaExternalDrawdown" localSheetId="11">#REF!</definedName>
    <definedName name="GeitaExternalDrawdown">#REF!</definedName>
    <definedName name="GeitaExternalInterestDue" localSheetId="5">#REF!</definedName>
    <definedName name="GeitaExternalInterestDue" localSheetId="11">#REF!</definedName>
    <definedName name="GeitaExternalInterestDue">#REF!</definedName>
    <definedName name="GeitaExternalInterestPaid" localSheetId="5">#REF!</definedName>
    <definedName name="GeitaExternalInterestPaid" localSheetId="11">#REF!</definedName>
    <definedName name="GeitaExternalInterestPaid">#REF!</definedName>
    <definedName name="GeitaExternalInterestRate" localSheetId="5">#REF!</definedName>
    <definedName name="GeitaExternalInterestRate" localSheetId="11">#REF!</definedName>
    <definedName name="GeitaExternalInterestRate">#REF!</definedName>
    <definedName name="GeitaExternalRepayment" localSheetId="5">#REF!</definedName>
    <definedName name="GeitaExternalRepayment" localSheetId="11">#REF!</definedName>
    <definedName name="GeitaExternalRepayment">#REF!</definedName>
    <definedName name="GeitaFlexCapexIn" localSheetId="5">#REF!</definedName>
    <definedName name="GeitaFlexCapexIn" localSheetId="11">#REF!</definedName>
    <definedName name="GeitaFlexCapexIn">#REF!</definedName>
    <definedName name="GeitaFlexGradeIn" localSheetId="5">#REF!</definedName>
    <definedName name="GeitaFlexGradeIn" localSheetId="11">#REF!</definedName>
    <definedName name="GeitaFlexGradeIn">#REF!</definedName>
    <definedName name="GeitaFlexOpexIn" localSheetId="5">#REF!</definedName>
    <definedName name="GeitaFlexOpexIn" localSheetId="11">#REF!</definedName>
    <definedName name="GeitaFlexOpexIn">#REF!</definedName>
    <definedName name="GeitaFlexOreIn" localSheetId="5">#REF!</definedName>
    <definedName name="GeitaFlexOreIn" localSheetId="11">#REF!</definedName>
    <definedName name="GeitaFlexOreIn">#REF!</definedName>
    <definedName name="GeitaFlexRecoveryIn" localSheetId="5">#REF!</definedName>
    <definedName name="GeitaFlexRecoveryIn" localSheetId="11">#REF!</definedName>
    <definedName name="GeitaFlexRecoveryIn">#REF!</definedName>
    <definedName name="GeitaFlexWasteIn" localSheetId="5">#REF!</definedName>
    <definedName name="GeitaFlexWasteIn" localSheetId="11">#REF!</definedName>
    <definedName name="GeitaFlexWasteIn">#REF!</definedName>
    <definedName name="GeitaG_ACostIn" localSheetId="5">#REF!</definedName>
    <definedName name="GeitaG_ACostIn" localSheetId="11">#REF!</definedName>
    <definedName name="GeitaG_ACostIn">#REF!</definedName>
    <definedName name="GeitaGoldSalesOunces" localSheetId="5">#REF!</definedName>
    <definedName name="GeitaGoldSalesOunces" localSheetId="11">#REF!</definedName>
    <definedName name="GeitaGoldSalesOunces">#REF!</definedName>
    <definedName name="GeitaHedgeBookCashflowToModel" localSheetId="5">#REF!</definedName>
    <definedName name="GeitaHedgeBookCashflowToModel" localSheetId="11">#REF!</definedName>
    <definedName name="GeitaHedgeBookCashflowToModel">#REF!</definedName>
    <definedName name="GeitaInterCoBf" localSheetId="5">#REF!</definedName>
    <definedName name="GeitaInterCoBf" localSheetId="11">#REF!</definedName>
    <definedName name="GeitaInterCoBf">#REF!</definedName>
    <definedName name="GeitaInterCoCf" localSheetId="5">#REF!</definedName>
    <definedName name="GeitaInterCoCf" localSheetId="11">#REF!</definedName>
    <definedName name="GeitaInterCoCf">#REF!</definedName>
    <definedName name="GeitaInterCoDebtMarginIn" localSheetId="5">#REF!</definedName>
    <definedName name="GeitaInterCoDebtMarginIn" localSheetId="11">#REF!</definedName>
    <definedName name="GeitaInterCoDebtMarginIn">#REF!</definedName>
    <definedName name="GeitaInterCoDebtOpeningBalIn" localSheetId="5">#REF!</definedName>
    <definedName name="GeitaInterCoDebtOpeningBalIn" localSheetId="11">#REF!</definedName>
    <definedName name="GeitaInterCoDebtOpeningBalIn">#REF!</definedName>
    <definedName name="GeitaInterCoDebtRepaymentIn" localSheetId="5">#REF!</definedName>
    <definedName name="GeitaInterCoDebtRepaymentIn" localSheetId="11">#REF!</definedName>
    <definedName name="GeitaInterCoDebtRepaymentIn">#REF!</definedName>
    <definedName name="GeitaInterCoDrawdown" localSheetId="5">#REF!</definedName>
    <definedName name="GeitaInterCoDrawdown" localSheetId="11">#REF!</definedName>
    <definedName name="GeitaInterCoDrawdown">#REF!</definedName>
    <definedName name="GeitaInterCoRepayment" localSheetId="5">#REF!</definedName>
    <definedName name="GeitaInterCoRepayment" localSheetId="11">#REF!</definedName>
    <definedName name="GeitaInterCoRepayment">#REF!</definedName>
    <definedName name="GeitaInterestOnCashBalances" localSheetId="5">#REF!</definedName>
    <definedName name="GeitaInterestOnCashBalances" localSheetId="11">#REF!</definedName>
    <definedName name="GeitaInterestOnCashBalances">#REF!</definedName>
    <definedName name="GeitaLoanLifePeriod" localSheetId="5">#REF!</definedName>
    <definedName name="GeitaLoanLifePeriod" localSheetId="11">#REF!</definedName>
    <definedName name="GeitaLoanLifePeriod">#REF!</definedName>
    <definedName name="GeitaLoanLifePrepaymentSweepIn" localSheetId="5">#REF!</definedName>
    <definedName name="GeitaLoanLifePrepaymentSweepIn" localSheetId="11">#REF!</definedName>
    <definedName name="GeitaLoanLifePrepaymentSweepIn">#REF!</definedName>
    <definedName name="GeitaLoanPRIDue" localSheetId="5">#REF!</definedName>
    <definedName name="GeitaLoanPRIDue" localSheetId="11">#REF!</definedName>
    <definedName name="GeitaLoanPRIDue">#REF!</definedName>
    <definedName name="GeitaLoanPRIPaid" localSheetId="5">#REF!</definedName>
    <definedName name="GeitaLoanPRIPaid" localSheetId="11">#REF!</definedName>
    <definedName name="GeitaLoanPRIPaid">#REF!</definedName>
    <definedName name="GeitaMarginOnCashBalances" localSheetId="5">#REF!</definedName>
    <definedName name="GeitaMarginOnCashBalances" localSheetId="11">#REF!</definedName>
    <definedName name="GeitaMarginOnCashBalances">#REF!</definedName>
    <definedName name="GeitaMaxCashBalanceIn" localSheetId="5">#REF!</definedName>
    <definedName name="GeitaMaxCashBalanceIn" localSheetId="11">#REF!</definedName>
    <definedName name="GeitaMaxCashBalanceIn">#REF!</definedName>
    <definedName name="GeitaMaxSweepPrepaymentIn" localSheetId="5">#REF!</definedName>
    <definedName name="GeitaMaxSweepPrepaymentIn" localSheetId="11">#REF!</definedName>
    <definedName name="GeitaMaxSweepPrepaymentIn">#REF!</definedName>
    <definedName name="GeitaMetalMilled" localSheetId="5">#REF!</definedName>
    <definedName name="GeitaMetalMilled" localSheetId="11">#REF!</definedName>
    <definedName name="GeitaMetalMilled">#REF!</definedName>
    <definedName name="GeitaMetalMined" localSheetId="5">#REF!</definedName>
    <definedName name="GeitaMetalMined" localSheetId="11">#REF!</definedName>
    <definedName name="GeitaMetalMined">#REF!</definedName>
    <definedName name="GeitaMetInventoryRecoveryIn" localSheetId="5">#REF!</definedName>
    <definedName name="GeitaMetInventoryRecoveryIn" localSheetId="11">#REF!</definedName>
    <definedName name="GeitaMetInventoryRecoveryIn">#REF!</definedName>
    <definedName name="GeitaMetRecoveryIn" localSheetId="5">#REF!</definedName>
    <definedName name="GeitaMetRecoveryIn" localSheetId="11">#REF!</definedName>
    <definedName name="GeitaMetRecoveryIn">#REF!</definedName>
    <definedName name="GeitaMilledMetalIn" localSheetId="5">#REF!</definedName>
    <definedName name="GeitaMilledMetalIn" localSheetId="11">#REF!</definedName>
    <definedName name="GeitaMilledMetalIn">#REF!</definedName>
    <definedName name="GeitaMinedMetalIn" localSheetId="5">#REF!</definedName>
    <definedName name="GeitaMinedMetalIn" localSheetId="11">#REF!</definedName>
    <definedName name="GeitaMinedMetalIn">#REF!</definedName>
    <definedName name="GeitaMineLife" localSheetId="5">#REF!</definedName>
    <definedName name="GeitaMineLife" localSheetId="11">#REF!</definedName>
    <definedName name="GeitaMineLife">#REF!</definedName>
    <definedName name="GeitaMiningCostsFixedIn" localSheetId="5">#REF!</definedName>
    <definedName name="GeitaMiningCostsFixedIn" localSheetId="11">#REF!</definedName>
    <definedName name="GeitaMiningCostsFixedIn">#REF!</definedName>
    <definedName name="GeitaMiningCostsVarIn" localSheetId="5">#REF!</definedName>
    <definedName name="GeitaMiningCostsVarIn" localSheetId="11">#REF!</definedName>
    <definedName name="GeitaMiningCostsVarIn">#REF!</definedName>
    <definedName name="GeitaNBVBf" localSheetId="5">#REF!</definedName>
    <definedName name="GeitaNBVBf" localSheetId="11">#REF!</definedName>
    <definedName name="GeitaNBVBf">#REF!</definedName>
    <definedName name="GeitaNBVCf" localSheetId="5">#REF!</definedName>
    <definedName name="GeitaNBVCf" localSheetId="11">#REF!</definedName>
    <definedName name="GeitaNBVCf">#REF!</definedName>
    <definedName name="GeitaNetAssets" localSheetId="5">#REF!</definedName>
    <definedName name="GeitaNetAssets" localSheetId="11">#REF!</definedName>
    <definedName name="GeitaNetAssets">#REF!</definedName>
    <definedName name="GeitaOpCostPayables" localSheetId="5">#REF!</definedName>
    <definedName name="GeitaOpCostPayables" localSheetId="11">#REF!</definedName>
    <definedName name="GeitaOpCostPayables">#REF!</definedName>
    <definedName name="GeitaOpCostPayablesIn" localSheetId="5">#REF!</definedName>
    <definedName name="GeitaOpCostPayablesIn" localSheetId="11">#REF!</definedName>
    <definedName name="GeitaOpCostPayablesIn">#REF!</definedName>
    <definedName name="GeitaOpeningCashIn" localSheetId="5">#REF!</definedName>
    <definedName name="GeitaOpeningCashIn" localSheetId="11">#REF!</definedName>
    <definedName name="GeitaOpeningCashIn">#REF!</definedName>
    <definedName name="GeitaOpeningEarningsIn" localSheetId="5">#REF!</definedName>
    <definedName name="GeitaOpeningEarningsIn" localSheetId="11">#REF!</definedName>
    <definedName name="GeitaOpeningEarningsIn">#REF!</definedName>
    <definedName name="GeitaOpeningEquityIn" localSheetId="5">#REF!</definedName>
    <definedName name="GeitaOpeningEquityIn" localSheetId="11">#REF!</definedName>
    <definedName name="GeitaOpeningEquityIn">#REF!</definedName>
    <definedName name="GeitaOpeningExternalDebtIn" localSheetId="5">#REF!</definedName>
    <definedName name="GeitaOpeningExternalDebtIn" localSheetId="11">#REF!</definedName>
    <definedName name="GeitaOpeningExternalDebtIn">#REF!</definedName>
    <definedName name="GeitaOpeningInterCoBalIn" localSheetId="5">#REF!</definedName>
    <definedName name="GeitaOpeningInterCoBalIn" localSheetId="11">#REF!</definedName>
    <definedName name="GeitaOpeningInterCoBalIn">#REF!</definedName>
    <definedName name="GeitaOpeningLTDIn" localSheetId="5">#REF!</definedName>
    <definedName name="GeitaOpeningLTDIn" localSheetId="11">#REF!</definedName>
    <definedName name="GeitaOpeningLTDIn">#REF!</definedName>
    <definedName name="GeitaOpeningNBVIn" localSheetId="5">#REF!</definedName>
    <definedName name="GeitaOpeningNBVIn" localSheetId="11">#REF!</definedName>
    <definedName name="GeitaOpeningNBVIn">#REF!</definedName>
    <definedName name="GeitaOpeningPayablesIn" localSheetId="5">#REF!</definedName>
    <definedName name="GeitaOpeningPayablesIn" localSheetId="11">#REF!</definedName>
    <definedName name="GeitaOpeningPayablesIn">#REF!</definedName>
    <definedName name="GeitaOpeningProvisionsIn" localSheetId="5">#REF!</definedName>
    <definedName name="GeitaOpeningProvisionsIn" localSheetId="11">#REF!</definedName>
    <definedName name="GeitaOpeningProvisionsIn">#REF!</definedName>
    <definedName name="GeitaOpeningReceivablesIn" localSheetId="5">#REF!</definedName>
    <definedName name="GeitaOpeningReceivablesIn" localSheetId="11">#REF!</definedName>
    <definedName name="GeitaOpeningReceivablesIn">#REF!</definedName>
    <definedName name="GeitaOpeningStockIn" localSheetId="5">#REF!</definedName>
    <definedName name="GeitaOpeningStockIn" localSheetId="11">#REF!</definedName>
    <definedName name="GeitaOpeningStockIn">#REF!</definedName>
    <definedName name="GeitaOperatingCosts" localSheetId="5">#REF!</definedName>
    <definedName name="GeitaOperatingCosts" localSheetId="11">#REF!</definedName>
    <definedName name="GeitaOperatingCosts">#REF!</definedName>
    <definedName name="GeitaOperatingCostsPaid" localSheetId="5">#REF!</definedName>
    <definedName name="GeitaOperatingCostsPaid" localSheetId="11">#REF!</definedName>
    <definedName name="GeitaOperatingCostsPaid">#REF!</definedName>
    <definedName name="GeitaOreMilled" localSheetId="5">#REF!</definedName>
    <definedName name="GeitaOreMilled" localSheetId="11">#REF!</definedName>
    <definedName name="GeitaOreMilled">#REF!</definedName>
    <definedName name="GeitaOreMilledIn" localSheetId="5">#REF!</definedName>
    <definedName name="GeitaOreMilledIn" localSheetId="11">#REF!</definedName>
    <definedName name="GeitaOreMilledIn">#REF!</definedName>
    <definedName name="GeitaOreMined" localSheetId="5">#REF!</definedName>
    <definedName name="GeitaOreMined" localSheetId="11">#REF!</definedName>
    <definedName name="GeitaOreMined">#REF!</definedName>
    <definedName name="GeitaOreMinedIn" localSheetId="5">#REF!</definedName>
    <definedName name="GeitaOreMinedIn" localSheetId="11">#REF!</definedName>
    <definedName name="GeitaOreMinedIn">#REF!</definedName>
    <definedName name="GeitaOtherCostIn" localSheetId="5">#REF!</definedName>
    <definedName name="GeitaOtherCostIn" localSheetId="11">#REF!</definedName>
    <definedName name="GeitaOtherCostIn">#REF!</definedName>
    <definedName name="GeitaOtherCostPayableDays" localSheetId="5">#REF!</definedName>
    <definedName name="GeitaOtherCostPayableDays" localSheetId="11">#REF!</definedName>
    <definedName name="GeitaOtherCostPayableDays">#REF!</definedName>
    <definedName name="GeitaOtherCostPayables" localSheetId="5">#REF!</definedName>
    <definedName name="GeitaOtherCostPayables" localSheetId="11">#REF!</definedName>
    <definedName name="GeitaOtherCostPayables">#REF!</definedName>
    <definedName name="GeitaOtherCostPayablesIn" localSheetId="5">#REF!</definedName>
    <definedName name="GeitaOtherCostPayablesIn" localSheetId="11">#REF!</definedName>
    <definedName name="GeitaOtherCostPayablesIn">#REF!</definedName>
    <definedName name="GeitaOtherCostsPaid" localSheetId="5">#REF!</definedName>
    <definedName name="GeitaOtherCostsPaid" localSheetId="11">#REF!</definedName>
    <definedName name="GeitaOtherCostsPaid">#REF!</definedName>
    <definedName name="GeitaOtherIncome" localSheetId="5">#REF!</definedName>
    <definedName name="GeitaOtherIncome" localSheetId="11">#REF!</definedName>
    <definedName name="GeitaOtherIncome">#REF!</definedName>
    <definedName name="GeitaOtherIncomeReceived" localSheetId="5">#REF!</definedName>
    <definedName name="GeitaOtherIncomeReceived" localSheetId="11">#REF!</definedName>
    <definedName name="GeitaOtherIncomeReceived">#REF!</definedName>
    <definedName name="GeitaOtherReceivables" localSheetId="5">#REF!</definedName>
    <definedName name="GeitaOtherReceivables" localSheetId="11">#REF!</definedName>
    <definedName name="GeitaOtherReceivables">#REF!</definedName>
    <definedName name="GeitaPayablesDaysIn" localSheetId="5">#REF!</definedName>
    <definedName name="GeitaPayablesDaysIn" localSheetId="11">#REF!</definedName>
    <definedName name="GeitaPayablesDaysIn">#REF!</definedName>
    <definedName name="GeitaPrePaymentMade" localSheetId="5">#REF!</definedName>
    <definedName name="GeitaPrePaymentMade" localSheetId="11">#REF!</definedName>
    <definedName name="GeitaPrePaymentMade">#REF!</definedName>
    <definedName name="GeitaPRIRate" localSheetId="5">#REF!</definedName>
    <definedName name="GeitaPRIRate" localSheetId="11">#REF!</definedName>
    <definedName name="GeitaPRIRate">#REF!</definedName>
    <definedName name="GeitaProcessCostFixedIn" localSheetId="5">#REF!</definedName>
    <definedName name="GeitaProcessCostFixedIn" localSheetId="11">#REF!</definedName>
    <definedName name="GeitaProcessCostFixedIn">#REF!</definedName>
    <definedName name="GeitaProcessCostVarIn" localSheetId="5">#REF!</definedName>
    <definedName name="GeitaProcessCostVarIn" localSheetId="11">#REF!</definedName>
    <definedName name="GeitaProcessCostVarIn">#REF!</definedName>
    <definedName name="GeitaQuarterTaxPaid" localSheetId="5">#REF!</definedName>
    <definedName name="GeitaQuarterTaxPaid" localSheetId="11">#REF!</definedName>
    <definedName name="GeitaQuarterTaxPaid">#REF!</definedName>
    <definedName name="GeitaReceivableDaysIn" localSheetId="5">#REF!</definedName>
    <definedName name="GeitaReceivableDaysIn" localSheetId="11">#REF!</definedName>
    <definedName name="GeitaReceivableDaysIn">#REF!</definedName>
    <definedName name="GeitaRecoveredGold" localSheetId="5">#REF!</definedName>
    <definedName name="GeitaRecoveredGold" localSheetId="11">#REF!</definedName>
    <definedName name="GeitaRecoveredGold">#REF!</definedName>
    <definedName name="GeitaRecovery" localSheetId="5">#REF!</definedName>
    <definedName name="GeitaRecovery" localSheetId="11">#REF!</definedName>
    <definedName name="GeitaRecovery">#REF!</definedName>
    <definedName name="GeitaRefiningChargeIn" localSheetId="5">#REF!</definedName>
    <definedName name="GeitaRefiningChargeIn" localSheetId="11">#REF!</definedName>
    <definedName name="GeitaRefiningChargeIn">#REF!</definedName>
    <definedName name="GeitaRefiningCharges" localSheetId="5">#REF!</definedName>
    <definedName name="GeitaRefiningCharges" localSheetId="11">#REF!</definedName>
    <definedName name="GeitaRefiningCharges">#REF!</definedName>
    <definedName name="GeitaRevenue" localSheetId="5">#REF!</definedName>
    <definedName name="GeitaRevenue" localSheetId="11">#REF!</definedName>
    <definedName name="GeitaRevenue">#REF!</definedName>
    <definedName name="GeitaRevenueReceivableIn" localSheetId="5">#REF!</definedName>
    <definedName name="GeitaRevenueReceivableIn" localSheetId="11">#REF!</definedName>
    <definedName name="GeitaRevenueReceivableIn">#REF!</definedName>
    <definedName name="GeitaRevenueReceivables" localSheetId="5">#REF!</definedName>
    <definedName name="GeitaRevenueReceivables" localSheetId="11">#REF!</definedName>
    <definedName name="GeitaRevenueReceivables">#REF!</definedName>
    <definedName name="GeitaRevenueReceived" localSheetId="5">#REF!</definedName>
    <definedName name="GeitaRevenueReceived" localSheetId="11">#REF!</definedName>
    <definedName name="GeitaRevenueReceived">#REF!</definedName>
    <definedName name="GeitaRevenueSpot" localSheetId="5">#REF!</definedName>
    <definedName name="GeitaRevenueSpot" localSheetId="11">#REF!</definedName>
    <definedName name="GeitaRevenueSpot">#REF!</definedName>
    <definedName name="GeitaRoyaltyDue" localSheetId="5">#REF!</definedName>
    <definedName name="GeitaRoyaltyDue" localSheetId="11">#REF!</definedName>
    <definedName name="GeitaRoyaltyDue">#REF!</definedName>
    <definedName name="GeitaRoyaltyPaid" localSheetId="5">#REF!</definedName>
    <definedName name="GeitaRoyaltyPaid" localSheetId="11">#REF!</definedName>
    <definedName name="GeitaRoyaltyPaid">#REF!</definedName>
    <definedName name="GeitaRoyaltyPayable" localSheetId="5">#REF!</definedName>
    <definedName name="GeitaRoyaltyPayable" localSheetId="11">#REF!</definedName>
    <definedName name="GeitaRoyaltyPayable">#REF!</definedName>
    <definedName name="GeitaRoyaltyPayableDays" localSheetId="5">#REF!</definedName>
    <definedName name="GeitaRoyaltyPayableDays" localSheetId="11">#REF!</definedName>
    <definedName name="GeitaRoyaltyPayableDays">#REF!</definedName>
    <definedName name="GeitaRoyaltyPayablesIn" localSheetId="5">#REF!</definedName>
    <definedName name="GeitaRoyaltyPayablesIn" localSheetId="11">#REF!</definedName>
    <definedName name="GeitaRoyaltyPayablesIn">#REF!</definedName>
    <definedName name="GeitaScheduledRepaymentDue" localSheetId="5">#REF!</definedName>
    <definedName name="GeitaScheduledRepaymentDue" localSheetId="11">#REF!</definedName>
    <definedName name="GeitaScheduledRepaymentDue">#REF!</definedName>
    <definedName name="GeitaScheduledRepaymentMade" localSheetId="5">#REF!</definedName>
    <definedName name="GeitaScheduledRepaymentMade" localSheetId="11">#REF!</definedName>
    <definedName name="GeitaScheduledRepaymentMade">#REF!</definedName>
    <definedName name="GeitaShareholdersFunds" localSheetId="5">#REF!</definedName>
    <definedName name="GeitaShareholdersFunds" localSheetId="11">#REF!</definedName>
    <definedName name="GeitaShareholdersFunds">#REF!</definedName>
    <definedName name="GeitaSponsorAdminFeeIn" localSheetId="5">#REF!</definedName>
    <definedName name="GeitaSponsorAdminFeeIn" localSheetId="11">#REF!</definedName>
    <definedName name="GeitaSponsorAdminFeeIn">#REF!</definedName>
    <definedName name="GeitaTaxDepreciationClass1In" localSheetId="5">#REF!</definedName>
    <definedName name="GeitaTaxDepreciationClass1In" localSheetId="11">#REF!</definedName>
    <definedName name="GeitaTaxDepreciationClass1In">#REF!</definedName>
    <definedName name="GeitaTaxDepreciationClass2In" localSheetId="5">#REF!</definedName>
    <definedName name="GeitaTaxDepreciationClass2In" localSheetId="11">#REF!</definedName>
    <definedName name="GeitaTaxDepreciationClass2In">#REF!</definedName>
    <definedName name="GeitaTaxDepreciationClass3In" localSheetId="5">#REF!</definedName>
    <definedName name="GeitaTaxDepreciationClass3In" localSheetId="11">#REF!</definedName>
    <definedName name="GeitaTaxDepreciationClass3In">#REF!</definedName>
    <definedName name="GeitaTaxDue" localSheetId="5">#REF!</definedName>
    <definedName name="GeitaTaxDue" localSheetId="11">#REF!</definedName>
    <definedName name="GeitaTaxDue">#REF!</definedName>
    <definedName name="GeitaTaxOpeningLosses" localSheetId="5">#REF!</definedName>
    <definedName name="GeitaTaxOpeningLosses" localSheetId="11">#REF!</definedName>
    <definedName name="GeitaTaxOpeningLosses">#REF!</definedName>
    <definedName name="GeitaTaxPaid" localSheetId="5">#REF!</definedName>
    <definedName name="GeitaTaxPaid" localSheetId="11">#REF!</definedName>
    <definedName name="GeitaTaxPaid">#REF!</definedName>
    <definedName name="GeitaTaxPayable" localSheetId="5">#REF!</definedName>
    <definedName name="GeitaTaxPayable" localSheetId="11">#REF!</definedName>
    <definedName name="GeitaTaxPayable">#REF!</definedName>
    <definedName name="GeitaTaxPayablesIn" localSheetId="5">#REF!</definedName>
    <definedName name="GeitaTaxPayablesIn" localSheetId="11">#REF!</definedName>
    <definedName name="GeitaTaxPayablesIn">#REF!</definedName>
    <definedName name="GeitaTaxRateIn" localSheetId="5">#REF!</definedName>
    <definedName name="GeitaTaxRateIn" localSheetId="11">#REF!</definedName>
    <definedName name="GeitaTaxRateIn">#REF!</definedName>
    <definedName name="GeitaTaxRoyalty1In" localSheetId="5">#REF!</definedName>
    <definedName name="GeitaTaxRoyalty1In" localSheetId="11">#REF!</definedName>
    <definedName name="GeitaTaxRoyalty1In">#REF!</definedName>
    <definedName name="GeitaTaxRoyalty2In" localSheetId="5">#REF!</definedName>
    <definedName name="GeitaTaxRoyalty2In" localSheetId="11">#REF!</definedName>
    <definedName name="GeitaTaxRoyalty2In">#REF!</definedName>
    <definedName name="GeitaTaxRoyalty3In" localSheetId="5">#REF!</definedName>
    <definedName name="GeitaTaxRoyalty3In" localSheetId="11">#REF!</definedName>
    <definedName name="GeitaTaxRoyalty3In">#REF!</definedName>
    <definedName name="GeitaTxOpeningNBV" localSheetId="5">#REF!</definedName>
    <definedName name="GeitaTxOpeningNBV" localSheetId="11">#REF!</definedName>
    <definedName name="GeitaTxOpeningNBV">#REF!</definedName>
    <definedName name="GeitaWasteCostsVarIn" localSheetId="5">#REF!</definedName>
    <definedName name="GeitaWasteCostsVarIn" localSheetId="11">#REF!</definedName>
    <definedName name="GeitaWasteCostsVarIn">#REF!</definedName>
    <definedName name="GeitaWasteMined" localSheetId="5">#REF!</definedName>
    <definedName name="GeitaWasteMined" localSheetId="11">#REF!</definedName>
    <definedName name="GeitaWasteMined">#REF!</definedName>
    <definedName name="GeitaWasteMinedIn" localSheetId="5">#REF!</definedName>
    <definedName name="GeitaWasteMinedIn" localSheetId="11">#REF!</definedName>
    <definedName name="GeitaWasteMinedIn">#REF!</definedName>
    <definedName name="GeitaWithholdingTaxPayable" localSheetId="5">#REF!</definedName>
    <definedName name="GeitaWithholdingTaxPayable" localSheetId="11">#REF!</definedName>
    <definedName name="GeitaWithholdingTaxPayable">#REF!</definedName>
    <definedName name="GeitaWithholdingTaxRateIn" localSheetId="5">#REF!</definedName>
    <definedName name="GeitaWithholdingTaxRateIn" localSheetId="11">#REF!</definedName>
    <definedName name="GeitaWithholdingTaxRateIn">#REF!</definedName>
    <definedName name="gr_1">'[7]Расчет-выпуск'!$F$27</definedName>
    <definedName name="gr_2" localSheetId="5">[8]Проект2002!#REF!</definedName>
    <definedName name="gr_2" localSheetId="11">[8]Проект2002!#REF!</definedName>
    <definedName name="gr_2">[8]Проект2002!#REF!</definedName>
    <definedName name="gr_3" localSheetId="5">[8]Проект2002!#REF!</definedName>
    <definedName name="gr_3" localSheetId="11">[8]Проект2002!#REF!</definedName>
    <definedName name="gr_3">[8]Проект2002!#REF!</definedName>
    <definedName name="gs" localSheetId="5">#REF!</definedName>
    <definedName name="gs" localSheetId="11">#REF!</definedName>
    <definedName name="gs">#REF!</definedName>
    <definedName name="Header_Row" localSheetId="11">ROW(#REF!)</definedName>
    <definedName name="Header_Row">ROW(#REF!)</definedName>
    <definedName name="HedgeBookATSCosts" localSheetId="5">#REF!</definedName>
    <definedName name="HedgeBookATSCosts" localSheetId="11">#REF!</definedName>
    <definedName name="HedgeBookATSCosts">#REF!</definedName>
    <definedName name="HedgeBookCFADS" localSheetId="5">#REF!</definedName>
    <definedName name="HedgeBookCFADS" localSheetId="11">#REF!</definedName>
    <definedName name="HedgeBookCFADS">#REF!</definedName>
    <definedName name="HedgeBookFlex" localSheetId="5">#REF!</definedName>
    <definedName name="HedgeBookFlex" localSheetId="11">#REF!</definedName>
    <definedName name="HedgeBookFlex">#REF!</definedName>
    <definedName name="HedgeCoTreasuryFlex" localSheetId="5">#REF!</definedName>
    <definedName name="HedgeCoTreasuryFlex" localSheetId="11">#REF!</definedName>
    <definedName name="HedgeCoTreasuryFlex">#REF!</definedName>
    <definedName name="HTML_CodePage" hidden="1">1251</definedName>
    <definedName name="HTML_Control" localSheetId="5" hidden="1">{"'РП (2)'!$A$5:$S$150"}</definedName>
    <definedName name="HTML_Control" hidden="1">{"'РП (2)'!$A$5:$S$150"}</definedName>
    <definedName name="HTML_Description" hidden="1">""</definedName>
    <definedName name="HTML_Email" hidden="1">""</definedName>
    <definedName name="HTML_Header" hidden="1">"кРАП"</definedName>
    <definedName name="HTML_LastUpdate" hidden="1">"03.06.99"</definedName>
    <definedName name="HTML_LineAfter" hidden="1">FALSE</definedName>
    <definedName name="HTML_LineBefore" hidden="1">FALSE</definedName>
    <definedName name="HTML_Name" hidden="1">"Вячеслав Г. Колчин"</definedName>
    <definedName name="HTML_OBDlg2" hidden="1">TRUE</definedName>
    <definedName name="HTML_OBDlg4" hidden="1">TRUE</definedName>
    <definedName name="HTML_OS" hidden="1">0</definedName>
    <definedName name="HTML_PathFile" hidden="1">"C:\1S\AworkSIBAL\ФИНПЛАН\Платежи-поступления\MyHTML.htm"</definedName>
    <definedName name="HTML_Title" hidden="1">"План платежей 0699"</definedName>
    <definedName name="Hydrochloric_Acid" localSheetId="5">'[5]Esc Rates'!#REF!</definedName>
    <definedName name="Hydrochloric_Acid" localSheetId="11">'[5]Esc Rates'!#REF!</definedName>
    <definedName name="Hydrochloric_Acid">'[5]Esc Rates'!#REF!</definedName>
    <definedName name="IdauMinedMetalIn" localSheetId="5">#REF!</definedName>
    <definedName name="IdauMinedMetalIn" localSheetId="11">#REF!</definedName>
    <definedName name="IdauMinedMetalIn">#REF!</definedName>
    <definedName name="IdauRoyaltyPayable" localSheetId="5">#REF!</definedName>
    <definedName name="IdauRoyaltyPayable" localSheetId="11">#REF!</definedName>
    <definedName name="IdauRoyaltyPayable">#REF!</definedName>
    <definedName name="IduaCapexMaintenanceIn" localSheetId="5">#REF!</definedName>
    <definedName name="IduaCapexMaintenanceIn" localSheetId="11">#REF!</definedName>
    <definedName name="IduaCapexMaintenanceIn">#REF!</definedName>
    <definedName name="IduaCapexProjectIn" localSheetId="5">#REF!</definedName>
    <definedName name="IduaCapexProjectIn" localSheetId="11">#REF!</definedName>
    <definedName name="IduaCapexProjectIn">#REF!</definedName>
    <definedName name="IduaCapexTotal" localSheetId="5">#REF!</definedName>
    <definedName name="IduaCapexTotal" localSheetId="11">#REF!</definedName>
    <definedName name="IduaCapexTotal">#REF!</definedName>
    <definedName name="IduaCILProcessMetalIn" localSheetId="5">#REF!</definedName>
    <definedName name="IduaCILProcessMetalIn" localSheetId="11">#REF!</definedName>
    <definedName name="IduaCILProcessMetalIn">#REF!</definedName>
    <definedName name="IduaCILProcessTonnesIn" localSheetId="5">#REF!</definedName>
    <definedName name="IduaCILProcessTonnesIn" localSheetId="11">#REF!</definedName>
    <definedName name="IduaCILProcessTonnesIn">#REF!</definedName>
    <definedName name="IduaClosureCostIn" localSheetId="5">#REF!</definedName>
    <definedName name="IduaClosureCostIn" localSheetId="11">#REF!</definedName>
    <definedName name="IduaClosureCostIn">#REF!</definedName>
    <definedName name="IduaCorpChargeIn" localSheetId="5">#REF!</definedName>
    <definedName name="IduaCorpChargeIn" localSheetId="11">#REF!</definedName>
    <definedName name="IduaCorpChargeIn">#REF!</definedName>
    <definedName name="IduaDepreciation" localSheetId="5">#REF!</definedName>
    <definedName name="IduaDepreciation" localSheetId="11">#REF!</definedName>
    <definedName name="IduaDepreciation">#REF!</definedName>
    <definedName name="IduaDirectCosts" localSheetId="5">#REF!</definedName>
    <definedName name="IduaDirectCosts" localSheetId="11">#REF!</definedName>
    <definedName name="IduaDirectCosts">#REF!</definedName>
    <definedName name="IduaDirectCostsPaid" localSheetId="5">#REF!</definedName>
    <definedName name="IduaDirectCostsPaid" localSheetId="11">#REF!</definedName>
    <definedName name="IduaDirectCostsPaid">#REF!</definedName>
    <definedName name="IduaExceptionalCostIn" localSheetId="5">#REF!</definedName>
    <definedName name="IduaExceptionalCostIn" localSheetId="11">#REF!</definedName>
    <definedName name="IduaExceptionalCostIn">#REF!</definedName>
    <definedName name="IduaExplorationCostIn" localSheetId="5">#REF!</definedName>
    <definedName name="IduaExplorationCostIn" localSheetId="11">#REF!</definedName>
    <definedName name="IduaExplorationCostIn">#REF!</definedName>
    <definedName name="IduaExternalDebtBf" localSheetId="5">#REF!</definedName>
    <definedName name="IduaExternalDebtBf" localSheetId="11">#REF!</definedName>
    <definedName name="IduaExternalDebtBf">#REF!</definedName>
    <definedName name="IduaExternalDebtCf" localSheetId="5">#REF!</definedName>
    <definedName name="IduaExternalDebtCf" localSheetId="11">#REF!</definedName>
    <definedName name="IduaExternalDebtCf">#REF!</definedName>
    <definedName name="IduaExternalDebtMarginIn" localSheetId="5">#REF!</definedName>
    <definedName name="IduaExternalDebtMarginIn" localSheetId="11">#REF!</definedName>
    <definedName name="IduaExternalDebtMarginIn">#REF!</definedName>
    <definedName name="IduaExternalDebtOpeningBalIn" localSheetId="5">#REF!</definedName>
    <definedName name="IduaExternalDebtOpeningBalIn" localSheetId="11">#REF!</definedName>
    <definedName name="IduaExternalDebtOpeningBalIn">#REF!</definedName>
    <definedName name="IduaExternalDebtRepaymentProfile" localSheetId="5">#REF!</definedName>
    <definedName name="IduaExternalDebtRepaymentProfile" localSheetId="11">#REF!</definedName>
    <definedName name="IduaExternalDebtRepaymentProfile">#REF!</definedName>
    <definedName name="IduaExternalDrawdown" localSheetId="5">#REF!</definedName>
    <definedName name="IduaExternalDrawdown" localSheetId="11">#REF!</definedName>
    <definedName name="IduaExternalDrawdown">#REF!</definedName>
    <definedName name="IduaExternalInterestDue" localSheetId="5">#REF!</definedName>
    <definedName name="IduaExternalInterestDue" localSheetId="11">#REF!</definedName>
    <definedName name="IduaExternalInterestDue">#REF!</definedName>
    <definedName name="IduaExternalInterestPaid" localSheetId="5">#REF!</definedName>
    <definedName name="IduaExternalInterestPaid" localSheetId="11">#REF!</definedName>
    <definedName name="IduaExternalInterestPaid">#REF!</definedName>
    <definedName name="IduaExternalInterestTRate" localSheetId="5">#REF!</definedName>
    <definedName name="IduaExternalInterestTRate" localSheetId="11">#REF!</definedName>
    <definedName name="IduaExternalInterestTRate">#REF!</definedName>
    <definedName name="IduaExternalRepayment" localSheetId="5">#REF!</definedName>
    <definedName name="IduaExternalRepayment" localSheetId="11">#REF!</definedName>
    <definedName name="IduaExternalRepayment">#REF!</definedName>
    <definedName name="IduaFlexCapexIn" localSheetId="5">#REF!</definedName>
    <definedName name="IduaFlexCapexIn" localSheetId="11">#REF!</definedName>
    <definedName name="IduaFlexCapexIn">#REF!</definedName>
    <definedName name="IduaFlexGradeIn" localSheetId="5">#REF!</definedName>
    <definedName name="IduaFlexGradeIn" localSheetId="11">#REF!</definedName>
    <definedName name="IduaFlexGradeIn">#REF!</definedName>
    <definedName name="IduaFlexOpexIn" localSheetId="5">#REF!</definedName>
    <definedName name="IduaFlexOpexIn" localSheetId="11">#REF!</definedName>
    <definedName name="IduaFlexOpexIn">#REF!</definedName>
    <definedName name="IduaFlexOreIn" localSheetId="5">#REF!</definedName>
    <definedName name="IduaFlexOreIn" localSheetId="11">#REF!</definedName>
    <definedName name="IduaFlexOreIn">#REF!</definedName>
    <definedName name="IduaFlexRecoveryIn" localSheetId="5">#REF!</definedName>
    <definedName name="IduaFlexRecoveryIn" localSheetId="11">#REF!</definedName>
    <definedName name="IduaFlexRecoveryIn">#REF!</definedName>
    <definedName name="IduaFlexWasteIn" localSheetId="5">#REF!</definedName>
    <definedName name="IduaFlexWasteIn" localSheetId="11">#REF!</definedName>
    <definedName name="IduaFlexWasteIn">#REF!</definedName>
    <definedName name="IduaG_ACostIn" localSheetId="5">#REF!</definedName>
    <definedName name="IduaG_ACostIn" localSheetId="11">#REF!</definedName>
    <definedName name="IduaG_ACostIn">#REF!</definedName>
    <definedName name="IduaGAGSeniorPaymentsIn" localSheetId="5">#REF!</definedName>
    <definedName name="IduaGAGSeniorPaymentsIn" localSheetId="11">#REF!</definedName>
    <definedName name="IduaGAGSeniorPaymentsIn">#REF!</definedName>
    <definedName name="IduaGoldSalesOunces" localSheetId="5">#REF!</definedName>
    <definedName name="IduaGoldSalesOunces" localSheetId="11">#REF!</definedName>
    <definedName name="IduaGoldSalesOunces">#REF!</definedName>
    <definedName name="IduaHeapLeachMetal" localSheetId="5">#REF!</definedName>
    <definedName name="IduaHeapLeachMetal" localSheetId="11">#REF!</definedName>
    <definedName name="IduaHeapLeachMetal">#REF!</definedName>
    <definedName name="IduaHeapLeachRecovery" localSheetId="5">#REF!</definedName>
    <definedName name="IduaHeapLeachRecovery" localSheetId="11">#REF!</definedName>
    <definedName name="IduaHeapLeachRecovery">#REF!</definedName>
    <definedName name="IduaHeapLeachTonnes" localSheetId="5">#REF!</definedName>
    <definedName name="IduaHeapLeachTonnes" localSheetId="11">#REF!</definedName>
    <definedName name="IduaHeapLeachTonnes">#REF!</definedName>
    <definedName name="IduaHLProcessCostVarIn" localSheetId="5">#REF!</definedName>
    <definedName name="IduaHLProcessCostVarIn" localSheetId="11">#REF!</definedName>
    <definedName name="IduaHLProcessCostVarIn">#REF!</definedName>
    <definedName name="IduaHLProcessMetalIn" localSheetId="5">#REF!</definedName>
    <definedName name="IduaHLProcessMetalIn" localSheetId="11">#REF!</definedName>
    <definedName name="IduaHLProcessMetalIn">#REF!</definedName>
    <definedName name="IduaHLProcessTonnesIn" localSheetId="5">#REF!</definedName>
    <definedName name="IduaHLProcessTonnesIn" localSheetId="11">#REF!</definedName>
    <definedName name="IduaHLProcessTonnesIn">#REF!</definedName>
    <definedName name="IduaHLRecoveryIn" localSheetId="5">#REF!</definedName>
    <definedName name="IduaHLRecoveryIn" localSheetId="11">#REF!</definedName>
    <definedName name="IduaHLRecoveryIn">#REF!</definedName>
    <definedName name="IduaInterCoBf" localSheetId="5">#REF!</definedName>
    <definedName name="IduaInterCoBf" localSheetId="11">#REF!</definedName>
    <definedName name="IduaInterCoBf">#REF!</definedName>
    <definedName name="IduaInterCoCf" localSheetId="5">#REF!</definedName>
    <definedName name="IduaInterCoCf" localSheetId="11">#REF!</definedName>
    <definedName name="IduaInterCoCf">#REF!</definedName>
    <definedName name="IduaInterCoDebtMarginIn" localSheetId="5">#REF!</definedName>
    <definedName name="IduaInterCoDebtMarginIn" localSheetId="11">#REF!</definedName>
    <definedName name="IduaInterCoDebtMarginIn">#REF!</definedName>
    <definedName name="IduaInterCoDebtOpeningBalIn" localSheetId="5">#REF!</definedName>
    <definedName name="IduaInterCoDebtOpeningBalIn" localSheetId="11">#REF!</definedName>
    <definedName name="IduaInterCoDebtOpeningBalIn">#REF!</definedName>
    <definedName name="IduaInterCoDebtRepaymentIn" localSheetId="5">#REF!</definedName>
    <definedName name="IduaInterCoDebtRepaymentIn" localSheetId="11">#REF!</definedName>
    <definedName name="IduaInterCoDebtRepaymentIn">#REF!</definedName>
    <definedName name="IduaInterCoDrawdown" localSheetId="5">#REF!</definedName>
    <definedName name="IduaInterCoDrawdown" localSheetId="11">#REF!</definedName>
    <definedName name="IduaInterCoDrawdown">#REF!</definedName>
    <definedName name="IduaInterCoInterest" localSheetId="5">#REF!</definedName>
    <definedName name="IduaInterCoInterest" localSheetId="11">#REF!</definedName>
    <definedName name="IduaInterCoInterest">#REF!</definedName>
    <definedName name="IduaInterCoRepayment" localSheetId="5">#REF!</definedName>
    <definedName name="IduaInterCoRepayment" localSheetId="11">#REF!</definedName>
    <definedName name="IduaInterCoRepayment">#REF!</definedName>
    <definedName name="IduaInterestOnCashBalances" localSheetId="5">#REF!</definedName>
    <definedName name="IduaInterestOnCashBalances" localSheetId="11">#REF!</definedName>
    <definedName name="IduaInterestOnCashBalances">#REF!</definedName>
    <definedName name="IduaMetalMilled" localSheetId="5">#REF!</definedName>
    <definedName name="IduaMetalMilled" localSheetId="11">#REF!</definedName>
    <definedName name="IduaMetalMilled">#REF!</definedName>
    <definedName name="IduaMetalMined" localSheetId="5">#REF!</definedName>
    <definedName name="IduaMetalMined" localSheetId="11">#REF!</definedName>
    <definedName name="IduaMetalMined">#REF!</definedName>
    <definedName name="IduaMetrecoveryIn" localSheetId="5">#REF!</definedName>
    <definedName name="IduaMetrecoveryIn" localSheetId="11">#REF!</definedName>
    <definedName name="IduaMetrecoveryIn">#REF!</definedName>
    <definedName name="IduaMiningCostsFixedIn" localSheetId="5">#REF!</definedName>
    <definedName name="IduaMiningCostsFixedIn" localSheetId="11">#REF!</definedName>
    <definedName name="IduaMiningCostsFixedIn">#REF!</definedName>
    <definedName name="IduaMiningCostsVarIn" localSheetId="5">#REF!</definedName>
    <definedName name="IduaMiningCostsVarIn" localSheetId="11">#REF!</definedName>
    <definedName name="IduaMiningCostsVarIn">#REF!</definedName>
    <definedName name="IduaNBVBf" localSheetId="5">#REF!</definedName>
    <definedName name="IduaNBVBf" localSheetId="11">#REF!</definedName>
    <definedName name="IduaNBVBf">#REF!</definedName>
    <definedName name="IduaNBVCf" localSheetId="5">#REF!</definedName>
    <definedName name="IduaNBVCf" localSheetId="11">#REF!</definedName>
    <definedName name="IduaNBVCf">#REF!</definedName>
    <definedName name="IduaNetAssets" localSheetId="5">#REF!</definedName>
    <definedName name="IduaNetAssets" localSheetId="11">#REF!</definedName>
    <definedName name="IduaNetAssets">#REF!</definedName>
    <definedName name="IduaOpCostPayables" localSheetId="5">#REF!</definedName>
    <definedName name="IduaOpCostPayables" localSheetId="11">#REF!</definedName>
    <definedName name="IduaOpCostPayables">#REF!</definedName>
    <definedName name="IduaOpCostPayablesIn" localSheetId="5">#REF!</definedName>
    <definedName name="IduaOpCostPayablesIn" localSheetId="11">#REF!</definedName>
    <definedName name="IduaOpCostPayablesIn">#REF!</definedName>
    <definedName name="IduaOpeningCashIn" localSheetId="5">#REF!</definedName>
    <definedName name="IduaOpeningCashIn" localSheetId="11">#REF!</definedName>
    <definedName name="IduaOpeningCashIn">#REF!</definedName>
    <definedName name="IduaOpeningEarningsIn" localSheetId="5">#REF!</definedName>
    <definedName name="IduaOpeningEarningsIn" localSheetId="11">#REF!</definedName>
    <definedName name="IduaOpeningEarningsIn">#REF!</definedName>
    <definedName name="IduaOpeningEquityIn" localSheetId="5">#REF!</definedName>
    <definedName name="IduaOpeningEquityIn" localSheetId="11">#REF!</definedName>
    <definedName name="IduaOpeningEquityIn">#REF!</definedName>
    <definedName name="IduaOpeningExternalDebtIn" localSheetId="5">#REF!</definedName>
    <definedName name="IduaOpeningExternalDebtIn" localSheetId="11">#REF!</definedName>
    <definedName name="IduaOpeningExternalDebtIn">#REF!</definedName>
    <definedName name="IduaOpeningInterCoBalIn" localSheetId="5">#REF!</definedName>
    <definedName name="IduaOpeningInterCoBalIn" localSheetId="11">#REF!</definedName>
    <definedName name="IduaOpeningInterCoBalIn">#REF!</definedName>
    <definedName name="IduaOpeningLTDIn" localSheetId="5">#REF!</definedName>
    <definedName name="IduaOpeningLTDIn" localSheetId="11">#REF!</definedName>
    <definedName name="IduaOpeningLTDIn">#REF!</definedName>
    <definedName name="IduaOpeningNBVIn" localSheetId="5">#REF!</definedName>
    <definedName name="IduaOpeningNBVIn" localSheetId="11">#REF!</definedName>
    <definedName name="IduaOpeningNBVIn">#REF!</definedName>
    <definedName name="IduaOpeningPayablesIn" localSheetId="5">#REF!</definedName>
    <definedName name="IduaOpeningPayablesIn" localSheetId="11">#REF!</definedName>
    <definedName name="IduaOpeningPayablesIn">#REF!</definedName>
    <definedName name="IduaOpeningProvisionsIn" localSheetId="5">#REF!</definedName>
    <definedName name="IduaOpeningProvisionsIn" localSheetId="11">#REF!</definedName>
    <definedName name="IduaOpeningProvisionsIn">#REF!</definedName>
    <definedName name="IduaOpeningReceivablesIn" localSheetId="5">#REF!</definedName>
    <definedName name="IduaOpeningReceivablesIn" localSheetId="11">#REF!</definedName>
    <definedName name="IduaOpeningReceivablesIn">#REF!</definedName>
    <definedName name="IduaOpeningStockIn" localSheetId="5">#REF!</definedName>
    <definedName name="IduaOpeningStockIn" localSheetId="11">#REF!</definedName>
    <definedName name="IduaOpeningStockIn">#REF!</definedName>
    <definedName name="IduaOperatingCosts" localSheetId="5">#REF!</definedName>
    <definedName name="IduaOperatingCosts" localSheetId="11">#REF!</definedName>
    <definedName name="IduaOperatingCosts">#REF!</definedName>
    <definedName name="IduaOperatingCostsPaid" localSheetId="5">#REF!</definedName>
    <definedName name="IduaOperatingCostsPaid" localSheetId="11">#REF!</definedName>
    <definedName name="IduaOperatingCostsPaid">#REF!</definedName>
    <definedName name="IduaOreMilled" localSheetId="5">#REF!</definedName>
    <definedName name="IduaOreMilled" localSheetId="11">#REF!</definedName>
    <definedName name="IduaOreMilled">#REF!</definedName>
    <definedName name="IduaOreMined" localSheetId="5">#REF!</definedName>
    <definedName name="IduaOreMined" localSheetId="11">#REF!</definedName>
    <definedName name="IduaOreMined">#REF!</definedName>
    <definedName name="IduaOreMinedIn" localSheetId="5">#REF!</definedName>
    <definedName name="IduaOreMinedIn" localSheetId="11">#REF!</definedName>
    <definedName name="IduaOreMinedIn">#REF!</definedName>
    <definedName name="IduaOtherCostIn" localSheetId="5">#REF!</definedName>
    <definedName name="IduaOtherCostIn" localSheetId="11">#REF!</definedName>
    <definedName name="IduaOtherCostIn">#REF!</definedName>
    <definedName name="IduaOtherCostPayables" localSheetId="5">#REF!</definedName>
    <definedName name="IduaOtherCostPayables" localSheetId="11">#REF!</definedName>
    <definedName name="IduaOtherCostPayables">#REF!</definedName>
    <definedName name="IduaOtherCostPayablesDays" localSheetId="5">#REF!</definedName>
    <definedName name="IduaOtherCostPayablesDays" localSheetId="11">#REF!</definedName>
    <definedName name="IduaOtherCostPayablesDays">#REF!</definedName>
    <definedName name="IduaOtherCostPayablesIn" localSheetId="5">#REF!</definedName>
    <definedName name="IduaOtherCostPayablesIn" localSheetId="11">#REF!</definedName>
    <definedName name="IduaOtherCostPayablesIn">#REF!</definedName>
    <definedName name="IduaOtherCostsPaid" localSheetId="5">#REF!</definedName>
    <definedName name="IduaOtherCostsPaid" localSheetId="11">#REF!</definedName>
    <definedName name="IduaOtherCostsPaid">#REF!</definedName>
    <definedName name="IduaOtherIncome" localSheetId="5">#REF!</definedName>
    <definedName name="IduaOtherIncome" localSheetId="11">#REF!</definedName>
    <definedName name="IduaOtherIncome">#REF!</definedName>
    <definedName name="IduaOtherIncomeReceived" localSheetId="5">#REF!</definedName>
    <definedName name="IduaOtherIncomeReceived" localSheetId="11">#REF!</definedName>
    <definedName name="IduaOtherIncomeReceived">#REF!</definedName>
    <definedName name="IduaOtherReceivables" localSheetId="5">#REF!</definedName>
    <definedName name="IduaOtherReceivables" localSheetId="11">#REF!</definedName>
    <definedName name="IduaOtherReceivables">#REF!</definedName>
    <definedName name="IduaPayablesDaysIn" localSheetId="5">#REF!</definedName>
    <definedName name="IduaPayablesDaysIn" localSheetId="11">#REF!</definedName>
    <definedName name="IduaPayablesDaysIn">#REF!</definedName>
    <definedName name="IduaPioneerPaymentsIn" localSheetId="5">#REF!</definedName>
    <definedName name="IduaPioneerPaymentsIn" localSheetId="11">#REF!</definedName>
    <definedName name="IduaPioneerPaymentsIn">#REF!</definedName>
    <definedName name="IduapriemMineLife" localSheetId="5">#REF!</definedName>
    <definedName name="IduapriemMineLife" localSheetId="11">#REF!</definedName>
    <definedName name="IduapriemMineLife">#REF!</definedName>
    <definedName name="IduaProcessCostFixedIn" localSheetId="5">#REF!</definedName>
    <definedName name="IduaProcessCostFixedIn" localSheetId="11">#REF!</definedName>
    <definedName name="IduaProcessCostFixedIn">#REF!</definedName>
    <definedName name="IduaProcessCostVarIn" localSheetId="5">#REF!</definedName>
    <definedName name="IduaProcessCostVarIn" localSheetId="11">#REF!</definedName>
    <definedName name="IduaProcessCostVarIn">#REF!</definedName>
    <definedName name="IduaQuarterTaxPaid" localSheetId="5">#REF!</definedName>
    <definedName name="IduaQuarterTaxPaid" localSheetId="11">#REF!</definedName>
    <definedName name="IduaQuarterTaxPaid">#REF!</definedName>
    <definedName name="IduaReceivableDaysIn" localSheetId="5">#REF!</definedName>
    <definedName name="IduaReceivableDaysIn" localSheetId="11">#REF!</definedName>
    <definedName name="IduaReceivableDaysIn">#REF!</definedName>
    <definedName name="IduaRecoveredGold" localSheetId="5">#REF!</definedName>
    <definedName name="IduaRecoveredGold" localSheetId="11">#REF!</definedName>
    <definedName name="IduaRecoveredGold">#REF!</definedName>
    <definedName name="IduaRecovery" localSheetId="5">#REF!</definedName>
    <definedName name="IduaRecovery" localSheetId="11">#REF!</definedName>
    <definedName name="IduaRecovery">#REF!</definedName>
    <definedName name="IduaRefiningChargeIn" localSheetId="5">#REF!</definedName>
    <definedName name="IduaRefiningChargeIn" localSheetId="11">#REF!</definedName>
    <definedName name="IduaRefiningChargeIn">#REF!</definedName>
    <definedName name="IduaRefiningCharges" localSheetId="5">#REF!</definedName>
    <definedName name="IduaRefiningCharges" localSheetId="11">#REF!</definedName>
    <definedName name="IduaRefiningCharges">#REF!</definedName>
    <definedName name="IduaRevenue" localSheetId="5">#REF!</definedName>
    <definedName name="IduaRevenue" localSheetId="11">#REF!</definedName>
    <definedName name="IduaRevenue">#REF!</definedName>
    <definedName name="IduaRevenueReceivables" localSheetId="5">#REF!</definedName>
    <definedName name="IduaRevenueReceivables" localSheetId="11">#REF!</definedName>
    <definedName name="IduaRevenueReceivables">#REF!</definedName>
    <definedName name="IduaRevenueReceived" localSheetId="5">#REF!</definedName>
    <definedName name="IduaRevenueReceived" localSheetId="11">#REF!</definedName>
    <definedName name="IduaRevenueReceived">#REF!</definedName>
    <definedName name="IduaRevenueRecievableIn" localSheetId="5">#REF!</definedName>
    <definedName name="IduaRevenueRecievableIn" localSheetId="11">#REF!</definedName>
    <definedName name="IduaRevenueRecievableIn">#REF!</definedName>
    <definedName name="IduaRevenueSpot" localSheetId="5">#REF!</definedName>
    <definedName name="IduaRevenueSpot" localSheetId="11">#REF!</definedName>
    <definedName name="IduaRevenueSpot">#REF!</definedName>
    <definedName name="IduaRoyaltyDue" localSheetId="5">#REF!</definedName>
    <definedName name="IduaRoyaltyDue" localSheetId="11">#REF!</definedName>
    <definedName name="IduaRoyaltyDue">#REF!</definedName>
    <definedName name="IduaRoyaltyPaid" localSheetId="5">#REF!</definedName>
    <definedName name="IduaRoyaltyPaid" localSheetId="11">#REF!</definedName>
    <definedName name="IduaRoyaltyPaid">#REF!</definedName>
    <definedName name="IduaRoyaltyPayableDaysIn" localSheetId="5">#REF!</definedName>
    <definedName name="IduaRoyaltyPayableDaysIn" localSheetId="11">#REF!</definedName>
    <definedName name="IduaRoyaltyPayableDaysIn">#REF!</definedName>
    <definedName name="IduaRoyaltyPayableIn" localSheetId="5">#REF!</definedName>
    <definedName name="IduaRoyaltyPayableIn" localSheetId="11">#REF!</definedName>
    <definedName name="IduaRoyaltyPayableIn">#REF!</definedName>
    <definedName name="IduaSEBSeniorPaymentsIn" localSheetId="5">#REF!</definedName>
    <definedName name="IduaSEBSeniorPaymentsIn" localSheetId="11">#REF!</definedName>
    <definedName name="IduaSEBSeniorPaymentsIn">#REF!</definedName>
    <definedName name="IduaShareholdersFunds" localSheetId="5">#REF!</definedName>
    <definedName name="IduaShareholdersFunds" localSheetId="11">#REF!</definedName>
    <definedName name="IduaShareholdersFunds">#REF!</definedName>
    <definedName name="IduaSubordinatedPaymentsIn" localSheetId="5">#REF!</definedName>
    <definedName name="IduaSubordinatedPaymentsIn" localSheetId="11">#REF!</definedName>
    <definedName name="IduaSubordinatedPaymentsIn">#REF!</definedName>
    <definedName name="IduaTaxDepreciation" localSheetId="5">#REF!</definedName>
    <definedName name="IduaTaxDepreciation" localSheetId="11">#REF!</definedName>
    <definedName name="IduaTaxDepreciation">#REF!</definedName>
    <definedName name="IduaTaxDepreciationClass1In" localSheetId="5">#REF!</definedName>
    <definedName name="IduaTaxDepreciationClass1In" localSheetId="11">#REF!</definedName>
    <definedName name="IduaTaxDepreciationClass1In">#REF!</definedName>
    <definedName name="IduaTaxDepreciationClass2In" localSheetId="5">#REF!</definedName>
    <definedName name="IduaTaxDepreciationClass2In" localSheetId="11">#REF!</definedName>
    <definedName name="IduaTaxDepreciationClass2In">#REF!</definedName>
    <definedName name="IduaTaxDepreciationClass3In" localSheetId="5">#REF!</definedName>
    <definedName name="IduaTaxDepreciationClass3In" localSheetId="11">#REF!</definedName>
    <definedName name="IduaTaxDepreciationClass3In">#REF!</definedName>
    <definedName name="IduaTaxDue" localSheetId="5">#REF!</definedName>
    <definedName name="IduaTaxDue" localSheetId="11">#REF!</definedName>
    <definedName name="IduaTaxDue">#REF!</definedName>
    <definedName name="IduaTaxOpeningLosses" localSheetId="5">#REF!</definedName>
    <definedName name="IduaTaxOpeningLosses" localSheetId="11">#REF!</definedName>
    <definedName name="IduaTaxOpeningLosses">#REF!</definedName>
    <definedName name="IduaTaxOpeningNBV" localSheetId="5">#REF!</definedName>
    <definedName name="IduaTaxOpeningNBV" localSheetId="11">#REF!</definedName>
    <definedName name="IduaTaxOpeningNBV">#REF!</definedName>
    <definedName name="IduaTaxPaid" localSheetId="5">#REF!</definedName>
    <definedName name="IduaTaxPaid" localSheetId="11">#REF!</definedName>
    <definedName name="IduaTaxPaid">#REF!</definedName>
    <definedName name="IduaTaxPayables" localSheetId="5">#REF!</definedName>
    <definedName name="IduaTaxPayables" localSheetId="11">#REF!</definedName>
    <definedName name="IduaTaxPayables">#REF!</definedName>
    <definedName name="IduaTaxPayablesIn" localSheetId="5">#REF!</definedName>
    <definedName name="IduaTaxPayablesIn" localSheetId="11">#REF!</definedName>
    <definedName name="IduaTaxPayablesIn">#REF!</definedName>
    <definedName name="IduaTaxRateIn" localSheetId="5">#REF!</definedName>
    <definedName name="IduaTaxRateIn" localSheetId="11">#REF!</definedName>
    <definedName name="IduaTaxRateIn">#REF!</definedName>
    <definedName name="IduaTaxRoyalty1In" localSheetId="5">#REF!</definedName>
    <definedName name="IduaTaxRoyalty1In" localSheetId="11">#REF!</definedName>
    <definedName name="IduaTaxRoyalty1In">#REF!</definedName>
    <definedName name="IduaTaxRoyalty2In" localSheetId="5">#REF!</definedName>
    <definedName name="IduaTaxRoyalty2In" localSheetId="11">#REF!</definedName>
    <definedName name="IduaTaxRoyalty2In">#REF!</definedName>
    <definedName name="IduaTaxRoyalty3In" localSheetId="5">#REF!</definedName>
    <definedName name="IduaTaxRoyalty3In" localSheetId="11">#REF!</definedName>
    <definedName name="IduaTaxRoyalty3In">#REF!</definedName>
    <definedName name="IduaWasteCostsVarIn" localSheetId="5">#REF!</definedName>
    <definedName name="IduaWasteCostsVarIn" localSheetId="11">#REF!</definedName>
    <definedName name="IduaWasteCostsVarIn">#REF!</definedName>
    <definedName name="IduaWasteMined" localSheetId="5">#REF!</definedName>
    <definedName name="IduaWasteMined" localSheetId="11">#REF!</definedName>
    <definedName name="IduaWasteMined">#REF!</definedName>
    <definedName name="IduaWasteMinedIn" localSheetId="5">#REF!</definedName>
    <definedName name="IduaWasteMinedIn" localSheetId="11">#REF!</definedName>
    <definedName name="IduaWasteMinedIn">#REF!</definedName>
    <definedName name="INS" localSheetId="5">'[10]Escalated Budget'!#REF!</definedName>
    <definedName name="INS" localSheetId="11">'[10]Escalated Budget'!#REF!</definedName>
    <definedName name="INS">'[10]Escalated Budget'!#REF!</definedName>
    <definedName name="Int" localSheetId="5">#REF!</definedName>
    <definedName name="Int" localSheetId="11">#REF!</definedName>
    <definedName name="Int">#REF!</definedName>
    <definedName name="Interest_Rate" localSheetId="5">#REF!</definedName>
    <definedName name="Interest_Rate" localSheetId="11">#REF!</definedName>
    <definedName name="Interest_Rate">#REF!</definedName>
    <definedName name="IQ_ADDIN" hidden="1">"AUTO"</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40788.8197800926</definedName>
    <definedName name="IQ_NTM" hidden="1">6000</definedName>
    <definedName name="IQ_TODAY" hidden="1">0</definedName>
    <definedName name="IQ_WEEK" hidden="1">50000</definedName>
    <definedName name="IQ_YTD" hidden="1">3000</definedName>
    <definedName name="IQ_YTDMONTH" hidden="1">130000</definedName>
    <definedName name="kBNT" localSheetId="5" hidden="1">{"'РП (2)'!$A$5:$S$150"}</definedName>
    <definedName name="kBNT" hidden="1">{"'РП (2)'!$A$5:$S$150"}</definedName>
    <definedName name="kypc" localSheetId="5">'[15]реестр отгрузка'!#REF!</definedName>
    <definedName name="kypc" localSheetId="11">'[15]реестр отгрузка'!#REF!</definedName>
    <definedName name="kypc">'[15]реестр отгрузка'!#REF!</definedName>
    <definedName name="Last_Row" localSheetId="5">IF('Climate and Energy'!Values_Entered,Header_Row+'Climate and Energy'!Number_of_Payments,Header_Row)</definedName>
    <definedName name="Last_Row" localSheetId="11">IF(GRI!Values_Entered,GRI!Header_Row+GRI!Number_of_Payments,GRI!Header_Row)</definedName>
    <definedName name="Last_Row">IF(Values_Entered,Header_Row+Number_of_Payments,Header_Row)</definedName>
    <definedName name="LIBORIn" localSheetId="5">#REF!</definedName>
    <definedName name="LIBORIn" localSheetId="11">#REF!</definedName>
    <definedName name="LIBORIn">#REF!</definedName>
    <definedName name="LLCR" localSheetId="5">#REF!</definedName>
    <definedName name="LLCR" localSheetId="11">#REF!</definedName>
    <definedName name="LLCR">#REF!</definedName>
    <definedName name="Loan_Amount" localSheetId="5">#REF!</definedName>
    <definedName name="Loan_Amount" localSheetId="11">#REF!</definedName>
    <definedName name="Loan_Amount">#REF!</definedName>
    <definedName name="Loan_Start" localSheetId="5">#REF!</definedName>
    <definedName name="Loan_Start" localSheetId="11">#REF!</definedName>
    <definedName name="Loan_Start">#REF!</definedName>
    <definedName name="Loan_Years" localSheetId="5">#REF!</definedName>
    <definedName name="Loan_Years" localSheetId="11">#REF!</definedName>
    <definedName name="Loan_Years">#REF!</definedName>
    <definedName name="LoanCoAviationLoanBalanceIn" localSheetId="5">#REF!</definedName>
    <definedName name="LoanCoAviationLoanBalanceIn" localSheetId="11">#REF!</definedName>
    <definedName name="LoanCoAviationLoanBalanceIn">#REF!</definedName>
    <definedName name="LoanCoAviationLoanRepaymentIn" localSheetId="5">#REF!</definedName>
    <definedName name="LoanCoAviationLoanRepaymentIn" localSheetId="11">#REF!</definedName>
    <definedName name="LoanCoAviationLoanRepaymentIn">#REF!</definedName>
    <definedName name="LoanCoGSMRepaymentIn" localSheetId="5">#REF!</definedName>
    <definedName name="LoanCoGSMRepaymentIn" localSheetId="11">#REF!</definedName>
    <definedName name="LoanCoGSMRepaymentIn">#REF!</definedName>
    <definedName name="LoanCoKiminMargin" localSheetId="5">#REF!</definedName>
    <definedName name="LoanCoKiminMargin" localSheetId="11">#REF!</definedName>
    <definedName name="LoanCoKiminMargin">#REF!</definedName>
    <definedName name="LoanCoKiminOpeningBalance" localSheetId="5">#REF!</definedName>
    <definedName name="LoanCoKiminOpeningBalance" localSheetId="11">#REF!</definedName>
    <definedName name="LoanCoKiminOpeningBalance">#REF!</definedName>
    <definedName name="LoanCoKiminRepaymentIn" localSheetId="5">#REF!</definedName>
    <definedName name="LoanCoKiminRepaymentIn" localSheetId="11">#REF!</definedName>
    <definedName name="LoanCoKiminRepaymentIn">#REF!</definedName>
    <definedName name="LoanCoProceedsAccBf" localSheetId="5">#REF!</definedName>
    <definedName name="LoanCoProceedsAccBf" localSheetId="11">#REF!</definedName>
    <definedName name="LoanCoProceedsAccBf">#REF!</definedName>
    <definedName name="LoanCoProceedsAccCf" localSheetId="5">#REF!</definedName>
    <definedName name="LoanCoProceedsAccCf" localSheetId="11">#REF!</definedName>
    <definedName name="LoanCoProceedsAccCf">#REF!</definedName>
    <definedName name="LoanCoRefinancingCostsIn" localSheetId="5">#REF!</definedName>
    <definedName name="LoanCoRefinancingCostsIn" localSheetId="11">#REF!</definedName>
    <definedName name="LoanCoRefinancingCostsIn">#REF!</definedName>
    <definedName name="LoanCoRestructuringCostsIn" localSheetId="5">#REF!</definedName>
    <definedName name="LoanCoRestructuringCostsIn" localSheetId="11">#REF!</definedName>
    <definedName name="LoanCoRestructuringCostsIn">#REF!</definedName>
    <definedName name="LoanCoSemiAnnPayment1" localSheetId="5">#REF!</definedName>
    <definedName name="LoanCoSemiAnnPayment1" localSheetId="11">#REF!</definedName>
    <definedName name="LoanCoSemiAnnPayment1">#REF!</definedName>
    <definedName name="LoanCoSemiAnnPayment2" localSheetId="5">#REF!</definedName>
    <definedName name="LoanCoSemiAnnPayment2" localSheetId="11">#REF!</definedName>
    <definedName name="LoanCoSemiAnnPayment2">#REF!</definedName>
    <definedName name="LoanCoTermOfLoan" localSheetId="5">#REF!</definedName>
    <definedName name="LoanCoTermOfLoan" localSheetId="11">#REF!</definedName>
    <definedName name="LoanCoTermOfLoan">#REF!</definedName>
    <definedName name="LoanLifePeriod" localSheetId="5">#REF!</definedName>
    <definedName name="LoanLifePeriod" localSheetId="11">#REF!</definedName>
    <definedName name="LoanLifePeriod">#REF!</definedName>
    <definedName name="ModelStartDateIn" localSheetId="5">#REF!</definedName>
    <definedName name="ModelStartDateIn" localSheetId="11">#REF!</definedName>
    <definedName name="ModelStartDateIn">#REF!</definedName>
    <definedName name="ModelStatus" localSheetId="5">#REF!</definedName>
    <definedName name="ModelStatus" localSheetId="11">#REF!</definedName>
    <definedName name="ModelStatus">#REF!</definedName>
    <definedName name="Monetary_Precision" localSheetId="5">#REF!</definedName>
    <definedName name="Monetary_Precision" localSheetId="11">#REF!</definedName>
    <definedName name="Monetary_Precision">#REF!</definedName>
    <definedName name="MONTH_HEADING" localSheetId="5">#REF!</definedName>
    <definedName name="MONTH_HEADING" localSheetId="11">#REF!</definedName>
    <definedName name="MONTH_HEADING">#REF!</definedName>
    <definedName name="MonthsInPeriod" localSheetId="5">#REF!</definedName>
    <definedName name="MonthsInPeriod" localSheetId="11">#REF!</definedName>
    <definedName name="MonthsInPeriod">#REF!</definedName>
    <definedName name="MonthsPerPeriodIn" localSheetId="5">#REF!</definedName>
    <definedName name="MonthsPerPeriodIn" localSheetId="11">#REF!</definedName>
    <definedName name="MonthsPerPeriodIn">#REF!</definedName>
    <definedName name="MonthsPerYearIn" localSheetId="5">#REF!</definedName>
    <definedName name="MonthsPerYearIn" localSheetId="11">#REF!</definedName>
    <definedName name="MonthsPerYearIn">#REF!</definedName>
    <definedName name="NetCashflowFromOperations" localSheetId="5">#REF!</definedName>
    <definedName name="NetCashflowFromOperations" localSheetId="11">#REF!</definedName>
    <definedName name="NetCashflowFromOperations">#REF!</definedName>
    <definedName name="Num_Pmt_Per_Year" localSheetId="5">#REF!</definedName>
    <definedName name="Num_Pmt_Per_Year" localSheetId="11">#REF!</definedName>
    <definedName name="Num_Pmt_Per_Year">#REF!</definedName>
    <definedName name="Number_of_Payments" localSheetId="5">MATCH(0.01,'Climate and Energy'!End_Bal,-1)+1</definedName>
    <definedName name="Number_of_Payments" localSheetId="11">MATCH(0.01,GRI!End_Bal,-1)+1</definedName>
    <definedName name="Number_of_Payments">MATCH(0.01,End_Bal,-1)+1</definedName>
    <definedName name="ObuasiCapexMaintenanceIn" localSheetId="5">#REF!</definedName>
    <definedName name="ObuasiCapexMaintenanceIn" localSheetId="11">#REF!</definedName>
    <definedName name="ObuasiCapexMaintenanceIn">#REF!</definedName>
    <definedName name="ObuasiCapexProjectIn" localSheetId="5">#REF!</definedName>
    <definedName name="ObuasiCapexProjectIn" localSheetId="11">#REF!</definedName>
    <definedName name="ObuasiCapexProjectIn">#REF!</definedName>
    <definedName name="ObuasiCapexTotal" localSheetId="5">#REF!</definedName>
    <definedName name="ObuasiCapexTotal" localSheetId="11">#REF!</definedName>
    <definedName name="ObuasiCapexTotal">#REF!</definedName>
    <definedName name="ObuasiClosureCostIn" localSheetId="5">#REF!</definedName>
    <definedName name="ObuasiClosureCostIn" localSheetId="11">#REF!</definedName>
    <definedName name="ObuasiClosureCostIn">#REF!</definedName>
    <definedName name="ObuasiCorpChargeIn" localSheetId="5">#REF!</definedName>
    <definedName name="ObuasiCorpChargeIn" localSheetId="11">#REF!</definedName>
    <definedName name="ObuasiCorpChargeIn">#REF!</definedName>
    <definedName name="ObuasiDepreciation" localSheetId="5">#REF!</definedName>
    <definedName name="ObuasiDepreciation" localSheetId="11">#REF!</definedName>
    <definedName name="ObuasiDepreciation">#REF!</definedName>
    <definedName name="ObuasiDirectCosts" localSheetId="5">#REF!</definedName>
    <definedName name="ObuasiDirectCosts" localSheetId="11">#REF!</definedName>
    <definedName name="ObuasiDirectCosts">#REF!</definedName>
    <definedName name="ObuasiDirectCostsPaid" localSheetId="5">#REF!</definedName>
    <definedName name="ObuasiDirectCostsPaid" localSheetId="11">#REF!</definedName>
    <definedName name="ObuasiDirectCostsPaid">#REF!</definedName>
    <definedName name="ObuasiExceptionalCostIn" localSheetId="5">#REF!</definedName>
    <definedName name="ObuasiExceptionalCostIn" localSheetId="11">#REF!</definedName>
    <definedName name="ObuasiExceptionalCostIn">#REF!</definedName>
    <definedName name="ObuasiExplorationCostIn" localSheetId="5">#REF!</definedName>
    <definedName name="ObuasiExplorationCostIn" localSheetId="11">#REF!</definedName>
    <definedName name="ObuasiExplorationCostIn">#REF!</definedName>
    <definedName name="ObuasiExternalDebtBf" localSheetId="5">#REF!</definedName>
    <definedName name="ObuasiExternalDebtBf" localSheetId="11">#REF!</definedName>
    <definedName name="ObuasiExternalDebtBf">#REF!</definedName>
    <definedName name="ObuasiExternalDebtCf" localSheetId="5">#REF!</definedName>
    <definedName name="ObuasiExternalDebtCf" localSheetId="11">#REF!</definedName>
    <definedName name="ObuasiExternalDebtCf">#REF!</definedName>
    <definedName name="ObuasiExternalDebtMarginIn" localSheetId="5">#REF!</definedName>
    <definedName name="ObuasiExternalDebtMarginIn" localSheetId="11">#REF!</definedName>
    <definedName name="ObuasiExternalDebtMarginIn">#REF!</definedName>
    <definedName name="ObuasiExternalDebtOpeningBalIn" localSheetId="5">#REF!</definedName>
    <definedName name="ObuasiExternalDebtOpeningBalIn" localSheetId="11">#REF!</definedName>
    <definedName name="ObuasiExternalDebtOpeningBalIn">#REF!</definedName>
    <definedName name="ObuasiExternalDebtRepaymentProfileIn" localSheetId="5">#REF!</definedName>
    <definedName name="ObuasiExternalDebtRepaymentProfileIn" localSheetId="11">#REF!</definedName>
    <definedName name="ObuasiExternalDebtRepaymentProfileIn">#REF!</definedName>
    <definedName name="ObuasiExternalDrawdown" localSheetId="5">#REF!</definedName>
    <definedName name="ObuasiExternalDrawdown" localSheetId="11">#REF!</definedName>
    <definedName name="ObuasiExternalDrawdown">#REF!</definedName>
    <definedName name="ObuasiExternalInterestDue" localSheetId="5">#REF!</definedName>
    <definedName name="ObuasiExternalInterestDue" localSheetId="11">#REF!</definedName>
    <definedName name="ObuasiExternalInterestDue">#REF!</definedName>
    <definedName name="ObuasiExternalInterestPaid" localSheetId="5">#REF!</definedName>
    <definedName name="ObuasiExternalInterestPaid" localSheetId="11">#REF!</definedName>
    <definedName name="ObuasiExternalInterestPaid">#REF!</definedName>
    <definedName name="ObuasiExternalInterestRate" localSheetId="5">#REF!</definedName>
    <definedName name="ObuasiExternalInterestRate" localSheetId="11">#REF!</definedName>
    <definedName name="ObuasiExternalInterestRate">#REF!</definedName>
    <definedName name="ObuasiExternalRepayment" localSheetId="5">#REF!</definedName>
    <definedName name="ObuasiExternalRepayment" localSheetId="11">#REF!</definedName>
    <definedName name="ObuasiExternalRepayment">#REF!</definedName>
    <definedName name="ObuasiFlexCapexIn" localSheetId="5">#REF!</definedName>
    <definedName name="ObuasiFlexCapexIn" localSheetId="11">#REF!</definedName>
    <definedName name="ObuasiFlexCapexIn">#REF!</definedName>
    <definedName name="ObuasiFlexExplorationIn" localSheetId="5">#REF!</definedName>
    <definedName name="ObuasiFlexExplorationIn" localSheetId="11">#REF!</definedName>
    <definedName name="ObuasiFlexExplorationIn">#REF!</definedName>
    <definedName name="ObuasiFlexGradeIn" localSheetId="5">#REF!</definedName>
    <definedName name="ObuasiFlexGradeIn" localSheetId="11">#REF!</definedName>
    <definedName name="ObuasiFlexGradeIn">#REF!</definedName>
    <definedName name="ObuasiFlexHeadOfficeIn" localSheetId="5">#REF!</definedName>
    <definedName name="ObuasiFlexHeadOfficeIn" localSheetId="11">#REF!</definedName>
    <definedName name="ObuasiFlexHeadOfficeIn">#REF!</definedName>
    <definedName name="ObuasiFlexKiminIn" localSheetId="5">#REF!</definedName>
    <definedName name="ObuasiFlexKiminIn" localSheetId="11">#REF!</definedName>
    <definedName name="ObuasiFlexKiminIn">#REF!</definedName>
    <definedName name="ObuasiFlexOpexIn" localSheetId="5">#REF!</definedName>
    <definedName name="ObuasiFlexOpexIn" localSheetId="11">#REF!</definedName>
    <definedName name="ObuasiFlexOpexIn">#REF!</definedName>
    <definedName name="ObuasiFlexOreIn" localSheetId="5">#REF!</definedName>
    <definedName name="ObuasiFlexOreIn" localSheetId="11">#REF!</definedName>
    <definedName name="ObuasiFlexOreIn">#REF!</definedName>
    <definedName name="ObuasiFlexRecoveryIn" localSheetId="5">#REF!</definedName>
    <definedName name="ObuasiFlexRecoveryIn" localSheetId="11">#REF!</definedName>
    <definedName name="ObuasiFlexRecoveryIn">#REF!</definedName>
    <definedName name="ObuasiFlexWasteIn" localSheetId="5">#REF!</definedName>
    <definedName name="ObuasiFlexWasteIn" localSheetId="11">#REF!</definedName>
    <definedName name="ObuasiFlexWasteIn">#REF!</definedName>
    <definedName name="ObuasiG_ACostIn" localSheetId="5">#REF!</definedName>
    <definedName name="ObuasiG_ACostIn" localSheetId="11">#REF!</definedName>
    <definedName name="ObuasiG_ACostIn">#REF!</definedName>
    <definedName name="ObuasiGoldSalesOunces" localSheetId="5">#REF!</definedName>
    <definedName name="ObuasiGoldSalesOunces" localSheetId="11">#REF!</definedName>
    <definedName name="ObuasiGoldSalesOunces">#REF!</definedName>
    <definedName name="ObuasiGroupExploration" localSheetId="5">#REF!</definedName>
    <definedName name="ObuasiGroupExploration" localSheetId="11">#REF!</definedName>
    <definedName name="ObuasiGroupExploration">#REF!</definedName>
    <definedName name="ObuasiGroupExplorationCosts" localSheetId="5">#REF!</definedName>
    <definedName name="ObuasiGroupExplorationCosts" localSheetId="11">#REF!</definedName>
    <definedName name="ObuasiGroupExplorationCosts">#REF!</definedName>
    <definedName name="ObuasiGroupHeadOfficeCostsIn" localSheetId="5">#REF!</definedName>
    <definedName name="ObuasiGroupHeadOfficeCostsIn" localSheetId="11">#REF!</definedName>
    <definedName name="ObuasiGroupHeadOfficeCostsIn">#REF!</definedName>
    <definedName name="ObuasiHeadOfficeCost" localSheetId="5">#REF!</definedName>
    <definedName name="ObuasiHeadOfficeCost" localSheetId="11">#REF!</definedName>
    <definedName name="ObuasiHeadOfficeCost">#REF!</definedName>
    <definedName name="ObuasiInterCoBf" localSheetId="5">#REF!</definedName>
    <definedName name="ObuasiInterCoBf" localSheetId="11">#REF!</definedName>
    <definedName name="ObuasiInterCoBf">#REF!</definedName>
    <definedName name="ObuasiInterCoCf" localSheetId="5">#REF!</definedName>
    <definedName name="ObuasiInterCoCf" localSheetId="11">#REF!</definedName>
    <definedName name="ObuasiInterCoCf">#REF!</definedName>
    <definedName name="ObuasiInterCoDebtMarginIn" localSheetId="5">#REF!</definedName>
    <definedName name="ObuasiInterCoDebtMarginIn" localSheetId="11">#REF!</definedName>
    <definedName name="ObuasiInterCoDebtMarginIn">#REF!</definedName>
    <definedName name="ObuasiInterCoDebtOpeningBalIn" localSheetId="5">#REF!</definedName>
    <definedName name="ObuasiInterCoDebtOpeningBalIn" localSheetId="11">#REF!</definedName>
    <definedName name="ObuasiInterCoDebtOpeningBalIn">#REF!</definedName>
    <definedName name="ObuasiInterCoDebtRepaymentIn" localSheetId="5">#REF!</definedName>
    <definedName name="ObuasiInterCoDebtRepaymentIn" localSheetId="11">#REF!</definedName>
    <definedName name="ObuasiInterCoDebtRepaymentIn">#REF!</definedName>
    <definedName name="ObuasiInterCoDrawdown" localSheetId="5">#REF!</definedName>
    <definedName name="ObuasiInterCoDrawdown" localSheetId="11">#REF!</definedName>
    <definedName name="ObuasiInterCoDrawdown">#REF!</definedName>
    <definedName name="ObuasiInterCoInterest" localSheetId="5">#REF!</definedName>
    <definedName name="ObuasiInterCoInterest" localSheetId="11">#REF!</definedName>
    <definedName name="ObuasiInterCoInterest">#REF!</definedName>
    <definedName name="ObuasiInterCoRepayment" localSheetId="5">#REF!</definedName>
    <definedName name="ObuasiInterCoRepayment" localSheetId="11">#REF!</definedName>
    <definedName name="ObuasiInterCoRepayment">#REF!</definedName>
    <definedName name="ObuasiInterestOnCashBalances" localSheetId="5">#REF!</definedName>
    <definedName name="ObuasiInterestOnCashBalances" localSheetId="11">#REF!</definedName>
    <definedName name="ObuasiInterestOnCashBalances">#REF!</definedName>
    <definedName name="ObuasiKiminCosts" localSheetId="5">#REF!</definedName>
    <definedName name="ObuasiKiminCosts" localSheetId="11">#REF!</definedName>
    <definedName name="ObuasiKiminCosts">#REF!</definedName>
    <definedName name="ObuasiKiminProjectCosts" localSheetId="5">#REF!</definedName>
    <definedName name="ObuasiKiminProjectCosts" localSheetId="11">#REF!</definedName>
    <definedName name="ObuasiKiminProjectCosts">#REF!</definedName>
    <definedName name="ObuasiMetalMilled" localSheetId="5">#REF!</definedName>
    <definedName name="ObuasiMetalMilled" localSheetId="11">#REF!</definedName>
    <definedName name="ObuasiMetalMilled">#REF!</definedName>
    <definedName name="ObuasiMetalMined" localSheetId="5">#REF!</definedName>
    <definedName name="ObuasiMetalMined" localSheetId="11">#REF!</definedName>
    <definedName name="ObuasiMetalMined">#REF!</definedName>
    <definedName name="ObuasiMetRecoveryIn" localSheetId="5">#REF!</definedName>
    <definedName name="ObuasiMetRecoveryIn" localSheetId="11">#REF!</definedName>
    <definedName name="ObuasiMetRecoveryIn">#REF!</definedName>
    <definedName name="ObuasiMinedMetalIn" localSheetId="5">#REF!</definedName>
    <definedName name="ObuasiMinedMetalIn" localSheetId="11">#REF!</definedName>
    <definedName name="ObuasiMinedMetalIn">#REF!</definedName>
    <definedName name="ObuasiMineLife" localSheetId="5">#REF!</definedName>
    <definedName name="ObuasiMineLife" localSheetId="11">#REF!</definedName>
    <definedName name="ObuasiMineLife">#REF!</definedName>
    <definedName name="ObuasiMiningCostsFixedIn" localSheetId="5">#REF!</definedName>
    <definedName name="ObuasiMiningCostsFixedIn" localSheetId="11">#REF!</definedName>
    <definedName name="ObuasiMiningCostsFixedIn">#REF!</definedName>
    <definedName name="ObuasiMiningCostsVarIn" localSheetId="5">#REF!</definedName>
    <definedName name="ObuasiMiningCostsVarIn" localSheetId="11">#REF!</definedName>
    <definedName name="ObuasiMiningCostsVarIn">#REF!</definedName>
    <definedName name="ObuasiNBVBf" localSheetId="5">#REF!</definedName>
    <definedName name="ObuasiNBVBf" localSheetId="11">#REF!</definedName>
    <definedName name="ObuasiNBVBf">#REF!</definedName>
    <definedName name="ObuasiNBVCf" localSheetId="5">#REF!</definedName>
    <definedName name="ObuasiNBVCf" localSheetId="11">#REF!</definedName>
    <definedName name="ObuasiNBVCf">#REF!</definedName>
    <definedName name="ObuasiNetAssets" localSheetId="5">#REF!</definedName>
    <definedName name="ObuasiNetAssets" localSheetId="11">#REF!</definedName>
    <definedName name="ObuasiNetAssets">#REF!</definedName>
    <definedName name="ObuasiOpCostPayables" localSheetId="5">#REF!</definedName>
    <definedName name="ObuasiOpCostPayables" localSheetId="11">#REF!</definedName>
    <definedName name="ObuasiOpCostPayables">#REF!</definedName>
    <definedName name="ObuasiOpCostPayablesIn" localSheetId="5">#REF!</definedName>
    <definedName name="ObuasiOpCostPayablesIn" localSheetId="11">#REF!</definedName>
    <definedName name="ObuasiOpCostPayablesIn">#REF!</definedName>
    <definedName name="ObuasiOpCostReceivablesIn" localSheetId="5">#REF!</definedName>
    <definedName name="ObuasiOpCostReceivablesIn" localSheetId="11">#REF!</definedName>
    <definedName name="ObuasiOpCostReceivablesIn">#REF!</definedName>
    <definedName name="ObuasiOpCostsPaid" localSheetId="5">#REF!</definedName>
    <definedName name="ObuasiOpCostsPaid" localSheetId="11">#REF!</definedName>
    <definedName name="ObuasiOpCostsPaid">#REF!</definedName>
    <definedName name="ObuasiOpeningCashIn" localSheetId="5">#REF!</definedName>
    <definedName name="ObuasiOpeningCashIn" localSheetId="11">#REF!</definedName>
    <definedName name="ObuasiOpeningCashIn">#REF!</definedName>
    <definedName name="ObuasiOpeningEarningsIn" localSheetId="5">#REF!</definedName>
    <definedName name="ObuasiOpeningEarningsIn" localSheetId="11">#REF!</definedName>
    <definedName name="ObuasiOpeningEarningsIn">#REF!</definedName>
    <definedName name="ObuasiOpeningEquityIn" localSheetId="5">#REF!</definedName>
    <definedName name="ObuasiOpeningEquityIn" localSheetId="11">#REF!</definedName>
    <definedName name="ObuasiOpeningEquityIn">#REF!</definedName>
    <definedName name="ObuasiOpeningExternalDebtIn" localSheetId="5">#REF!</definedName>
    <definedName name="ObuasiOpeningExternalDebtIn" localSheetId="11">#REF!</definedName>
    <definedName name="ObuasiOpeningExternalDebtIn">#REF!</definedName>
    <definedName name="ObuasiOpeningInterCoBalIn" localSheetId="5">#REF!</definedName>
    <definedName name="ObuasiOpeningInterCoBalIn" localSheetId="11">#REF!</definedName>
    <definedName name="ObuasiOpeningInterCoBalIn">#REF!</definedName>
    <definedName name="ObuasiOpeningLTDIn" localSheetId="5">#REF!</definedName>
    <definedName name="ObuasiOpeningLTDIn" localSheetId="11">#REF!</definedName>
    <definedName name="ObuasiOpeningLTDIn">#REF!</definedName>
    <definedName name="ObuasiOpeningNBVIn" localSheetId="5">#REF!</definedName>
    <definedName name="ObuasiOpeningNBVIn" localSheetId="11">#REF!</definedName>
    <definedName name="ObuasiOpeningNBVIn">#REF!</definedName>
    <definedName name="ObuasiOpeningPayablesIn" localSheetId="5">#REF!</definedName>
    <definedName name="ObuasiOpeningPayablesIn" localSheetId="11">#REF!</definedName>
    <definedName name="ObuasiOpeningPayablesIn">#REF!</definedName>
    <definedName name="ObuasiOpeningProvisionsIn" localSheetId="5">#REF!</definedName>
    <definedName name="ObuasiOpeningProvisionsIn" localSheetId="11">#REF!</definedName>
    <definedName name="ObuasiOpeningProvisionsIn">#REF!</definedName>
    <definedName name="ObuasiOpeningReceivablesIn" localSheetId="5">#REF!</definedName>
    <definedName name="ObuasiOpeningReceivablesIn" localSheetId="11">#REF!</definedName>
    <definedName name="ObuasiOpeningReceivablesIn">#REF!</definedName>
    <definedName name="ObuasiOpeningStockIn" localSheetId="5">#REF!</definedName>
    <definedName name="ObuasiOpeningStockIn" localSheetId="11">#REF!</definedName>
    <definedName name="ObuasiOpeningStockIn">#REF!</definedName>
    <definedName name="ObuasiOperatingCosts" localSheetId="5">#REF!</definedName>
    <definedName name="ObuasiOperatingCosts" localSheetId="11">#REF!</definedName>
    <definedName name="ObuasiOperatingCosts">#REF!</definedName>
    <definedName name="ObuasiOperatingCostsPaid" localSheetId="5">#REF!</definedName>
    <definedName name="ObuasiOperatingCostsPaid" localSheetId="11">#REF!</definedName>
    <definedName name="ObuasiOperatingCostsPaid">#REF!</definedName>
    <definedName name="ObuasiOreMilled" localSheetId="5">#REF!</definedName>
    <definedName name="ObuasiOreMilled" localSheetId="11">#REF!</definedName>
    <definedName name="ObuasiOreMilled">#REF!</definedName>
    <definedName name="ObuasiOreMined" localSheetId="5">#REF!</definedName>
    <definedName name="ObuasiOreMined" localSheetId="11">#REF!</definedName>
    <definedName name="ObuasiOreMined">#REF!</definedName>
    <definedName name="ObuasiOreMinedIn" localSheetId="5">#REF!</definedName>
    <definedName name="ObuasiOreMinedIn" localSheetId="11">#REF!</definedName>
    <definedName name="ObuasiOreMinedIn">#REF!</definedName>
    <definedName name="ObuasiOtherCostIn" localSheetId="5">#REF!</definedName>
    <definedName name="ObuasiOtherCostIn" localSheetId="11">#REF!</definedName>
    <definedName name="ObuasiOtherCostIn">#REF!</definedName>
    <definedName name="ObuasiOtherCostPayables" localSheetId="5">#REF!</definedName>
    <definedName name="ObuasiOtherCostPayables" localSheetId="11">#REF!</definedName>
    <definedName name="ObuasiOtherCostPayables">#REF!</definedName>
    <definedName name="ObuasiOtherCostsPaid" localSheetId="5">#REF!</definedName>
    <definedName name="ObuasiOtherCostsPaid" localSheetId="11">#REF!</definedName>
    <definedName name="ObuasiOtherCostsPaid">#REF!</definedName>
    <definedName name="ObuasiOtherCostsPayablesDaysIn" localSheetId="5">#REF!</definedName>
    <definedName name="ObuasiOtherCostsPayablesDaysIn" localSheetId="11">#REF!</definedName>
    <definedName name="ObuasiOtherCostsPayablesDaysIn">#REF!</definedName>
    <definedName name="ObuasiOtherCostsPayablesIn" localSheetId="5">#REF!</definedName>
    <definedName name="ObuasiOtherCostsPayablesIn" localSheetId="11">#REF!</definedName>
    <definedName name="ObuasiOtherCostsPayablesIn">#REF!</definedName>
    <definedName name="ObuasiOtherIncome" localSheetId="5">#REF!</definedName>
    <definedName name="ObuasiOtherIncome" localSheetId="11">#REF!</definedName>
    <definedName name="ObuasiOtherIncome">#REF!</definedName>
    <definedName name="ObuasiOtherIncomeReceived" localSheetId="5">#REF!</definedName>
    <definedName name="ObuasiOtherIncomeReceived" localSheetId="11">#REF!</definedName>
    <definedName name="ObuasiOtherIncomeReceived">#REF!</definedName>
    <definedName name="ObuasiOtherReceivables" localSheetId="5">#REF!</definedName>
    <definedName name="ObuasiOtherReceivables" localSheetId="11">#REF!</definedName>
    <definedName name="ObuasiOtherReceivables">#REF!</definedName>
    <definedName name="ObuasiPayablesDaysIn" localSheetId="5">#REF!</definedName>
    <definedName name="ObuasiPayablesDaysIn" localSheetId="11">#REF!</definedName>
    <definedName name="ObuasiPayablesDaysIn">#REF!</definedName>
    <definedName name="ObuasiProcessCostFixedIn" localSheetId="5">#REF!</definedName>
    <definedName name="ObuasiProcessCostFixedIn" localSheetId="11">#REF!</definedName>
    <definedName name="ObuasiProcessCostFixedIn">#REF!</definedName>
    <definedName name="ObuasiProcessCostVarIn" localSheetId="5">#REF!</definedName>
    <definedName name="ObuasiProcessCostVarIn" localSheetId="11">#REF!</definedName>
    <definedName name="ObuasiProcessCostVarIn">#REF!</definedName>
    <definedName name="ObuasiQuarterTaxPaid" localSheetId="5">#REF!</definedName>
    <definedName name="ObuasiQuarterTaxPaid" localSheetId="11">#REF!</definedName>
    <definedName name="ObuasiQuarterTaxPaid">#REF!</definedName>
    <definedName name="ObuasiReceivableDaysIn" localSheetId="5">#REF!</definedName>
    <definedName name="ObuasiReceivableDaysIn" localSheetId="11">#REF!</definedName>
    <definedName name="ObuasiReceivableDaysIn">#REF!</definedName>
    <definedName name="ObuasiRecoveredGold" localSheetId="5">#REF!</definedName>
    <definedName name="ObuasiRecoveredGold" localSheetId="11">#REF!</definedName>
    <definedName name="ObuasiRecoveredGold">#REF!</definedName>
    <definedName name="ObuasiRecovery" localSheetId="5">#REF!</definedName>
    <definedName name="ObuasiRecovery" localSheetId="11">#REF!</definedName>
    <definedName name="ObuasiRecovery">#REF!</definedName>
    <definedName name="ObuasiRefiningChargeIn" localSheetId="5">#REF!</definedName>
    <definedName name="ObuasiRefiningChargeIn" localSheetId="11">#REF!</definedName>
    <definedName name="ObuasiRefiningChargeIn">#REF!</definedName>
    <definedName name="ObuasiRefiningCharges" localSheetId="5">#REF!</definedName>
    <definedName name="ObuasiRefiningCharges" localSheetId="11">#REF!</definedName>
    <definedName name="ObuasiRefiningCharges">#REF!</definedName>
    <definedName name="ObuasiRevenue" localSheetId="5">#REF!</definedName>
    <definedName name="ObuasiRevenue" localSheetId="11">#REF!</definedName>
    <definedName name="ObuasiRevenue">#REF!</definedName>
    <definedName name="ObuasiRevenueReceivableIn" localSheetId="5">#REF!</definedName>
    <definedName name="ObuasiRevenueReceivableIn" localSheetId="11">#REF!</definedName>
    <definedName name="ObuasiRevenueReceivableIn">#REF!</definedName>
    <definedName name="ObuasiRevenueReceivables" localSheetId="5">#REF!</definedName>
    <definedName name="ObuasiRevenueReceivables" localSheetId="11">#REF!</definedName>
    <definedName name="ObuasiRevenueReceivables">#REF!</definedName>
    <definedName name="ObuasiRevenueReceived" localSheetId="5">#REF!</definedName>
    <definedName name="ObuasiRevenueReceived" localSheetId="11">#REF!</definedName>
    <definedName name="ObuasiRevenueReceived">#REF!</definedName>
    <definedName name="ObuasiRevenueSpot" localSheetId="5">#REF!</definedName>
    <definedName name="ObuasiRevenueSpot" localSheetId="11">#REF!</definedName>
    <definedName name="ObuasiRevenueSpot">#REF!</definedName>
    <definedName name="ObuasiRoyaltyDue" localSheetId="5">#REF!</definedName>
    <definedName name="ObuasiRoyaltyDue" localSheetId="11">#REF!</definedName>
    <definedName name="ObuasiRoyaltyDue">#REF!</definedName>
    <definedName name="ObuasiRoyaltyPaid" localSheetId="5">#REF!</definedName>
    <definedName name="ObuasiRoyaltyPaid" localSheetId="11">#REF!</definedName>
    <definedName name="ObuasiRoyaltyPaid">#REF!</definedName>
    <definedName name="ObuasiRoyaltyPayables" localSheetId="5">#REF!</definedName>
    <definedName name="ObuasiRoyaltyPayables" localSheetId="11">#REF!</definedName>
    <definedName name="ObuasiRoyaltyPayables">#REF!</definedName>
    <definedName name="ObuasiRoyaltyPayablesDaysIn" localSheetId="5">#REF!</definedName>
    <definedName name="ObuasiRoyaltyPayablesDaysIn" localSheetId="11">#REF!</definedName>
    <definedName name="ObuasiRoyaltyPayablesDaysIn">#REF!</definedName>
    <definedName name="ObuasiRoyaltyPayablesIn" localSheetId="5">#REF!</definedName>
    <definedName name="ObuasiRoyaltyPayablesIn" localSheetId="11">#REF!</definedName>
    <definedName name="ObuasiRoyaltyPayablesIn">#REF!</definedName>
    <definedName name="ObuasiShareholdersFunds" localSheetId="5">#REF!</definedName>
    <definedName name="ObuasiShareholdersFunds" localSheetId="11">#REF!</definedName>
    <definedName name="ObuasiShareholdersFunds">#REF!</definedName>
    <definedName name="ObuasiSurfaceCostsVarIn" localSheetId="5">#REF!</definedName>
    <definedName name="ObuasiSurfaceCostsVarIn" localSheetId="11">#REF!</definedName>
    <definedName name="ObuasiSurfaceCostsVarIn">#REF!</definedName>
    <definedName name="ObuasiSurfaceMetalIn" localSheetId="5">#REF!</definedName>
    <definedName name="ObuasiSurfaceMetalIn" localSheetId="11">#REF!</definedName>
    <definedName name="ObuasiSurfaceMetalIn">#REF!</definedName>
    <definedName name="ObuasiSurfaceMetalMilled" localSheetId="5">#REF!</definedName>
    <definedName name="ObuasiSurfaceMetalMilled" localSheetId="11">#REF!</definedName>
    <definedName name="ObuasiSurfaceMetalMilled">#REF!</definedName>
    <definedName name="ObuasiSurfaceMetalMined" localSheetId="5">#REF!</definedName>
    <definedName name="ObuasiSurfaceMetalMined" localSheetId="11">#REF!</definedName>
    <definedName name="ObuasiSurfaceMetalMined">#REF!</definedName>
    <definedName name="ObuasiSurfaceMetRecoveryIn" localSheetId="5">#REF!</definedName>
    <definedName name="ObuasiSurfaceMetRecoveryIn" localSheetId="11">#REF!</definedName>
    <definedName name="ObuasiSurfaceMetRecoveryIn">#REF!</definedName>
    <definedName name="ObuasiSurfaceMilled" localSheetId="5">#REF!</definedName>
    <definedName name="ObuasiSurfaceMilled" localSheetId="11">#REF!</definedName>
    <definedName name="ObuasiSurfaceMilled">#REF!</definedName>
    <definedName name="ObuasiSurfaceMined" localSheetId="5">#REF!</definedName>
    <definedName name="ObuasiSurfaceMined" localSheetId="11">#REF!</definedName>
    <definedName name="ObuasiSurfaceMined">#REF!</definedName>
    <definedName name="ObuasiSurfaceMinedIn" localSheetId="5">#REF!</definedName>
    <definedName name="ObuasiSurfaceMinedIn" localSheetId="11">#REF!</definedName>
    <definedName name="ObuasiSurfaceMinedIn">#REF!</definedName>
    <definedName name="ObuasiSurfaceProcessCostVarIn" localSheetId="5">#REF!</definedName>
    <definedName name="ObuasiSurfaceProcessCostVarIn" localSheetId="11">#REF!</definedName>
    <definedName name="ObuasiSurfaceProcessCostVarIn">#REF!</definedName>
    <definedName name="ObuasiSurfaceRecovery" localSheetId="5">#REF!</definedName>
    <definedName name="ObuasiSurfaceRecovery" localSheetId="11">#REF!</definedName>
    <definedName name="ObuasiSurfaceRecovery">#REF!</definedName>
    <definedName name="ObuasiTailsCostsVarIn" localSheetId="5">#REF!</definedName>
    <definedName name="ObuasiTailsCostsVarIn" localSheetId="11">#REF!</definedName>
    <definedName name="ObuasiTailsCostsVarIn">#REF!</definedName>
    <definedName name="ObuasiTailsMetalIn" localSheetId="5">#REF!</definedName>
    <definedName name="ObuasiTailsMetalIn" localSheetId="11">#REF!</definedName>
    <definedName name="ObuasiTailsMetalIn">#REF!</definedName>
    <definedName name="ObuasiTailsMetalMilled" localSheetId="5">#REF!</definedName>
    <definedName name="ObuasiTailsMetalMilled" localSheetId="11">#REF!</definedName>
    <definedName name="ObuasiTailsMetalMilled">#REF!</definedName>
    <definedName name="ObuasiTailsMetalMined" localSheetId="5">#REF!</definedName>
    <definedName name="ObuasiTailsMetalMined" localSheetId="11">#REF!</definedName>
    <definedName name="ObuasiTailsMetalMined">#REF!</definedName>
    <definedName name="ObuasiTailsMetRecoveryIn" localSheetId="5">#REF!</definedName>
    <definedName name="ObuasiTailsMetRecoveryIn" localSheetId="11">#REF!</definedName>
    <definedName name="ObuasiTailsMetRecoveryIn">#REF!</definedName>
    <definedName name="ObuasiTailsMilled" localSheetId="5">#REF!</definedName>
    <definedName name="ObuasiTailsMilled" localSheetId="11">#REF!</definedName>
    <definedName name="ObuasiTailsMilled">#REF!</definedName>
    <definedName name="ObuasiTailsMined" localSheetId="5">#REF!</definedName>
    <definedName name="ObuasiTailsMined" localSheetId="11">#REF!</definedName>
    <definedName name="ObuasiTailsMined">#REF!</definedName>
    <definedName name="ObuasiTailsMinedIn" localSheetId="5">#REF!</definedName>
    <definedName name="ObuasiTailsMinedIn" localSheetId="11">#REF!</definedName>
    <definedName name="ObuasiTailsMinedIn">#REF!</definedName>
    <definedName name="ObuasiTailsProcessCostVarIn" localSheetId="5">#REF!</definedName>
    <definedName name="ObuasiTailsProcessCostVarIn" localSheetId="11">#REF!</definedName>
    <definedName name="ObuasiTailsProcessCostVarIn">#REF!</definedName>
    <definedName name="ObuasiTailsRecovery" localSheetId="5">#REF!</definedName>
    <definedName name="ObuasiTailsRecovery" localSheetId="11">#REF!</definedName>
    <definedName name="ObuasiTailsRecovery">#REF!</definedName>
    <definedName name="ObuasiTaxDepreciation" localSheetId="5">#REF!</definedName>
    <definedName name="ObuasiTaxDepreciation" localSheetId="11">#REF!</definedName>
    <definedName name="ObuasiTaxDepreciation">#REF!</definedName>
    <definedName name="ObuasiTaxDepreciationClass1In" localSheetId="5">#REF!</definedName>
    <definedName name="ObuasiTaxDepreciationClass1In" localSheetId="11">#REF!</definedName>
    <definedName name="ObuasiTaxDepreciationClass1In">#REF!</definedName>
    <definedName name="ObuasiTaxDepreciationClass2In" localSheetId="5">#REF!</definedName>
    <definedName name="ObuasiTaxDepreciationClass2In" localSheetId="11">#REF!</definedName>
    <definedName name="ObuasiTaxDepreciationClass2In">#REF!</definedName>
    <definedName name="ObuasiTaxDepreciationClass3In" localSheetId="5">#REF!</definedName>
    <definedName name="ObuasiTaxDepreciationClass3In" localSheetId="11">#REF!</definedName>
    <definedName name="ObuasiTaxDepreciationClass3In">#REF!</definedName>
    <definedName name="ObuasiTaxDue" localSheetId="5">#REF!</definedName>
    <definedName name="ObuasiTaxDue" localSheetId="11">#REF!</definedName>
    <definedName name="ObuasiTaxDue">#REF!</definedName>
    <definedName name="ObuasiTaxOpeningLosses" localSheetId="5">#REF!</definedName>
    <definedName name="ObuasiTaxOpeningLosses" localSheetId="11">#REF!</definedName>
    <definedName name="ObuasiTaxOpeningLosses">#REF!</definedName>
    <definedName name="ObuasiTaxOpeningNBV" localSheetId="5">#REF!</definedName>
    <definedName name="ObuasiTaxOpeningNBV" localSheetId="11">#REF!</definedName>
    <definedName name="ObuasiTaxOpeningNBV">#REF!</definedName>
    <definedName name="ObuasiTaxPaid" localSheetId="5">#REF!</definedName>
    <definedName name="ObuasiTaxPaid" localSheetId="11">#REF!</definedName>
    <definedName name="ObuasiTaxPaid">#REF!</definedName>
    <definedName name="ObuasiTaxPayables" localSheetId="5">#REF!</definedName>
    <definedName name="ObuasiTaxPayables" localSheetId="11">#REF!</definedName>
    <definedName name="ObuasiTaxPayables">#REF!</definedName>
    <definedName name="ObuasiTaxPayablesIn" localSheetId="5">#REF!</definedName>
    <definedName name="ObuasiTaxPayablesIn" localSheetId="11">#REF!</definedName>
    <definedName name="ObuasiTaxPayablesIn">#REF!</definedName>
    <definedName name="ObuasiTaxRateIn" localSheetId="5">#REF!</definedName>
    <definedName name="ObuasiTaxRateIn" localSheetId="11">#REF!</definedName>
    <definedName name="ObuasiTaxRateIn">#REF!</definedName>
    <definedName name="ObuasiTaxRoyalty1In" localSheetId="5">#REF!</definedName>
    <definedName name="ObuasiTaxRoyalty1In" localSheetId="11">#REF!</definedName>
    <definedName name="ObuasiTaxRoyalty1In">#REF!</definedName>
    <definedName name="ObuasiTaxRoyalty2In" localSheetId="5">#REF!</definedName>
    <definedName name="ObuasiTaxRoyalty2In" localSheetId="11">#REF!</definedName>
    <definedName name="ObuasiTaxRoyalty2In">#REF!</definedName>
    <definedName name="ObuasiTaxRoyalty3In" localSheetId="5">#REF!</definedName>
    <definedName name="ObuasiTaxRoyalty3In" localSheetId="11">#REF!</definedName>
    <definedName name="ObuasiTaxRoyalty3In">#REF!</definedName>
    <definedName name="ObuasiWasteMined" localSheetId="5">#REF!</definedName>
    <definedName name="ObuasiWasteMined" localSheetId="11">#REF!</definedName>
    <definedName name="ObuasiWasteMined">#REF!</definedName>
    <definedName name="ObuasiWasteMinedIn" localSheetId="5">#REF!</definedName>
    <definedName name="ObuasiWasteMinedIn" localSheetId="11">#REF!</definedName>
    <definedName name="ObuasiWasteMinedIn">#REF!</definedName>
    <definedName name="ObuasiWasteMiningCostsVarIn" localSheetId="5">#REF!</definedName>
    <definedName name="ObuasiWasteMiningCostsVarIn" localSheetId="11">#REF!</definedName>
    <definedName name="ObuasiWasteMiningCostsVarIn">#REF!</definedName>
    <definedName name="OP_SEB">[16]Шаблон!$C$42</definedName>
    <definedName name="ore" localSheetId="5">#REF!</definedName>
    <definedName name="ore" localSheetId="11">#REF!</definedName>
    <definedName name="ore">#REF!</definedName>
    <definedName name="oz" localSheetId="5">#REF!</definedName>
    <definedName name="oz" localSheetId="11">#REF!</definedName>
    <definedName name="oz">#REF!</definedName>
    <definedName name="oz_">'[13]свод_$'!$B$9</definedName>
    <definedName name="Pay_Date" localSheetId="5">#REF!</definedName>
    <definedName name="Pay_Date" localSheetId="11">#REF!</definedName>
    <definedName name="Pay_Date">#REF!</definedName>
    <definedName name="Pay_Num" localSheetId="5">#REF!</definedName>
    <definedName name="Pay_Num" localSheetId="11">#REF!</definedName>
    <definedName name="Pay_Num">#REF!</definedName>
    <definedName name="Payment_Date" localSheetId="5">DATE(YEAR('Climate and Energy'!Loan_Start),MONTH('Climate and Energy'!Loan_Start)+Payment_Number,DAY('Climate and Energy'!Loan_Start))</definedName>
    <definedName name="Payment_Date" localSheetId="11">DATE(YEAR(GRI!Loan_Start),MONTH(GRI!Loan_Start)+Payment_Number,DAY(GRI!Loan_Start))</definedName>
    <definedName name="Payment_Date">DATE(YEAR(Loan_Start),MONTH(Loan_Start)+Payment_Number,DAY(Loan_Start))</definedName>
    <definedName name="Period" localSheetId="5">#REF!</definedName>
    <definedName name="Period" localSheetId="11">#REF!</definedName>
    <definedName name="Period">#REF!</definedName>
    <definedName name="PeriodEndDate" localSheetId="5">#REF!</definedName>
    <definedName name="PeriodEndDate" localSheetId="11">#REF!</definedName>
    <definedName name="PeriodEndDate">#REF!</definedName>
    <definedName name="PeriodNumber" localSheetId="5">#REF!</definedName>
    <definedName name="PeriodNumber" localSheetId="11">#REF!</definedName>
    <definedName name="PeriodNumber">#REF!</definedName>
    <definedName name="PeriodsAfterMineLifeIn" localSheetId="5">#REF!</definedName>
    <definedName name="PeriodsAfterMineLifeIn" localSheetId="11">#REF!</definedName>
    <definedName name="PeriodsAfterMineLifeIn">#REF!</definedName>
    <definedName name="PeriodsBeforeDrawdown" localSheetId="5">#REF!</definedName>
    <definedName name="PeriodsBeforeDrawdown" localSheetId="11">#REF!</definedName>
    <definedName name="PeriodsBeforeDrawdown">#REF!</definedName>
    <definedName name="PeriodsBeforeRepayment" localSheetId="5">#REF!</definedName>
    <definedName name="PeriodsBeforeRepayment" localSheetId="11">#REF!</definedName>
    <definedName name="PeriodsBeforeRepayment">#REF!</definedName>
    <definedName name="PeriodsinYear" localSheetId="5">#REF!</definedName>
    <definedName name="PeriodsinYear" localSheetId="11">#REF!</definedName>
    <definedName name="PeriodsinYear">#REF!</definedName>
    <definedName name="PeriodStartDate" localSheetId="5">#REF!</definedName>
    <definedName name="PeriodStartDate" localSheetId="11">#REF!</definedName>
    <definedName name="PeriodStartDate">#REF!</definedName>
    <definedName name="PLCR" localSheetId="5">#REF!</definedName>
    <definedName name="PLCR" localSheetId="11">#REF!</definedName>
    <definedName name="PLCR">#REF!</definedName>
    <definedName name="Princ" localSheetId="5">#REF!</definedName>
    <definedName name="Princ" localSheetId="11">#REF!</definedName>
    <definedName name="Princ">#REF!</definedName>
    <definedName name="Print_Area_Reset" localSheetId="5">OFFSET('Climate and Energy'!Full_Print,0,0,'Climate and Energy'!Last_Row)</definedName>
    <definedName name="Print_Area_Reset" localSheetId="11">OFFSET(GRI!Full_Print,0,0,GRI!Last_Row)</definedName>
    <definedName name="Print_Area_Reset">OFFSET(Full_Print,0,0,Last_Row)</definedName>
    <definedName name="PrintTitles" localSheetId="5">#REF!</definedName>
    <definedName name="PrintTitles" localSheetId="11">#REF!</definedName>
    <definedName name="PrintTitles">#REF!</definedName>
    <definedName name="Production_statistics_Q1_2010___Q2_2015" localSheetId="5">[17]Content!#REF!</definedName>
    <definedName name="Production_statistics_Q1_2010___Q2_2015" localSheetId="11">Content!#REF!</definedName>
    <definedName name="Production_statistics_Q1_2010___Q2_2015">Content!#REF!</definedName>
    <definedName name="Production_statistics_Q1_2010___Q3_2015" localSheetId="5">[17]Content!#REF!</definedName>
    <definedName name="Production_statistics_Q1_2010___Q3_2015" localSheetId="11">Content!#REF!</definedName>
    <definedName name="Production_statistics_Q1_2010___Q3_2015">Content!#REF!</definedName>
    <definedName name="Profit_and_loss" localSheetId="5">#REF!</definedName>
    <definedName name="Profit_and_loss" localSheetId="11">#REF!</definedName>
    <definedName name="Profit_and_loss">#REF!</definedName>
    <definedName name="PY_Cash_Div_Dec" localSheetId="5">'[11]Income Statement'!#REF!</definedName>
    <definedName name="PY_Cash_Div_Dec" localSheetId="11">'[11]Income Statement'!#REF!</definedName>
    <definedName name="PY_Cash_Div_Dec">'[11]Income Statement'!#REF!</definedName>
    <definedName name="PY_CASH_DIVIDENDS_DECLARED__per_common_share" localSheetId="5">'[11]Income Statement'!#REF!</definedName>
    <definedName name="PY_CASH_DIVIDENDS_DECLARED__per_common_share" localSheetId="11">'[11]Income Statement'!#REF!</definedName>
    <definedName name="PY_CASH_DIVIDENDS_DECLARED__per_common_share">'[11]Income Statement'!#REF!</definedName>
    <definedName name="PY_Earnings_per_share" localSheetId="5">[11]Ratios!#REF!</definedName>
    <definedName name="PY_Earnings_per_share" localSheetId="11">[11]Ratios!#REF!</definedName>
    <definedName name="PY_Earnings_per_share">[11]Ratios!#REF!</definedName>
    <definedName name="PY_LT_Debt" localSheetId="5">'[11]Balance Sheet'!#REF!</definedName>
    <definedName name="PY_LT_Debt" localSheetId="11">'[11]Balance Sheet'!#REF!</definedName>
    <definedName name="PY_LT_Debt">'[11]Balance Sheet'!#REF!</definedName>
    <definedName name="PY_Market_Value_of_Equity" localSheetId="5">'[11]Income Statement'!#REF!</definedName>
    <definedName name="PY_Market_Value_of_Equity" localSheetId="11">'[11]Income Statement'!#REF!</definedName>
    <definedName name="PY_Market_Value_of_Equity">'[11]Income Statement'!#REF!</definedName>
    <definedName name="PY_Tangible_Net_Worth" localSheetId="5">'[11]Income Statement'!#REF!</definedName>
    <definedName name="PY_Tangible_Net_Worth" localSheetId="11">'[11]Income Statement'!#REF!</definedName>
    <definedName name="PY_Tangible_Net_Worth">'[11]Income Statement'!#REF!</definedName>
    <definedName name="PY_Weighted_Average" localSheetId="5">'[11]Income Statement'!#REF!</definedName>
    <definedName name="PY_Weighted_Average" localSheetId="11">'[11]Income Statement'!#REF!</definedName>
    <definedName name="PY_Weighted_Average">'[11]Income Statement'!#REF!</definedName>
    <definedName name="PY_Working_Capital" localSheetId="5">'[11]Income Statement'!#REF!</definedName>
    <definedName name="PY_Working_Capital" localSheetId="11">'[11]Income Statement'!#REF!</definedName>
    <definedName name="PY_Working_Capital">'[11]Income Statement'!#REF!</definedName>
    <definedName name="PY2_Cash_Div_Dec" localSheetId="5">'[11]Income Statement'!#REF!</definedName>
    <definedName name="PY2_Cash_Div_Dec" localSheetId="11">'[11]Income Statement'!#REF!</definedName>
    <definedName name="PY2_Cash_Div_Dec">'[11]Income Statement'!#REF!</definedName>
    <definedName name="PY2_CASH_DIVIDENDS_DECLARED__per_common_share" localSheetId="5">'[11]Income Statement'!#REF!</definedName>
    <definedName name="PY2_CASH_DIVIDENDS_DECLARED__per_common_share" localSheetId="11">'[11]Income Statement'!#REF!</definedName>
    <definedName name="PY2_CASH_DIVIDENDS_DECLARED__per_common_share">'[11]Income Statement'!#REF!</definedName>
    <definedName name="PY2_Earnings_per_share" localSheetId="5">[11]Ratios!#REF!</definedName>
    <definedName name="PY2_Earnings_per_share" localSheetId="11">[11]Ratios!#REF!</definedName>
    <definedName name="PY2_Earnings_per_share">[11]Ratios!#REF!</definedName>
    <definedName name="PY2_LT_Debt" localSheetId="5">'[11]Balance Sheet'!#REF!</definedName>
    <definedName name="PY2_LT_Debt" localSheetId="11">'[11]Balance Sheet'!#REF!</definedName>
    <definedName name="PY2_LT_Debt">'[11]Balance Sheet'!#REF!</definedName>
    <definedName name="PY2_Market_Value_of_Equity" localSheetId="5">'[11]Income Statement'!#REF!</definedName>
    <definedName name="PY2_Market_Value_of_Equity" localSheetId="11">'[11]Income Statement'!#REF!</definedName>
    <definedName name="PY2_Market_Value_of_Equity">'[11]Income Statement'!#REF!</definedName>
    <definedName name="PY2_Tangible_Net_Worth" localSheetId="5">'[11]Income Statement'!#REF!</definedName>
    <definedName name="PY2_Tangible_Net_Worth" localSheetId="11">'[11]Income Statement'!#REF!</definedName>
    <definedName name="PY2_Tangible_Net_Worth">'[11]Income Statement'!#REF!</definedName>
    <definedName name="PY2_Weighted_Average" localSheetId="5">'[11]Income Statement'!#REF!</definedName>
    <definedName name="PY2_Weighted_Average" localSheetId="11">'[11]Income Statement'!#REF!</definedName>
    <definedName name="PY2_Weighted_Average">'[11]Income Statement'!#REF!</definedName>
    <definedName name="PY2_Working_Capital" localSheetId="5">'[11]Income Statement'!#REF!</definedName>
    <definedName name="PY2_Working_Capital" localSheetId="11">'[11]Income Statement'!#REF!</definedName>
    <definedName name="PY2_Working_Capital">'[11]Income Statement'!#REF!</definedName>
    <definedName name="R_Factor" localSheetId="5">#REF!</definedName>
    <definedName name="R_Factor" localSheetId="11">#REF!</definedName>
    <definedName name="R_Factor">#REF!</definedName>
    <definedName name="Ratio">'[13]свод_$'!$B$12</definedName>
    <definedName name="REF">'[10]Escalated Budget'!$B$1894</definedName>
    <definedName name="Residual_difference" localSheetId="5">#REF!</definedName>
    <definedName name="Residual_difference" localSheetId="11">#REF!</definedName>
    <definedName name="Residual_difference">#REF!</definedName>
    <definedName name="ResTable" localSheetId="5">#REF!</definedName>
    <definedName name="ResTable" localSheetId="11">#REF!</definedName>
    <definedName name="ResTable">#REF!</definedName>
    <definedName name="RevenueSpotPriceIn" localSheetId="5">#REF!</definedName>
    <definedName name="RevenueSpotPriceIn" localSheetId="11">#REF!</definedName>
    <definedName name="RevenueSpotPriceIn">#REF!</definedName>
    <definedName name="RP" localSheetId="5">#REF!</definedName>
    <definedName name="RP" localSheetId="11">#REF!</definedName>
    <definedName name="RP">#REF!</definedName>
    <definedName name="SAD_BK0" localSheetId="5">'[10]Escalated Budget'!#REF!</definedName>
    <definedName name="SAD_BK0" localSheetId="11">'[10]Escalated Budget'!#REF!</definedName>
    <definedName name="SAD_BK0">'[10]Escalated Budget'!#REF!</definedName>
    <definedName name="Sched_Pay" localSheetId="5">#REF!</definedName>
    <definedName name="Sched_Pay" localSheetId="11">#REF!</definedName>
    <definedName name="Sched_Pay">#REF!</definedName>
    <definedName name="Scheduled_Extra_Payments" localSheetId="5">#REF!</definedName>
    <definedName name="Scheduled_Extra_Payments" localSheetId="11">#REF!</definedName>
    <definedName name="Scheduled_Extra_Payments">#REF!</definedName>
    <definedName name="Scheduled_Interest_Rate" localSheetId="5">#REF!</definedName>
    <definedName name="Scheduled_Interest_Rate" localSheetId="11">#REF!</definedName>
    <definedName name="Scheduled_Interest_Rate">#REF!</definedName>
    <definedName name="Scheduled_Monthly_Payment" localSheetId="5">#REF!</definedName>
    <definedName name="Scheduled_Monthly_Payment" localSheetId="11">#REF!</definedName>
    <definedName name="Scheduled_Monthly_Payment">#REF!</definedName>
    <definedName name="SEB">[16]Шаблон!$C$40</definedName>
    <definedName name="SemiAnnualPaymentDue" localSheetId="5">#REF!</definedName>
    <definedName name="SemiAnnualPaymentDue" localSheetId="11">#REF!</definedName>
    <definedName name="SemiAnnualPaymentDue">#REF!</definedName>
    <definedName name="SeniorDebtBf" localSheetId="5">#REF!</definedName>
    <definedName name="SeniorDebtBf" localSheetId="11">#REF!</definedName>
    <definedName name="SeniorDebtBf">#REF!</definedName>
    <definedName name="SeniorDebtCf" localSheetId="5">#REF!</definedName>
    <definedName name="SeniorDebtCf" localSheetId="11">#REF!</definedName>
    <definedName name="SeniorDebtCf">#REF!</definedName>
    <definedName name="SeniorDebtDrawdown" localSheetId="5">#REF!</definedName>
    <definedName name="SeniorDebtDrawdown" localSheetId="11">#REF!</definedName>
    <definedName name="SeniorDebtDrawdown">#REF!</definedName>
    <definedName name="SeniorDebtInterestDue" localSheetId="5">#REF!</definedName>
    <definedName name="SeniorDebtInterestDue" localSheetId="11">#REF!</definedName>
    <definedName name="SeniorDebtInterestDue">#REF!</definedName>
    <definedName name="SeniorDebtInterestPaid" localSheetId="5">#REF!</definedName>
    <definedName name="SeniorDebtInterestPaid" localSheetId="11">#REF!</definedName>
    <definedName name="SeniorDebtInterestPaid">#REF!</definedName>
    <definedName name="SeniorDebtInterestRate" localSheetId="5">#REF!</definedName>
    <definedName name="SeniorDebtInterestRate" localSheetId="11">#REF!</definedName>
    <definedName name="SeniorDebtInterestRate">#REF!</definedName>
    <definedName name="SeniorDebtPrepaymentMade" localSheetId="5">#REF!</definedName>
    <definedName name="SeniorDebtPrepaymentMade" localSheetId="11">#REF!</definedName>
    <definedName name="SeniorDebtPrepaymentMade">#REF!</definedName>
    <definedName name="SeniorDebtRepaymentMade" localSheetId="5">#REF!</definedName>
    <definedName name="SeniorDebtRepaymentMade" localSheetId="11">#REF!</definedName>
    <definedName name="SeniorDebtRepaymentMade">#REF!</definedName>
    <definedName name="SeniorDebtShedRepaymentDue" localSheetId="5">#REF!</definedName>
    <definedName name="SeniorDebtShedRepaymentDue" localSheetId="11">#REF!</definedName>
    <definedName name="SeniorDebtShedRepaymentDue">#REF!</definedName>
    <definedName name="SeniorDebtShedRepaymentPaid" localSheetId="5">#REF!</definedName>
    <definedName name="SeniorDebtShedRepaymentPaid" localSheetId="11">#REF!</definedName>
    <definedName name="SeniorDebtShedRepaymentPaid">#REF!</definedName>
    <definedName name="SeniorFacilityAmountIn" localSheetId="5">#REF!</definedName>
    <definedName name="SeniorFacilityAmountIn" localSheetId="11">#REF!</definedName>
    <definedName name="SeniorFacilityAmountIn">#REF!</definedName>
    <definedName name="SeniorFacilityCommitFeeIn" localSheetId="5">#REF!</definedName>
    <definedName name="SeniorFacilityCommitFeeIn" localSheetId="11">#REF!</definedName>
    <definedName name="SeniorFacilityCommitFeeIn">#REF!</definedName>
    <definedName name="SeniorFacilityMarginIn" localSheetId="5">#REF!</definedName>
    <definedName name="SeniorFacilityMarginIn" localSheetId="11">#REF!</definedName>
    <definedName name="SeniorFacilityMarginIn">#REF!</definedName>
    <definedName name="SeniorFacilityRepaymentProfileIn" localSheetId="5">#REF!</definedName>
    <definedName name="SeniorFacilityRepaymentProfileIn" localSheetId="11">#REF!</definedName>
    <definedName name="SeniorFacilityRepaymentProfileIn">#REF!</definedName>
    <definedName name="SeniorFacilitySweepIn" localSheetId="5">#REF!</definedName>
    <definedName name="SeniorFacilitySweepIn" localSheetId="11">#REF!</definedName>
    <definedName name="SeniorFacilitySweepIn">#REF!</definedName>
    <definedName name="SiguiriCapex1998" localSheetId="5">#REF!</definedName>
    <definedName name="SiguiriCapex1998" localSheetId="11">#REF!</definedName>
    <definedName name="SiguiriCapex1998">#REF!</definedName>
    <definedName name="SiguiriCapex1999" localSheetId="5">#REF!</definedName>
    <definedName name="SiguiriCapex1999" localSheetId="11">#REF!</definedName>
    <definedName name="SiguiriCapex1999">#REF!</definedName>
    <definedName name="SiguiriCapex2000" localSheetId="5">#REF!</definedName>
    <definedName name="SiguiriCapex2000" localSheetId="11">#REF!</definedName>
    <definedName name="SiguiriCapex2000">#REF!</definedName>
    <definedName name="SiguiriCapex2001" localSheetId="5">#REF!</definedName>
    <definedName name="SiguiriCapex2001" localSheetId="11">#REF!</definedName>
    <definedName name="SiguiriCapex2001">#REF!</definedName>
    <definedName name="SiguiriCapexMaintenanceIn" localSheetId="5">#REF!</definedName>
    <definedName name="SiguiriCapexMaintenanceIn" localSheetId="11">#REF!</definedName>
    <definedName name="SiguiriCapexMaintenanceIn">#REF!</definedName>
    <definedName name="SiguiriCapexProjectIn" localSheetId="5">#REF!</definedName>
    <definedName name="SiguiriCapexProjectIn" localSheetId="11">#REF!</definedName>
    <definedName name="SiguiriCapexProjectIn">#REF!</definedName>
    <definedName name="SiguiriCapexTotal" localSheetId="5">#REF!</definedName>
    <definedName name="SiguiriCapexTotal" localSheetId="11">#REF!</definedName>
    <definedName name="SiguiriCapexTotal">#REF!</definedName>
    <definedName name="SiguiriCILProcessTonnesIn" localSheetId="5">#REF!</definedName>
    <definedName name="SiguiriCILProcessTonnesIn" localSheetId="11">#REF!</definedName>
    <definedName name="SiguiriCILProcessTonnesIn">#REF!</definedName>
    <definedName name="SiguiriClosureCostIn" localSheetId="5">#REF!</definedName>
    <definedName name="SiguiriClosureCostIn" localSheetId="11">#REF!</definedName>
    <definedName name="SiguiriClosureCostIn">#REF!</definedName>
    <definedName name="SiguiriCorpChargeIn" localSheetId="5">#REF!</definedName>
    <definedName name="SiguiriCorpChargeIn" localSheetId="11">#REF!</definedName>
    <definedName name="SiguiriCorpChargeIn">#REF!</definedName>
    <definedName name="SiguiriDepreciation" localSheetId="5">#REF!</definedName>
    <definedName name="SiguiriDepreciation" localSheetId="11">#REF!</definedName>
    <definedName name="SiguiriDepreciation">#REF!</definedName>
    <definedName name="SiguiriDirectCosts" localSheetId="5">#REF!</definedName>
    <definedName name="SiguiriDirectCosts" localSheetId="11">#REF!</definedName>
    <definedName name="SiguiriDirectCosts">#REF!</definedName>
    <definedName name="SiguiriDirectCostsPaid" localSheetId="5">#REF!</definedName>
    <definedName name="SiguiriDirectCostsPaid" localSheetId="11">#REF!</definedName>
    <definedName name="SiguiriDirectCostsPaid">#REF!</definedName>
    <definedName name="SiguiriExcptionalCostIn" localSheetId="5">#REF!</definedName>
    <definedName name="SiguiriExcptionalCostIn" localSheetId="11">#REF!</definedName>
    <definedName name="SiguiriExcptionalCostIn">#REF!</definedName>
    <definedName name="SiguiriExplorationCostIn" localSheetId="5">#REF!</definedName>
    <definedName name="SiguiriExplorationCostIn" localSheetId="11">#REF!</definedName>
    <definedName name="SiguiriExplorationCostIn">#REF!</definedName>
    <definedName name="SiguiriExternalDebtBf" localSheetId="5">#REF!</definedName>
    <definedName name="SiguiriExternalDebtBf" localSheetId="11">#REF!</definedName>
    <definedName name="SiguiriExternalDebtBf">#REF!</definedName>
    <definedName name="SiguiriExternalDebtCf" localSheetId="5">#REF!</definedName>
    <definedName name="SiguiriExternalDebtCf" localSheetId="11">#REF!</definedName>
    <definedName name="SiguiriExternalDebtCf">#REF!</definedName>
    <definedName name="SiguiriExternalDebtMarginIn" localSheetId="5">#REF!</definedName>
    <definedName name="SiguiriExternalDebtMarginIn" localSheetId="11">#REF!</definedName>
    <definedName name="SiguiriExternalDebtMarginIn">#REF!</definedName>
    <definedName name="SiguiriExternalDebtOpeningBalIn" localSheetId="5">#REF!</definedName>
    <definedName name="SiguiriExternalDebtOpeningBalIn" localSheetId="11">#REF!</definedName>
    <definedName name="SiguiriExternalDebtOpeningBalIn">#REF!</definedName>
    <definedName name="SiguiriExternalDrawdown" localSheetId="5">#REF!</definedName>
    <definedName name="SiguiriExternalDrawdown" localSheetId="11">#REF!</definedName>
    <definedName name="SiguiriExternalDrawdown">#REF!</definedName>
    <definedName name="SiguiriExternalInterestDue" localSheetId="5">#REF!</definedName>
    <definedName name="SiguiriExternalInterestDue" localSheetId="11">#REF!</definedName>
    <definedName name="SiguiriExternalInterestDue">#REF!</definedName>
    <definedName name="SiguiriExternalInterestPaid" localSheetId="5">#REF!</definedName>
    <definedName name="SiguiriExternalInterestPaid" localSheetId="11">#REF!</definedName>
    <definedName name="SiguiriExternalInterestPaid">#REF!</definedName>
    <definedName name="SiguiriExternalInterestRate" localSheetId="5">#REF!</definedName>
    <definedName name="SiguiriExternalInterestRate" localSheetId="11">#REF!</definedName>
    <definedName name="SiguiriExternalInterestRate">#REF!</definedName>
    <definedName name="SiguiriExternalRepayment" localSheetId="5">#REF!</definedName>
    <definedName name="SiguiriExternalRepayment" localSheetId="11">#REF!</definedName>
    <definedName name="SiguiriExternalRepayment">#REF!</definedName>
    <definedName name="SiguiriFlexCapexIn" localSheetId="5">#REF!</definedName>
    <definedName name="SiguiriFlexCapexIn" localSheetId="11">#REF!</definedName>
    <definedName name="SiguiriFlexCapexIn">#REF!</definedName>
    <definedName name="SiguiriFlexGradeIn" localSheetId="5">#REF!</definedName>
    <definedName name="SiguiriFlexGradeIn" localSheetId="11">#REF!</definedName>
    <definedName name="SiguiriFlexGradeIn">#REF!</definedName>
    <definedName name="SiguiriFlexOpexIn" localSheetId="5">#REF!</definedName>
    <definedName name="SiguiriFlexOpexIn" localSheetId="11">#REF!</definedName>
    <definedName name="SiguiriFlexOpexIn">#REF!</definedName>
    <definedName name="SiguiriFlexOreIn" localSheetId="5">#REF!</definedName>
    <definedName name="SiguiriFlexOreIn" localSheetId="11">#REF!</definedName>
    <definedName name="SiguiriFlexOreIn">#REF!</definedName>
    <definedName name="SiguiriFlexRecoveryIn" localSheetId="5">#REF!</definedName>
    <definedName name="SiguiriFlexRecoveryIn" localSheetId="11">#REF!</definedName>
    <definedName name="SiguiriFlexRecoveryIn">#REF!</definedName>
    <definedName name="SiguiriFlexWasteIn" localSheetId="5">#REF!</definedName>
    <definedName name="SiguiriFlexWasteIn" localSheetId="11">#REF!</definedName>
    <definedName name="SiguiriFlexWasteIn">#REF!</definedName>
    <definedName name="SiguiriG_ACostIn" localSheetId="5">#REF!</definedName>
    <definedName name="SiguiriG_ACostIn" localSheetId="11">#REF!</definedName>
    <definedName name="SiguiriG_ACostIn">#REF!</definedName>
    <definedName name="SiguiriGoldSalesOunces" localSheetId="5">#REF!</definedName>
    <definedName name="SiguiriGoldSalesOunces" localSheetId="11">#REF!</definedName>
    <definedName name="SiguiriGoldSalesOunces">#REF!</definedName>
    <definedName name="SiguiriInterCoBf" localSheetId="5">#REF!</definedName>
    <definedName name="SiguiriInterCoBf" localSheetId="11">#REF!</definedName>
    <definedName name="SiguiriInterCoBf">#REF!</definedName>
    <definedName name="SiguiriInterCoCf" localSheetId="5">#REF!</definedName>
    <definedName name="SiguiriInterCoCf" localSheetId="11">#REF!</definedName>
    <definedName name="SiguiriInterCoCf">#REF!</definedName>
    <definedName name="SiguiriInterCoDebtMarginIn" localSheetId="5">#REF!</definedName>
    <definedName name="SiguiriInterCoDebtMarginIn" localSheetId="11">#REF!</definedName>
    <definedName name="SiguiriInterCoDebtMarginIn">#REF!</definedName>
    <definedName name="SiguiriInterCoDebtRepaymentIn" localSheetId="5">#REF!</definedName>
    <definedName name="SiguiriInterCoDebtRepaymentIn" localSheetId="11">#REF!</definedName>
    <definedName name="SiguiriInterCoDebtRepaymentIn">#REF!</definedName>
    <definedName name="SiguiriInterCoDrawdown" localSheetId="5">#REF!</definedName>
    <definedName name="SiguiriInterCoDrawdown" localSheetId="11">#REF!</definedName>
    <definedName name="SiguiriInterCoDrawdown">#REF!</definedName>
    <definedName name="SiguiriInterCoInterest" localSheetId="5">#REF!</definedName>
    <definedName name="SiguiriInterCoInterest" localSheetId="11">#REF!</definedName>
    <definedName name="SiguiriInterCoInterest">#REF!</definedName>
    <definedName name="SiguiriInterCoRepayment" localSheetId="5">#REF!</definedName>
    <definedName name="SiguiriInterCoRepayment" localSheetId="11">#REF!</definedName>
    <definedName name="SiguiriInterCoRepayment">#REF!</definedName>
    <definedName name="SiguiriInterestOnCashBalances" localSheetId="5">#REF!</definedName>
    <definedName name="SiguiriInterestOnCashBalances" localSheetId="11">#REF!</definedName>
    <definedName name="SiguiriInterestOnCashBalances">#REF!</definedName>
    <definedName name="SiguiriMetalMilled" localSheetId="5">#REF!</definedName>
    <definedName name="SiguiriMetalMilled" localSheetId="11">#REF!</definedName>
    <definedName name="SiguiriMetalMilled">#REF!</definedName>
    <definedName name="SiguiriMetalMined" localSheetId="5">#REF!</definedName>
    <definedName name="SiguiriMetalMined" localSheetId="11">#REF!</definedName>
    <definedName name="SiguiriMetalMined">#REF!</definedName>
    <definedName name="SiguiriMetRecoveyIn" localSheetId="5">#REF!</definedName>
    <definedName name="SiguiriMetRecoveyIn" localSheetId="11">#REF!</definedName>
    <definedName name="SiguiriMetRecoveyIn">#REF!</definedName>
    <definedName name="SiguiriMinedMetalIn" localSheetId="5">#REF!</definedName>
    <definedName name="SiguiriMinedMetalIn" localSheetId="11">#REF!</definedName>
    <definedName name="SiguiriMinedMetalIn">#REF!</definedName>
    <definedName name="SiguiriMineLife" localSheetId="5">#REF!</definedName>
    <definedName name="SiguiriMineLife" localSheetId="11">#REF!</definedName>
    <definedName name="SiguiriMineLife">#REF!</definedName>
    <definedName name="SiguiriMiningCostsFixedIn" localSheetId="5">#REF!</definedName>
    <definedName name="SiguiriMiningCostsFixedIn" localSheetId="11">#REF!</definedName>
    <definedName name="SiguiriMiningCostsFixedIn">#REF!</definedName>
    <definedName name="SiguiriMiningCostsVarIn" localSheetId="5">#REF!</definedName>
    <definedName name="SiguiriMiningCostsVarIn" localSheetId="11">#REF!</definedName>
    <definedName name="SiguiriMiningCostsVarIn">#REF!</definedName>
    <definedName name="SiguiriNBVBf" localSheetId="5">#REF!</definedName>
    <definedName name="SiguiriNBVBf" localSheetId="11">#REF!</definedName>
    <definedName name="SiguiriNBVBf">#REF!</definedName>
    <definedName name="SiguiriNBVCf" localSheetId="5">#REF!</definedName>
    <definedName name="SiguiriNBVCf" localSheetId="11">#REF!</definedName>
    <definedName name="SiguiriNBVCf">#REF!</definedName>
    <definedName name="SiguiriNetAssets" localSheetId="5">#REF!</definedName>
    <definedName name="SiguiriNetAssets" localSheetId="11">#REF!</definedName>
    <definedName name="SiguiriNetAssets">#REF!</definedName>
    <definedName name="SiguiriOpCostPayables" localSheetId="5">#REF!</definedName>
    <definedName name="SiguiriOpCostPayables" localSheetId="11">#REF!</definedName>
    <definedName name="SiguiriOpCostPayables">#REF!</definedName>
    <definedName name="SiguiriOpCostPayablesIn" localSheetId="5">#REF!</definedName>
    <definedName name="SiguiriOpCostPayablesIn" localSheetId="11">#REF!</definedName>
    <definedName name="SiguiriOpCostPayablesIn">#REF!</definedName>
    <definedName name="SiguiriOpeningCashIn" localSheetId="5">#REF!</definedName>
    <definedName name="SiguiriOpeningCashIn" localSheetId="11">#REF!</definedName>
    <definedName name="SiguiriOpeningCashIn">#REF!</definedName>
    <definedName name="SiguiriOpeningEarningsIn" localSheetId="5">#REF!</definedName>
    <definedName name="SiguiriOpeningEarningsIn" localSheetId="11">#REF!</definedName>
    <definedName name="SiguiriOpeningEarningsIn">#REF!</definedName>
    <definedName name="SiguiriOpeningEquityIn" localSheetId="5">#REF!</definedName>
    <definedName name="SiguiriOpeningEquityIn" localSheetId="11">#REF!</definedName>
    <definedName name="SiguiriOpeningEquityIn">#REF!</definedName>
    <definedName name="SiguiriOpeningExternalDebtIn" localSheetId="5">#REF!</definedName>
    <definedName name="SiguiriOpeningExternalDebtIn" localSheetId="11">#REF!</definedName>
    <definedName name="SiguiriOpeningExternalDebtIn">#REF!</definedName>
    <definedName name="SiguiriOpeningInterCoBalIn" localSheetId="5">#REF!</definedName>
    <definedName name="SiguiriOpeningInterCoBalIn" localSheetId="11">#REF!</definedName>
    <definedName name="SiguiriOpeningInterCoBalIn">#REF!</definedName>
    <definedName name="SiguiriOpeningLTDIn" localSheetId="5">#REF!</definedName>
    <definedName name="SiguiriOpeningLTDIn" localSheetId="11">#REF!</definedName>
    <definedName name="SiguiriOpeningLTDIn">#REF!</definedName>
    <definedName name="SiguiriOpeningNBVIn" localSheetId="5">#REF!</definedName>
    <definedName name="SiguiriOpeningNBVIn" localSheetId="11">#REF!</definedName>
    <definedName name="SiguiriOpeningNBVIn">#REF!</definedName>
    <definedName name="SiguiriOpeningPayablesIn" localSheetId="5">#REF!</definedName>
    <definedName name="SiguiriOpeningPayablesIn" localSheetId="11">#REF!</definedName>
    <definedName name="SiguiriOpeningPayablesIn">#REF!</definedName>
    <definedName name="SiguiriOpeningProvisionsIn" localSheetId="5">#REF!</definedName>
    <definedName name="SiguiriOpeningProvisionsIn" localSheetId="11">#REF!</definedName>
    <definedName name="SiguiriOpeningProvisionsIn">#REF!</definedName>
    <definedName name="SiguiriOpeningReceivablesIn" localSheetId="5">#REF!</definedName>
    <definedName name="SiguiriOpeningReceivablesIn" localSheetId="11">#REF!</definedName>
    <definedName name="SiguiriOpeningReceivablesIn">#REF!</definedName>
    <definedName name="SiguiriOperatingCosts" localSheetId="5">#REF!</definedName>
    <definedName name="SiguiriOperatingCosts" localSheetId="11">#REF!</definedName>
    <definedName name="SiguiriOperatingCosts">#REF!</definedName>
    <definedName name="SiguiriOperatingCostsPaid" localSheetId="5">#REF!</definedName>
    <definedName name="SiguiriOperatingCostsPaid" localSheetId="11">#REF!</definedName>
    <definedName name="SiguiriOperatingCostsPaid">#REF!</definedName>
    <definedName name="SiguiriOreMilled" localSheetId="5">#REF!</definedName>
    <definedName name="SiguiriOreMilled" localSheetId="11">#REF!</definedName>
    <definedName name="SiguiriOreMilled">#REF!</definedName>
    <definedName name="SiguiriOreMined" localSheetId="5">#REF!</definedName>
    <definedName name="SiguiriOreMined" localSheetId="11">#REF!</definedName>
    <definedName name="SiguiriOreMined">#REF!</definedName>
    <definedName name="SiguiriOreMinedIn" localSheetId="5">#REF!</definedName>
    <definedName name="SiguiriOreMinedIn" localSheetId="11">#REF!</definedName>
    <definedName name="SiguiriOreMinedIn">#REF!</definedName>
    <definedName name="SiguiriOtherCostIn" localSheetId="5">#REF!</definedName>
    <definedName name="SiguiriOtherCostIn" localSheetId="11">#REF!</definedName>
    <definedName name="SiguiriOtherCostIn">#REF!</definedName>
    <definedName name="SiguiriOtherCostPayableDays" localSheetId="5">#REF!</definedName>
    <definedName name="SiguiriOtherCostPayableDays" localSheetId="11">#REF!</definedName>
    <definedName name="SiguiriOtherCostPayableDays">#REF!</definedName>
    <definedName name="SiguiriOtherCostPayables" localSheetId="5">#REF!</definedName>
    <definedName name="SiguiriOtherCostPayables" localSheetId="11">#REF!</definedName>
    <definedName name="SiguiriOtherCostPayables">#REF!</definedName>
    <definedName name="SiguiriOtherCostPayablesIn" localSheetId="5">#REF!</definedName>
    <definedName name="SiguiriOtherCostPayablesIn" localSheetId="11">#REF!</definedName>
    <definedName name="SiguiriOtherCostPayablesIn">#REF!</definedName>
    <definedName name="SiguiriOtherCostsPaid" localSheetId="5">#REF!</definedName>
    <definedName name="SiguiriOtherCostsPaid" localSheetId="11">#REF!</definedName>
    <definedName name="SiguiriOtherCostsPaid">#REF!</definedName>
    <definedName name="SiguiriOtherIncome" localSheetId="5">#REF!</definedName>
    <definedName name="SiguiriOtherIncome" localSheetId="11">#REF!</definedName>
    <definedName name="SiguiriOtherIncome">#REF!</definedName>
    <definedName name="SiguiriOtherIncomereceived" localSheetId="5">#REF!</definedName>
    <definedName name="SiguiriOtherIncomereceived" localSheetId="11">#REF!</definedName>
    <definedName name="SiguiriOtherIncomereceived">#REF!</definedName>
    <definedName name="SiguiriOtherReceivables" localSheetId="5">#REF!</definedName>
    <definedName name="SiguiriOtherReceivables" localSheetId="11">#REF!</definedName>
    <definedName name="SiguiriOtherReceivables">#REF!</definedName>
    <definedName name="SiguiriPayablesDaysIn" localSheetId="5">#REF!</definedName>
    <definedName name="SiguiriPayablesDaysIn" localSheetId="11">#REF!</definedName>
    <definedName name="SiguiriPayablesDaysIn">#REF!</definedName>
    <definedName name="SiguiriProcessCostFixedIn" localSheetId="5">#REF!</definedName>
    <definedName name="SiguiriProcessCostFixedIn" localSheetId="11">#REF!</definedName>
    <definedName name="SiguiriProcessCostFixedIn">#REF!</definedName>
    <definedName name="SiguiriProcessCostVarIn" localSheetId="5">#REF!</definedName>
    <definedName name="SiguiriProcessCostVarIn" localSheetId="11">#REF!</definedName>
    <definedName name="SiguiriProcessCostVarIn">#REF!</definedName>
    <definedName name="SiguiriProcessMetalIn" localSheetId="5">#REF!</definedName>
    <definedName name="SiguiriProcessMetalIn" localSheetId="11">#REF!</definedName>
    <definedName name="SiguiriProcessMetalIn">#REF!</definedName>
    <definedName name="SiguiriProcessTonnesIn" localSheetId="5">#REF!</definedName>
    <definedName name="SiguiriProcessTonnesIn" localSheetId="11">#REF!</definedName>
    <definedName name="SiguiriProcessTonnesIn">#REF!</definedName>
    <definedName name="SiguiriQuarterTaxPaid" localSheetId="5">#REF!</definedName>
    <definedName name="SiguiriQuarterTaxPaid" localSheetId="11">#REF!</definedName>
    <definedName name="SiguiriQuarterTaxPaid">#REF!</definedName>
    <definedName name="SiguiriReceivablesDaysIn" localSheetId="5">#REF!</definedName>
    <definedName name="SiguiriReceivablesDaysIn" localSheetId="11">#REF!</definedName>
    <definedName name="SiguiriReceivablesDaysIn">#REF!</definedName>
    <definedName name="SiguiriRecoveredGold" localSheetId="5">#REF!</definedName>
    <definedName name="SiguiriRecoveredGold" localSheetId="11">#REF!</definedName>
    <definedName name="SiguiriRecoveredGold">#REF!</definedName>
    <definedName name="SiguiriRecovery" localSheetId="5">#REF!</definedName>
    <definedName name="SiguiriRecovery" localSheetId="11">#REF!</definedName>
    <definedName name="SiguiriRecovery">#REF!</definedName>
    <definedName name="SiguirirefiningChargeIn" localSheetId="5">#REF!</definedName>
    <definedName name="SiguirirefiningChargeIn" localSheetId="11">#REF!</definedName>
    <definedName name="SiguirirefiningChargeIn">#REF!</definedName>
    <definedName name="SiguiriRefiningCharges" localSheetId="5">#REF!</definedName>
    <definedName name="SiguiriRefiningCharges" localSheetId="11">#REF!</definedName>
    <definedName name="SiguiriRefiningCharges">#REF!</definedName>
    <definedName name="SiguiriRevenue" localSheetId="5">#REF!</definedName>
    <definedName name="SiguiriRevenue" localSheetId="11">#REF!</definedName>
    <definedName name="SiguiriRevenue">#REF!</definedName>
    <definedName name="SiguiriRevenueReceivableIn" localSheetId="5">#REF!</definedName>
    <definedName name="SiguiriRevenueReceivableIn" localSheetId="11">#REF!</definedName>
    <definedName name="SiguiriRevenueReceivableIn">#REF!</definedName>
    <definedName name="SiguiriRevenueReceivables" localSheetId="5">#REF!</definedName>
    <definedName name="SiguiriRevenueReceivables" localSheetId="11">#REF!</definedName>
    <definedName name="SiguiriRevenueReceivables">#REF!</definedName>
    <definedName name="SiguiriRevenueReceived" localSheetId="5">#REF!</definedName>
    <definedName name="SiguiriRevenueReceived" localSheetId="11">#REF!</definedName>
    <definedName name="SiguiriRevenueReceived">#REF!</definedName>
    <definedName name="SiguiriRevenueSpot" localSheetId="5">#REF!</definedName>
    <definedName name="SiguiriRevenueSpot" localSheetId="11">#REF!</definedName>
    <definedName name="SiguiriRevenueSpot">#REF!</definedName>
    <definedName name="SiguiriRoyaltyDue" localSheetId="5">#REF!</definedName>
    <definedName name="SiguiriRoyaltyDue" localSheetId="11">#REF!</definedName>
    <definedName name="SiguiriRoyaltyDue">#REF!</definedName>
    <definedName name="SiguiriRoyaltyPaid" localSheetId="5">#REF!</definedName>
    <definedName name="SiguiriRoyaltyPaid" localSheetId="11">#REF!</definedName>
    <definedName name="SiguiriRoyaltyPaid">#REF!</definedName>
    <definedName name="SiguiriRoyaltyPayableDays" localSheetId="5">#REF!</definedName>
    <definedName name="SiguiriRoyaltyPayableDays" localSheetId="11">#REF!</definedName>
    <definedName name="SiguiriRoyaltyPayableDays">#REF!</definedName>
    <definedName name="SiguiriRoyaltyPayableIn" localSheetId="5">#REF!</definedName>
    <definedName name="SiguiriRoyaltyPayableIn" localSheetId="11">#REF!</definedName>
    <definedName name="SiguiriRoyaltyPayableIn">#REF!</definedName>
    <definedName name="SiguiriRoyaltyPayables" localSheetId="5">#REF!</definedName>
    <definedName name="SiguiriRoyaltyPayables" localSheetId="11">#REF!</definedName>
    <definedName name="SiguiriRoyaltyPayables">#REF!</definedName>
    <definedName name="SiguiriShareholdersFunds" localSheetId="5">#REF!</definedName>
    <definedName name="SiguiriShareholdersFunds" localSheetId="11">#REF!</definedName>
    <definedName name="SiguiriShareholdersFunds">#REF!</definedName>
    <definedName name="SiguiriTaxDepreciationClass1In" localSheetId="5">#REF!</definedName>
    <definedName name="SiguiriTaxDepreciationClass1In" localSheetId="11">#REF!</definedName>
    <definedName name="SiguiriTaxDepreciationClass1In">#REF!</definedName>
    <definedName name="SiguiriTaxDepreciationClass2In" localSheetId="5">#REF!</definedName>
    <definedName name="SiguiriTaxDepreciationClass2In" localSheetId="11">#REF!</definedName>
    <definedName name="SiguiriTaxDepreciationClass2In">#REF!</definedName>
    <definedName name="SiguiriTaxDepreciationClass3In" localSheetId="5">#REF!</definedName>
    <definedName name="SiguiriTaxDepreciationClass3In" localSheetId="11">#REF!</definedName>
    <definedName name="SiguiriTaxDepreciationClass3In">#REF!</definedName>
    <definedName name="SiguiriTaxDepreciationClass4In" localSheetId="5">#REF!</definedName>
    <definedName name="SiguiriTaxDepreciationClass4In" localSheetId="11">#REF!</definedName>
    <definedName name="SiguiriTaxDepreciationClass4In">#REF!</definedName>
    <definedName name="SiguiriTaxDepreciationClass5In" localSheetId="5">#REF!</definedName>
    <definedName name="SiguiriTaxDepreciationClass5In" localSheetId="11">#REF!</definedName>
    <definedName name="SiguiriTaxDepreciationClass5In">#REF!</definedName>
    <definedName name="SiguiriTaxDue" localSheetId="5">#REF!</definedName>
    <definedName name="SiguiriTaxDue" localSheetId="11">#REF!</definedName>
    <definedName name="SiguiriTaxDue">#REF!</definedName>
    <definedName name="SiguiriTaxInvestmentAllowance" localSheetId="5">#REF!</definedName>
    <definedName name="SiguiriTaxInvestmentAllowance" localSheetId="11">#REF!</definedName>
    <definedName name="SiguiriTaxInvestmentAllowance">#REF!</definedName>
    <definedName name="SiguiriTaxOpeningLosses" localSheetId="5">#REF!</definedName>
    <definedName name="SiguiriTaxOpeningLosses" localSheetId="11">#REF!</definedName>
    <definedName name="SiguiriTaxOpeningLosses">#REF!</definedName>
    <definedName name="SiguiriTaxOpeningNBV" localSheetId="5">#REF!</definedName>
    <definedName name="SiguiriTaxOpeningNBV" localSheetId="11">#REF!</definedName>
    <definedName name="SiguiriTaxOpeningNBV">#REF!</definedName>
    <definedName name="SiguiriTaxPaid" localSheetId="5">#REF!</definedName>
    <definedName name="SiguiriTaxPaid" localSheetId="11">#REF!</definedName>
    <definedName name="SiguiriTaxPaid">#REF!</definedName>
    <definedName name="SiguiriTaxPayables" localSheetId="5">#REF!</definedName>
    <definedName name="SiguiriTaxPayables" localSheetId="11">#REF!</definedName>
    <definedName name="SiguiriTaxPayables">#REF!</definedName>
    <definedName name="SiguiriTaxPayablesIn" localSheetId="5">#REF!</definedName>
    <definedName name="SiguiriTaxPayablesIn" localSheetId="11">#REF!</definedName>
    <definedName name="SiguiriTaxPayablesIn">#REF!</definedName>
    <definedName name="SiguiriTaxRateIn" localSheetId="5">#REF!</definedName>
    <definedName name="SiguiriTaxRateIn" localSheetId="11">#REF!</definedName>
    <definedName name="SiguiriTaxRateIn">#REF!</definedName>
    <definedName name="SiguiriTaxRoyalty1In" localSheetId="5">#REF!</definedName>
    <definedName name="SiguiriTaxRoyalty1In" localSheetId="11">#REF!</definedName>
    <definedName name="SiguiriTaxRoyalty1In">#REF!</definedName>
    <definedName name="SiguiriTaxRoyalty2In" localSheetId="5">#REF!</definedName>
    <definedName name="SiguiriTaxRoyalty2In" localSheetId="11">#REF!</definedName>
    <definedName name="SiguiriTaxRoyalty2In">#REF!</definedName>
    <definedName name="SiguiriTaxRoyalty3In" localSheetId="5">#REF!</definedName>
    <definedName name="SiguiriTaxRoyalty3In" localSheetId="11">#REF!</definedName>
    <definedName name="SiguiriTaxRoyalty3In">#REF!</definedName>
    <definedName name="SiguiriWasteCostsVarIn" localSheetId="5">#REF!</definedName>
    <definedName name="SiguiriWasteCostsVarIn" localSheetId="11">#REF!</definedName>
    <definedName name="SiguiriWasteCostsVarIn">#REF!</definedName>
    <definedName name="SiguiriWasteMined" localSheetId="5">#REF!</definedName>
    <definedName name="SiguiriWasteMined" localSheetId="11">#REF!</definedName>
    <definedName name="SiguiriWasteMined">#REF!</definedName>
    <definedName name="SiguiriWasteMinedIn" localSheetId="5">#REF!</definedName>
    <definedName name="SiguiriWasteMinedIn" localSheetId="11">#REF!</definedName>
    <definedName name="SiguiriWasteMinedIn">#REF!</definedName>
    <definedName name="SigurirInterCoDebtOpeningBalIn" localSheetId="5">#REF!</definedName>
    <definedName name="SigurirInterCoDebtOpeningBalIn" localSheetId="11">#REF!</definedName>
    <definedName name="SigurirInterCoDebtOpeningBalIn">#REF!</definedName>
    <definedName name="SigurirOpeningStockIn" localSheetId="5">#REF!</definedName>
    <definedName name="SigurirOpeningStockIn" localSheetId="11">#REF!</definedName>
    <definedName name="SigurirOpeningStockIn">#REF!</definedName>
    <definedName name="Steel_Balls" localSheetId="5">'[5]Esc Rates'!#REF!</definedName>
    <definedName name="Steel_Balls" localSheetId="11">'[5]Esc Rates'!#REF!</definedName>
    <definedName name="Steel_Balls">'[5]Esc Rates'!#REF!</definedName>
    <definedName name="Stope_Y1" localSheetId="5">#REF!</definedName>
    <definedName name="Stope_Y1" localSheetId="11">#REF!</definedName>
    <definedName name="Stope_Y1">#REF!</definedName>
    <definedName name="Stope_Y2" localSheetId="5">#REF!</definedName>
    <definedName name="Stope_Y2" localSheetId="11">#REF!</definedName>
    <definedName name="Stope_Y2">#REF!</definedName>
    <definedName name="Stoping" localSheetId="5">#REF!</definedName>
    <definedName name="Stoping" localSheetId="11">#REF!</definedName>
    <definedName name="Stoping">#REF!</definedName>
    <definedName name="TextRefCopy1" localSheetId="5">#REF!</definedName>
    <definedName name="TextRefCopy1" localSheetId="11">#REF!</definedName>
    <definedName name="TextRefCopy1">#REF!</definedName>
    <definedName name="TextRefCopy10" localSheetId="5">#REF!</definedName>
    <definedName name="TextRefCopy10" localSheetId="11">#REF!</definedName>
    <definedName name="TextRefCopy10">#REF!</definedName>
    <definedName name="TextRefCopy100" localSheetId="5">#REF!</definedName>
    <definedName name="TextRefCopy100" localSheetId="11">#REF!</definedName>
    <definedName name="TextRefCopy100">#REF!</definedName>
    <definedName name="TextRefCopy101" localSheetId="5">#REF!</definedName>
    <definedName name="TextRefCopy101" localSheetId="11">#REF!</definedName>
    <definedName name="TextRefCopy101">#REF!</definedName>
    <definedName name="TextRefCopy102" localSheetId="5">#REF!</definedName>
    <definedName name="TextRefCopy102" localSheetId="11">#REF!</definedName>
    <definedName name="TextRefCopy102">#REF!</definedName>
    <definedName name="TextRefCopy103" localSheetId="5">#REF!</definedName>
    <definedName name="TextRefCopy103" localSheetId="11">#REF!</definedName>
    <definedName name="TextRefCopy103">#REF!</definedName>
    <definedName name="TextRefCopy104" localSheetId="5">#REF!</definedName>
    <definedName name="TextRefCopy104" localSheetId="11">#REF!</definedName>
    <definedName name="TextRefCopy104">#REF!</definedName>
    <definedName name="TextRefCopy105" localSheetId="5">#REF!</definedName>
    <definedName name="TextRefCopy105" localSheetId="11">#REF!</definedName>
    <definedName name="TextRefCopy105">#REF!</definedName>
    <definedName name="TextRefCopy106" localSheetId="5">#REF!</definedName>
    <definedName name="TextRefCopy106" localSheetId="11">#REF!</definedName>
    <definedName name="TextRefCopy106">#REF!</definedName>
    <definedName name="TextRefCopy107" localSheetId="5">#REF!</definedName>
    <definedName name="TextRefCopy107" localSheetId="11">#REF!</definedName>
    <definedName name="TextRefCopy107">#REF!</definedName>
    <definedName name="TextRefCopy108" localSheetId="5">#REF!</definedName>
    <definedName name="TextRefCopy108" localSheetId="11">#REF!</definedName>
    <definedName name="TextRefCopy108">#REF!</definedName>
    <definedName name="TextRefCopy109" localSheetId="5">[18]VAT!#REF!</definedName>
    <definedName name="TextRefCopy109" localSheetId="11">[18]VAT!#REF!</definedName>
    <definedName name="TextRefCopy109">[18]VAT!#REF!</definedName>
    <definedName name="TextRefCopy11" localSheetId="5">#REF!</definedName>
    <definedName name="TextRefCopy11" localSheetId="11">#REF!</definedName>
    <definedName name="TextRefCopy11">#REF!</definedName>
    <definedName name="TextRefCopy110" localSheetId="5">#REF!</definedName>
    <definedName name="TextRefCopy110" localSheetId="11">#REF!</definedName>
    <definedName name="TextRefCopy110">#REF!</definedName>
    <definedName name="TextRefCopy111" localSheetId="5">'[18]Other taxes'!#REF!</definedName>
    <definedName name="TextRefCopy111" localSheetId="11">'[18]Other taxes'!#REF!</definedName>
    <definedName name="TextRefCopy111">'[18]Other taxes'!#REF!</definedName>
    <definedName name="TextRefCopy112" localSheetId="5">#REF!</definedName>
    <definedName name="TextRefCopy112" localSheetId="11">#REF!</definedName>
    <definedName name="TextRefCopy112">#REF!</definedName>
    <definedName name="TextRefCopy113" localSheetId="5">#REF!</definedName>
    <definedName name="TextRefCopy113" localSheetId="11">#REF!</definedName>
    <definedName name="TextRefCopy113">#REF!</definedName>
    <definedName name="TextRefCopy114" localSheetId="5">#REF!</definedName>
    <definedName name="TextRefCopy114" localSheetId="11">#REF!</definedName>
    <definedName name="TextRefCopy114">#REF!</definedName>
    <definedName name="TextRefCopy115" localSheetId="5">'[18]Other taxes'!#REF!</definedName>
    <definedName name="TextRefCopy115" localSheetId="11">'[18]Other taxes'!#REF!</definedName>
    <definedName name="TextRefCopy115">'[18]Other taxes'!#REF!</definedName>
    <definedName name="TextRefCopy116" localSheetId="5">#REF!</definedName>
    <definedName name="TextRefCopy116" localSheetId="11">#REF!</definedName>
    <definedName name="TextRefCopy116">#REF!</definedName>
    <definedName name="TextRefCopy117" localSheetId="5">#REF!</definedName>
    <definedName name="TextRefCopy117" localSheetId="11">#REF!</definedName>
    <definedName name="TextRefCopy117">#REF!</definedName>
    <definedName name="TextRefCopy118" localSheetId="5">#REF!</definedName>
    <definedName name="TextRefCopy118" localSheetId="11">#REF!</definedName>
    <definedName name="TextRefCopy118">#REF!</definedName>
    <definedName name="TextRefCopy12" localSheetId="5">#REF!</definedName>
    <definedName name="TextRefCopy12" localSheetId="11">#REF!</definedName>
    <definedName name="TextRefCopy12">#REF!</definedName>
    <definedName name="TextRefCopy121" localSheetId="5">'[18]VAT reconciliation'!#REF!</definedName>
    <definedName name="TextRefCopy121" localSheetId="11">'[18]VAT reconciliation'!#REF!</definedName>
    <definedName name="TextRefCopy121">'[18]VAT reconciliation'!#REF!</definedName>
    <definedName name="TextRefCopy122" localSheetId="5">[18]VAT!#REF!</definedName>
    <definedName name="TextRefCopy122" localSheetId="11">[18]VAT!#REF!</definedName>
    <definedName name="TextRefCopy122">[18]VAT!#REF!</definedName>
    <definedName name="TextRefCopy123">'[19]BS &amp; IS'!$B$78</definedName>
    <definedName name="TextRefCopy124" localSheetId="5">'[12]Consolid Y2010'!#REF!</definedName>
    <definedName name="TextRefCopy124" localSheetId="11">'[12]Consolid Y2010'!#REF!</definedName>
    <definedName name="TextRefCopy124">'[12]Consolid Y2010'!#REF!</definedName>
    <definedName name="TextRefCopy125" localSheetId="5">#REF!</definedName>
    <definedName name="TextRefCopy125" localSheetId="11">#REF!</definedName>
    <definedName name="TextRefCopy125">#REF!</definedName>
    <definedName name="TextRefCopy129" localSheetId="5">'[12]BS &amp; IS'!#REF!</definedName>
    <definedName name="TextRefCopy129" localSheetId="11">'[12]BS &amp; IS'!#REF!</definedName>
    <definedName name="TextRefCopy129">'[12]BS &amp; IS'!#REF!</definedName>
    <definedName name="TextRefCopy13" localSheetId="5">#REF!</definedName>
    <definedName name="TextRefCopy13" localSheetId="11">#REF!</definedName>
    <definedName name="TextRefCopy13">#REF!</definedName>
    <definedName name="TextRefCopy130" localSheetId="5">'[12]BS &amp; IS'!#REF!</definedName>
    <definedName name="TextRefCopy130" localSheetId="11">'[12]BS &amp; IS'!#REF!</definedName>
    <definedName name="TextRefCopy130">'[12]BS &amp; IS'!#REF!</definedName>
    <definedName name="TextRefCopy131" localSheetId="5">[18]VAT!#REF!</definedName>
    <definedName name="TextRefCopy131" localSheetId="11">[18]VAT!#REF!</definedName>
    <definedName name="TextRefCopy131">[18]VAT!#REF!</definedName>
    <definedName name="TextRefCopy132" localSheetId="5">'[18]Other taxes'!#REF!</definedName>
    <definedName name="TextRefCopy132" localSheetId="11">'[18]Other taxes'!#REF!</definedName>
    <definedName name="TextRefCopy132">'[18]Other taxes'!#REF!</definedName>
    <definedName name="TextRefCopy133" localSheetId="5">'[18]Other taxes'!#REF!</definedName>
    <definedName name="TextRefCopy133" localSheetId="11">'[18]Other taxes'!#REF!</definedName>
    <definedName name="TextRefCopy133">'[18]Other taxes'!#REF!</definedName>
    <definedName name="TextRefCopy134" localSheetId="5">#REF!</definedName>
    <definedName name="TextRefCopy134" localSheetId="11">#REF!</definedName>
    <definedName name="TextRefCopy134">#REF!</definedName>
    <definedName name="TextRefCopy135" localSheetId="5">#REF!</definedName>
    <definedName name="TextRefCopy135" localSheetId="11">#REF!</definedName>
    <definedName name="TextRefCopy135">#REF!</definedName>
    <definedName name="TextRefCopy136" localSheetId="5">#REF!</definedName>
    <definedName name="TextRefCopy136" localSheetId="11">#REF!</definedName>
    <definedName name="TextRefCopy136">#REF!</definedName>
    <definedName name="TextRefCopy137" localSheetId="5">#REF!</definedName>
    <definedName name="TextRefCopy137" localSheetId="11">#REF!</definedName>
    <definedName name="TextRefCopy137">#REF!</definedName>
    <definedName name="TextRefCopy138" localSheetId="5">#REF!</definedName>
    <definedName name="TextRefCopy138" localSheetId="11">#REF!</definedName>
    <definedName name="TextRefCopy138">#REF!</definedName>
    <definedName name="TextRefCopy139" localSheetId="5">#REF!</definedName>
    <definedName name="TextRefCopy139" localSheetId="11">#REF!</definedName>
    <definedName name="TextRefCopy139">#REF!</definedName>
    <definedName name="TextRefCopy14" localSheetId="5">#REF!</definedName>
    <definedName name="TextRefCopy14" localSheetId="11">#REF!</definedName>
    <definedName name="TextRefCopy14">#REF!</definedName>
    <definedName name="TextRefCopy140" localSheetId="5">#REF!</definedName>
    <definedName name="TextRefCopy140" localSheetId="11">#REF!</definedName>
    <definedName name="TextRefCopy140">#REF!</definedName>
    <definedName name="TextRefCopy141" localSheetId="5">#REF!</definedName>
    <definedName name="TextRefCopy141" localSheetId="11">#REF!</definedName>
    <definedName name="TextRefCopy141">#REF!</definedName>
    <definedName name="TextRefCopy142" localSheetId="5">#REF!</definedName>
    <definedName name="TextRefCopy142" localSheetId="11">#REF!</definedName>
    <definedName name="TextRefCopy142">#REF!</definedName>
    <definedName name="TextRefCopy143" localSheetId="5">#REF!</definedName>
    <definedName name="TextRefCopy143" localSheetId="11">#REF!</definedName>
    <definedName name="TextRefCopy143">#REF!</definedName>
    <definedName name="TextRefCopy144" localSheetId="5">#REF!</definedName>
    <definedName name="TextRefCopy144" localSheetId="11">#REF!</definedName>
    <definedName name="TextRefCopy144">#REF!</definedName>
    <definedName name="TextRefCopy145" localSheetId="5">#REF!</definedName>
    <definedName name="TextRefCopy145" localSheetId="11">#REF!</definedName>
    <definedName name="TextRefCopy145">#REF!</definedName>
    <definedName name="TextRefCopy146" localSheetId="5">#REF!</definedName>
    <definedName name="TextRefCopy146" localSheetId="11">#REF!</definedName>
    <definedName name="TextRefCopy146">#REF!</definedName>
    <definedName name="TextRefCopy147" localSheetId="5">#REF!</definedName>
    <definedName name="TextRefCopy147" localSheetId="11">#REF!</definedName>
    <definedName name="TextRefCopy147">#REF!</definedName>
    <definedName name="TextRefCopy148" localSheetId="5">#REF!</definedName>
    <definedName name="TextRefCopy148" localSheetId="11">#REF!</definedName>
    <definedName name="TextRefCopy148">#REF!</definedName>
    <definedName name="TextRefCopy149" localSheetId="5">#REF!</definedName>
    <definedName name="TextRefCopy149" localSheetId="11">#REF!</definedName>
    <definedName name="TextRefCopy149">#REF!</definedName>
    <definedName name="TextRefCopy15" localSheetId="5">#REF!</definedName>
    <definedName name="TextRefCopy15" localSheetId="11">#REF!</definedName>
    <definedName name="TextRefCopy15">#REF!</definedName>
    <definedName name="TextRefCopy150" localSheetId="5">#REF!</definedName>
    <definedName name="TextRefCopy150" localSheetId="11">#REF!</definedName>
    <definedName name="TextRefCopy150">#REF!</definedName>
    <definedName name="TextRefCopy151" localSheetId="5">#REF!</definedName>
    <definedName name="TextRefCopy151" localSheetId="11">#REF!</definedName>
    <definedName name="TextRefCopy151">#REF!</definedName>
    <definedName name="TextRefCopy152" localSheetId="5">#REF!</definedName>
    <definedName name="TextRefCopy152" localSheetId="11">#REF!</definedName>
    <definedName name="TextRefCopy152">#REF!</definedName>
    <definedName name="TextRefCopy153" localSheetId="5">#REF!</definedName>
    <definedName name="TextRefCopy153" localSheetId="11">#REF!</definedName>
    <definedName name="TextRefCopy153">#REF!</definedName>
    <definedName name="TextRefCopy155" localSheetId="5">#REF!</definedName>
    <definedName name="TextRefCopy155" localSheetId="11">#REF!</definedName>
    <definedName name="TextRefCopy155">#REF!</definedName>
    <definedName name="TextRefCopy156" localSheetId="5">[18]VAT!#REF!</definedName>
    <definedName name="TextRefCopy156" localSheetId="11">[18]VAT!#REF!</definedName>
    <definedName name="TextRefCopy156">[18]VAT!#REF!</definedName>
    <definedName name="TextRefCopy157" localSheetId="5">#REF!</definedName>
    <definedName name="TextRefCopy157" localSheetId="11">#REF!</definedName>
    <definedName name="TextRefCopy157">#REF!</definedName>
    <definedName name="TextRefCopy158" localSheetId="5">#REF!</definedName>
    <definedName name="TextRefCopy158" localSheetId="11">#REF!</definedName>
    <definedName name="TextRefCopy158">#REF!</definedName>
    <definedName name="TextRefCopy159" localSheetId="5">#REF!</definedName>
    <definedName name="TextRefCopy159" localSheetId="11">#REF!</definedName>
    <definedName name="TextRefCopy159">#REF!</definedName>
    <definedName name="TextRefCopy16" localSheetId="5">#REF!</definedName>
    <definedName name="TextRefCopy16" localSheetId="11">#REF!</definedName>
    <definedName name="TextRefCopy16">#REF!</definedName>
    <definedName name="TextRefCopy160" localSheetId="5">#REF!</definedName>
    <definedName name="TextRefCopy160" localSheetId="11">#REF!</definedName>
    <definedName name="TextRefCopy160">#REF!</definedName>
    <definedName name="TextRefCopy161" localSheetId="5">#REF!</definedName>
    <definedName name="TextRefCopy161" localSheetId="11">#REF!</definedName>
    <definedName name="TextRefCopy161">#REF!</definedName>
    <definedName name="TextRefCopy162" localSheetId="5">#REF!</definedName>
    <definedName name="TextRefCopy162" localSheetId="11">#REF!</definedName>
    <definedName name="TextRefCopy162">#REF!</definedName>
    <definedName name="TextRefCopy163" localSheetId="5">#REF!</definedName>
    <definedName name="TextRefCopy163" localSheetId="11">#REF!</definedName>
    <definedName name="TextRefCopy163">#REF!</definedName>
    <definedName name="TextRefCopy164" localSheetId="5">#REF!</definedName>
    <definedName name="TextRefCopy164" localSheetId="11">#REF!</definedName>
    <definedName name="TextRefCopy164">#REF!</definedName>
    <definedName name="TextRefCopy165" localSheetId="5">[18]VAT!#REF!</definedName>
    <definedName name="TextRefCopy165" localSheetId="11">[18]VAT!#REF!</definedName>
    <definedName name="TextRefCopy165">[18]VAT!#REF!</definedName>
    <definedName name="TextRefCopy166" localSheetId="5">#REF!</definedName>
    <definedName name="TextRefCopy166" localSheetId="11">#REF!</definedName>
    <definedName name="TextRefCopy166">#REF!</definedName>
    <definedName name="TextRefCopy167" localSheetId="5">#REF!</definedName>
    <definedName name="TextRefCopy167" localSheetId="11">#REF!</definedName>
    <definedName name="TextRefCopy167">#REF!</definedName>
    <definedName name="TextRefCopy168" localSheetId="5">#REF!</definedName>
    <definedName name="TextRefCopy168" localSheetId="11">#REF!</definedName>
    <definedName name="TextRefCopy168">#REF!</definedName>
    <definedName name="TextRefCopy169" localSheetId="5">#REF!</definedName>
    <definedName name="TextRefCopy169" localSheetId="11">#REF!</definedName>
    <definedName name="TextRefCopy169">#REF!</definedName>
    <definedName name="TextRefCopy17" localSheetId="5">#REF!</definedName>
    <definedName name="TextRefCopy17" localSheetId="11">#REF!</definedName>
    <definedName name="TextRefCopy17">#REF!</definedName>
    <definedName name="TextRefCopy170" localSheetId="5">#REF!</definedName>
    <definedName name="TextRefCopy170" localSheetId="11">#REF!</definedName>
    <definedName name="TextRefCopy170">#REF!</definedName>
    <definedName name="TextRefCopy171" localSheetId="5">#REF!</definedName>
    <definedName name="TextRefCopy171" localSheetId="11">#REF!</definedName>
    <definedName name="TextRefCopy171">#REF!</definedName>
    <definedName name="TextRefCopy172" localSheetId="5">#REF!</definedName>
    <definedName name="TextRefCopy172" localSheetId="11">#REF!</definedName>
    <definedName name="TextRefCopy172">#REF!</definedName>
    <definedName name="TextRefCopy173" localSheetId="5">#REF!</definedName>
    <definedName name="TextRefCopy173" localSheetId="11">#REF!</definedName>
    <definedName name="TextRefCopy173">#REF!</definedName>
    <definedName name="TextRefCopy174" localSheetId="5">#REF!</definedName>
    <definedName name="TextRefCopy174" localSheetId="11">#REF!</definedName>
    <definedName name="TextRefCopy174">#REF!</definedName>
    <definedName name="TextRefCopy175" localSheetId="5">#REF!</definedName>
    <definedName name="TextRefCopy175" localSheetId="11">#REF!</definedName>
    <definedName name="TextRefCopy175">#REF!</definedName>
    <definedName name="TextRefCopy176" localSheetId="5">#REF!</definedName>
    <definedName name="TextRefCopy176" localSheetId="11">#REF!</definedName>
    <definedName name="TextRefCopy176">#REF!</definedName>
    <definedName name="TextRefCopy177" localSheetId="5">#REF!</definedName>
    <definedName name="TextRefCopy177" localSheetId="11">#REF!</definedName>
    <definedName name="TextRefCopy177">#REF!</definedName>
    <definedName name="TextRefCopy178" localSheetId="5">#REF!</definedName>
    <definedName name="TextRefCopy178" localSheetId="11">#REF!</definedName>
    <definedName name="TextRefCopy178">#REF!</definedName>
    <definedName name="TextRefCopy179" localSheetId="5">#REF!</definedName>
    <definedName name="TextRefCopy179" localSheetId="11">#REF!</definedName>
    <definedName name="TextRefCopy179">#REF!</definedName>
    <definedName name="TextRefCopy18" localSheetId="5">#REF!</definedName>
    <definedName name="TextRefCopy18" localSheetId="11">#REF!</definedName>
    <definedName name="TextRefCopy18">#REF!</definedName>
    <definedName name="TextRefCopy180" localSheetId="5">#REF!</definedName>
    <definedName name="TextRefCopy180" localSheetId="11">#REF!</definedName>
    <definedName name="TextRefCopy180">#REF!</definedName>
    <definedName name="TextRefCopy181" localSheetId="5">#REF!</definedName>
    <definedName name="TextRefCopy181" localSheetId="11">#REF!</definedName>
    <definedName name="TextRefCopy181">#REF!</definedName>
    <definedName name="TextRefCopy182" localSheetId="5">#REF!</definedName>
    <definedName name="TextRefCopy182" localSheetId="11">#REF!</definedName>
    <definedName name="TextRefCopy182">#REF!</definedName>
    <definedName name="TextRefCopy183" localSheetId="5">'[20]Б130-1(1)'!#REF!</definedName>
    <definedName name="TextRefCopy183" localSheetId="11">'[20]Б130-1(1)'!#REF!</definedName>
    <definedName name="TextRefCopy183">'[20]Б130-1(1)'!#REF!</definedName>
    <definedName name="TextRefCopy184">'[21]rfwd "Polymetall TD" '!$F$38</definedName>
    <definedName name="TextRefCopy187">'[21]rfwd "Polymetall TD" '!$D$39</definedName>
    <definedName name="TextRefCopy189">'[21]rfwd "Polymetall TD" '!$F$39</definedName>
    <definedName name="TextRefCopy19" localSheetId="5">#REF!</definedName>
    <definedName name="TextRefCopy19" localSheetId="11">#REF!</definedName>
    <definedName name="TextRefCopy19">#REF!</definedName>
    <definedName name="TextRefCopy2" localSheetId="5">#REF!</definedName>
    <definedName name="TextRefCopy2" localSheetId="11">#REF!</definedName>
    <definedName name="TextRefCopy2">#REF!</definedName>
    <definedName name="TextRefCopy20" localSheetId="5">#REF!</definedName>
    <definedName name="TextRefCopy20" localSheetId="11">#REF!</definedName>
    <definedName name="TextRefCopy20">#REF!</definedName>
    <definedName name="TextRefCopy21" localSheetId="5">#REF!</definedName>
    <definedName name="TextRefCopy21" localSheetId="11">#REF!</definedName>
    <definedName name="TextRefCopy21">#REF!</definedName>
    <definedName name="TextRefCopy22" localSheetId="5">#REF!</definedName>
    <definedName name="TextRefCopy22" localSheetId="11">#REF!</definedName>
    <definedName name="TextRefCopy22">#REF!</definedName>
    <definedName name="TextRefCopy226">'[21]rfwd "Polymetall TD" '!$D$28</definedName>
    <definedName name="TextRefCopy229">'[22]AJE&amp;RJE'!$E$97</definedName>
    <definedName name="TextRefCopy23" localSheetId="5">[18]Tickmarks!#REF!</definedName>
    <definedName name="TextRefCopy23" localSheetId="11">[18]Tickmarks!#REF!</definedName>
    <definedName name="TextRefCopy23">[18]Tickmarks!#REF!</definedName>
    <definedName name="TextRefCopy230">'[22]AJE&amp;RJE'!$E$88</definedName>
    <definedName name="TextRefCopy231">'[22]AJE&amp;RJE'!$E$72</definedName>
    <definedName name="TextRefCopy232">'[22]AJE&amp;RJE'!$E$80</definedName>
    <definedName name="TextRefCopy233">'[22]AJE&amp;RJE'!$E$106</definedName>
    <definedName name="TextRefCopy235">'[22]AJE&amp;RJE'!$E$131</definedName>
    <definedName name="TextRefCopy239">'[22]AJE&amp;RJE'!$L$65</definedName>
    <definedName name="TextRefCopy24" localSheetId="5">[18]Tickmarks!#REF!</definedName>
    <definedName name="TextRefCopy24" localSheetId="11">[18]Tickmarks!#REF!</definedName>
    <definedName name="TextRefCopy24">[18]Tickmarks!#REF!</definedName>
    <definedName name="TextRefCopy25" localSheetId="5">[18]Tickmarks!#REF!</definedName>
    <definedName name="TextRefCopy25" localSheetId="11">[18]Tickmarks!#REF!</definedName>
    <definedName name="TextRefCopy25">[18]Tickmarks!#REF!</definedName>
    <definedName name="TextRefCopy252">'[22]AJE&amp;RJE'!$E$49</definedName>
    <definedName name="TextRefCopy255">'[22]AJE&amp;RJE'!$E$57</definedName>
    <definedName name="TextRefCopy26" localSheetId="5">[18]Tickmarks!#REF!</definedName>
    <definedName name="TextRefCopy26" localSheetId="11">[18]Tickmarks!#REF!</definedName>
    <definedName name="TextRefCopy26">[18]Tickmarks!#REF!</definedName>
    <definedName name="TextRefCopy265">'[22]AJE&amp;RJE'!$F$115</definedName>
    <definedName name="TextRefCopy27" localSheetId="5">[18]Tickmarks!#REF!</definedName>
    <definedName name="TextRefCopy27" localSheetId="11">[18]Tickmarks!#REF!</definedName>
    <definedName name="TextRefCopy27">[18]Tickmarks!#REF!</definedName>
    <definedName name="TextRefCopy276">'[22]AJE&amp;RJE'!$F$28</definedName>
    <definedName name="TextRefCopy28" localSheetId="5">[18]Tickmarks!#REF!</definedName>
    <definedName name="TextRefCopy28" localSheetId="11">[18]Tickmarks!#REF!</definedName>
    <definedName name="TextRefCopy28">[18]Tickmarks!#REF!</definedName>
    <definedName name="TextRefCopy280">'[22]AJE&amp;RJE'!$L$30</definedName>
    <definedName name="TextRefCopy29" localSheetId="5">[18]Tickmarks!#REF!</definedName>
    <definedName name="TextRefCopy29" localSheetId="11">[18]Tickmarks!#REF!</definedName>
    <definedName name="TextRefCopy29">[18]Tickmarks!#REF!</definedName>
    <definedName name="TextRefCopy3" localSheetId="5">#REF!</definedName>
    <definedName name="TextRefCopy3" localSheetId="11">#REF!</definedName>
    <definedName name="TextRefCopy3">#REF!</definedName>
    <definedName name="TextRefCopy30" localSheetId="5">[18]Tickmarks!#REF!</definedName>
    <definedName name="TextRefCopy30" localSheetId="11">[18]Tickmarks!#REF!</definedName>
    <definedName name="TextRefCopy30">[18]Tickmarks!#REF!</definedName>
    <definedName name="TextRefCopy31" localSheetId="5">#REF!</definedName>
    <definedName name="TextRefCopy31" localSheetId="11">#REF!</definedName>
    <definedName name="TextRefCopy31">#REF!</definedName>
    <definedName name="TextRefCopy32" localSheetId="5">#REF!</definedName>
    <definedName name="TextRefCopy32" localSheetId="11">#REF!</definedName>
    <definedName name="TextRefCopy32">#REF!</definedName>
    <definedName name="TextRefCopy33" localSheetId="5">#REF!</definedName>
    <definedName name="TextRefCopy33" localSheetId="11">#REF!</definedName>
    <definedName name="TextRefCopy33">#REF!</definedName>
    <definedName name="TextRefCopy34" localSheetId="5">#REF!</definedName>
    <definedName name="TextRefCopy34" localSheetId="11">#REF!</definedName>
    <definedName name="TextRefCopy34">#REF!</definedName>
    <definedName name="TextRefCopy35" localSheetId="5">#REF!</definedName>
    <definedName name="TextRefCopy35" localSheetId="11">#REF!</definedName>
    <definedName name="TextRefCopy35">#REF!</definedName>
    <definedName name="TextRefCopy36" localSheetId="5">#REF!</definedName>
    <definedName name="TextRefCopy36" localSheetId="11">#REF!</definedName>
    <definedName name="TextRefCopy36">#REF!</definedName>
    <definedName name="TextRefCopy37" localSheetId="5">#REF!</definedName>
    <definedName name="TextRefCopy37" localSheetId="11">#REF!</definedName>
    <definedName name="TextRefCopy37">#REF!</definedName>
    <definedName name="TextRefCopy38" localSheetId="5">#REF!</definedName>
    <definedName name="TextRefCopy38" localSheetId="11">#REF!</definedName>
    <definedName name="TextRefCopy38">#REF!</definedName>
    <definedName name="TextRefCopy39" localSheetId="5">#REF!</definedName>
    <definedName name="TextRefCopy39" localSheetId="11">#REF!</definedName>
    <definedName name="TextRefCopy39">#REF!</definedName>
    <definedName name="TextRefCopy4" localSheetId="5">#REF!</definedName>
    <definedName name="TextRefCopy4" localSheetId="11">#REF!</definedName>
    <definedName name="TextRefCopy4">#REF!</definedName>
    <definedName name="TextRefCopy40" localSheetId="5">#REF!</definedName>
    <definedName name="TextRefCopy40" localSheetId="11">#REF!</definedName>
    <definedName name="TextRefCopy40">#REF!</definedName>
    <definedName name="TextRefCopy41" localSheetId="5">#REF!</definedName>
    <definedName name="TextRefCopy41" localSheetId="11">#REF!</definedName>
    <definedName name="TextRefCopy41">#REF!</definedName>
    <definedName name="TextRefCopy42" localSheetId="5">#REF!</definedName>
    <definedName name="TextRefCopy42" localSheetId="11">#REF!</definedName>
    <definedName name="TextRefCopy42">#REF!</definedName>
    <definedName name="TextRefCopy43" localSheetId="5">#REF!</definedName>
    <definedName name="TextRefCopy43" localSheetId="11">#REF!</definedName>
    <definedName name="TextRefCopy43">#REF!</definedName>
    <definedName name="TextRefCopy44" localSheetId="5">#REF!</definedName>
    <definedName name="TextRefCopy44" localSheetId="11">#REF!</definedName>
    <definedName name="TextRefCopy44">#REF!</definedName>
    <definedName name="TextRefCopy45" localSheetId="5">#REF!</definedName>
    <definedName name="TextRefCopy45" localSheetId="11">#REF!</definedName>
    <definedName name="TextRefCopy45">#REF!</definedName>
    <definedName name="TextRefCopy46" localSheetId="5">#REF!</definedName>
    <definedName name="TextRefCopy46" localSheetId="11">#REF!</definedName>
    <definedName name="TextRefCopy46">#REF!</definedName>
    <definedName name="TextRefCopy47" localSheetId="5">#REF!</definedName>
    <definedName name="TextRefCopy47" localSheetId="11">#REF!</definedName>
    <definedName name="TextRefCopy47">#REF!</definedName>
    <definedName name="TextRefCopy48" localSheetId="5">#REF!</definedName>
    <definedName name="TextRefCopy48" localSheetId="11">#REF!</definedName>
    <definedName name="TextRefCopy48">#REF!</definedName>
    <definedName name="TextRefCopy49" localSheetId="5">[18]Tickmarks!#REF!</definedName>
    <definedName name="TextRefCopy49" localSheetId="11">[18]Tickmarks!#REF!</definedName>
    <definedName name="TextRefCopy49">[18]Tickmarks!#REF!</definedName>
    <definedName name="TextRefCopy5" localSheetId="5">#REF!</definedName>
    <definedName name="TextRefCopy5" localSheetId="11">#REF!</definedName>
    <definedName name="TextRefCopy5">#REF!</definedName>
    <definedName name="TextRefCopy50" localSheetId="5">#REF!</definedName>
    <definedName name="TextRefCopy50" localSheetId="11">#REF!</definedName>
    <definedName name="TextRefCopy50">#REF!</definedName>
    <definedName name="TextRefCopy51" localSheetId="5">#REF!</definedName>
    <definedName name="TextRefCopy51" localSheetId="11">#REF!</definedName>
    <definedName name="TextRefCopy51">#REF!</definedName>
    <definedName name="TextRefCopy52" localSheetId="5">[18]Tickmarks!#REF!</definedName>
    <definedName name="TextRefCopy52" localSheetId="11">[18]Tickmarks!#REF!</definedName>
    <definedName name="TextRefCopy52">[18]Tickmarks!#REF!</definedName>
    <definedName name="TextRefCopy53" localSheetId="5">'[18]Other taxes'!#REF!</definedName>
    <definedName name="TextRefCopy53" localSheetId="11">'[18]Other taxes'!#REF!</definedName>
    <definedName name="TextRefCopy53">'[18]Other taxes'!#REF!</definedName>
    <definedName name="TextRefCopy54" localSheetId="5">'[18]Other taxes'!#REF!</definedName>
    <definedName name="TextRefCopy54" localSheetId="11">'[18]Other taxes'!#REF!</definedName>
    <definedName name="TextRefCopy54">'[18]Other taxes'!#REF!</definedName>
    <definedName name="TextRefCopy55" localSheetId="5">'[18]Other taxes'!#REF!</definedName>
    <definedName name="TextRefCopy55" localSheetId="11">'[18]Other taxes'!#REF!</definedName>
    <definedName name="TextRefCopy55">'[18]Other taxes'!#REF!</definedName>
    <definedName name="TextRefCopy56" localSheetId="5">[18]Tickmarks!#REF!</definedName>
    <definedName name="TextRefCopy56" localSheetId="11">[18]Tickmarks!#REF!</definedName>
    <definedName name="TextRefCopy56">[18]Tickmarks!#REF!</definedName>
    <definedName name="TextRefCopy57" localSheetId="5">'[18]Other taxes'!#REF!</definedName>
    <definedName name="TextRefCopy57" localSheetId="11">'[18]Other taxes'!#REF!</definedName>
    <definedName name="TextRefCopy57">'[18]Other taxes'!#REF!</definedName>
    <definedName name="TextRefCopy58" localSheetId="5">'[18]Other taxes'!#REF!</definedName>
    <definedName name="TextRefCopy58" localSheetId="11">'[18]Other taxes'!#REF!</definedName>
    <definedName name="TextRefCopy58">'[18]Other taxes'!#REF!</definedName>
    <definedName name="TextRefCopy59" localSheetId="5">'[18]VAT reconciliation'!#REF!</definedName>
    <definedName name="TextRefCopy59" localSheetId="11">'[18]VAT reconciliation'!#REF!</definedName>
    <definedName name="TextRefCopy59">'[18]VAT reconciliation'!#REF!</definedName>
    <definedName name="TextRefCopy6" localSheetId="5">#REF!</definedName>
    <definedName name="TextRefCopy6" localSheetId="11">#REF!</definedName>
    <definedName name="TextRefCopy6">#REF!</definedName>
    <definedName name="TextRefCopy60" localSheetId="5">#REF!</definedName>
    <definedName name="TextRefCopy60" localSheetId="11">#REF!</definedName>
    <definedName name="TextRefCopy60">#REF!</definedName>
    <definedName name="TextRefCopy61" localSheetId="5">'[18]VAT reconciliation'!#REF!</definedName>
    <definedName name="TextRefCopy61" localSheetId="11">'[18]VAT reconciliation'!#REF!</definedName>
    <definedName name="TextRefCopy61">'[18]VAT reconciliation'!#REF!</definedName>
    <definedName name="TextRefCopy62" localSheetId="5">'[18]VAT reconciliation'!#REF!</definedName>
    <definedName name="TextRefCopy62" localSheetId="11">'[18]VAT reconciliation'!#REF!</definedName>
    <definedName name="TextRefCopy62">'[18]VAT reconciliation'!#REF!</definedName>
    <definedName name="TextRefCopy63" localSheetId="5">#REF!</definedName>
    <definedName name="TextRefCopy63" localSheetId="11">#REF!</definedName>
    <definedName name="TextRefCopy63">#REF!</definedName>
    <definedName name="TextRefCopy64" localSheetId="5">[18]VAT!#REF!</definedName>
    <definedName name="TextRefCopy64" localSheetId="11">[18]VAT!#REF!</definedName>
    <definedName name="TextRefCopy64">[18]VAT!#REF!</definedName>
    <definedName name="TextRefCopy65" localSheetId="5">[18]VAT!#REF!</definedName>
    <definedName name="TextRefCopy65" localSheetId="11">[18]VAT!#REF!</definedName>
    <definedName name="TextRefCopy65">[18]VAT!#REF!</definedName>
    <definedName name="TextRefCopy66" localSheetId="5">[18]VAT!#REF!</definedName>
    <definedName name="TextRefCopy66" localSheetId="11">[18]VAT!#REF!</definedName>
    <definedName name="TextRefCopy66">[18]VAT!#REF!</definedName>
    <definedName name="TextRefCopy67" localSheetId="5">[18]VAT!#REF!</definedName>
    <definedName name="TextRefCopy67" localSheetId="11">[18]VAT!#REF!</definedName>
    <definedName name="TextRefCopy67">[18]VAT!#REF!</definedName>
    <definedName name="TextRefCopy68" localSheetId="5">#REF!</definedName>
    <definedName name="TextRefCopy68" localSheetId="11">#REF!</definedName>
    <definedName name="TextRefCopy68">#REF!</definedName>
    <definedName name="TextRefCopy69" localSheetId="5">[18]VAT!#REF!</definedName>
    <definedName name="TextRefCopy69" localSheetId="11">[18]VAT!#REF!</definedName>
    <definedName name="TextRefCopy69">[18]VAT!#REF!</definedName>
    <definedName name="TextRefCopy7" localSheetId="5">#REF!</definedName>
    <definedName name="TextRefCopy7" localSheetId="11">#REF!</definedName>
    <definedName name="TextRefCopy7">#REF!</definedName>
    <definedName name="TextRefCopy70" localSheetId="5">#REF!</definedName>
    <definedName name="TextRefCopy70" localSheetId="11">#REF!</definedName>
    <definedName name="TextRefCopy70">#REF!</definedName>
    <definedName name="TextRefCopy71" localSheetId="5">[18]VAT!#REF!</definedName>
    <definedName name="TextRefCopy71" localSheetId="11">[18]VAT!#REF!</definedName>
    <definedName name="TextRefCopy71">[18]VAT!#REF!</definedName>
    <definedName name="TextRefCopy72" localSheetId="5">#REF!</definedName>
    <definedName name="TextRefCopy72" localSheetId="11">#REF!</definedName>
    <definedName name="TextRefCopy72">#REF!</definedName>
    <definedName name="TextRefCopy73" localSheetId="5">#REF!</definedName>
    <definedName name="TextRefCopy73" localSheetId="11">#REF!</definedName>
    <definedName name="TextRefCopy73">#REF!</definedName>
    <definedName name="TextRefCopy74" localSheetId="5">#REF!</definedName>
    <definedName name="TextRefCopy74" localSheetId="11">#REF!</definedName>
    <definedName name="TextRefCopy74">#REF!</definedName>
    <definedName name="TextRefCopy75" localSheetId="5">#REF!</definedName>
    <definedName name="TextRefCopy75" localSheetId="11">#REF!</definedName>
    <definedName name="TextRefCopy75">#REF!</definedName>
    <definedName name="TextRefCopy76" localSheetId="5">#REF!</definedName>
    <definedName name="TextRefCopy76" localSheetId="11">#REF!</definedName>
    <definedName name="TextRefCopy76">#REF!</definedName>
    <definedName name="TextRefCopy77" localSheetId="5">[18]VAT!#REF!</definedName>
    <definedName name="TextRefCopy77" localSheetId="11">[18]VAT!#REF!</definedName>
    <definedName name="TextRefCopy77">[18]VAT!#REF!</definedName>
    <definedName name="TextRefCopy78" localSheetId="5">#REF!</definedName>
    <definedName name="TextRefCopy78" localSheetId="11">#REF!</definedName>
    <definedName name="TextRefCopy78">#REF!</definedName>
    <definedName name="TextRefCopy79" localSheetId="5">#REF!</definedName>
    <definedName name="TextRefCopy79" localSheetId="11">#REF!</definedName>
    <definedName name="TextRefCopy79">#REF!</definedName>
    <definedName name="TextRefCopy8" localSheetId="5">#REF!</definedName>
    <definedName name="TextRefCopy8" localSheetId="11">#REF!</definedName>
    <definedName name="TextRefCopy8">#REF!</definedName>
    <definedName name="TextRefCopy80" localSheetId="5">#REF!</definedName>
    <definedName name="TextRefCopy80" localSheetId="11">#REF!</definedName>
    <definedName name="TextRefCopy80">#REF!</definedName>
    <definedName name="TextRefCopy81" localSheetId="5">#REF!</definedName>
    <definedName name="TextRefCopy81" localSheetId="11">#REF!</definedName>
    <definedName name="TextRefCopy81">#REF!</definedName>
    <definedName name="TextRefCopy82" localSheetId="5">'[18]VAT reconciliation'!#REF!</definedName>
    <definedName name="TextRefCopy82" localSheetId="11">'[18]VAT reconciliation'!#REF!</definedName>
    <definedName name="TextRefCopy82">'[18]VAT reconciliation'!#REF!</definedName>
    <definedName name="TextRefCopy83" localSheetId="5">#REF!</definedName>
    <definedName name="TextRefCopy83" localSheetId="11">#REF!</definedName>
    <definedName name="TextRefCopy83">#REF!</definedName>
    <definedName name="TextRefCopy84" localSheetId="5">#REF!</definedName>
    <definedName name="TextRefCopy84" localSheetId="11">#REF!</definedName>
    <definedName name="TextRefCopy84">#REF!</definedName>
    <definedName name="TextRefCopy85" localSheetId="5">#REF!</definedName>
    <definedName name="TextRefCopy85" localSheetId="11">#REF!</definedName>
    <definedName name="TextRefCopy85">#REF!</definedName>
    <definedName name="TextRefCopy86" localSheetId="5">#REF!</definedName>
    <definedName name="TextRefCopy86" localSheetId="11">#REF!</definedName>
    <definedName name="TextRefCopy86">#REF!</definedName>
    <definedName name="TextRefCopy87" localSheetId="5">#REF!</definedName>
    <definedName name="TextRefCopy87" localSheetId="11">#REF!</definedName>
    <definedName name="TextRefCopy87">#REF!</definedName>
    <definedName name="TextRefCopy88" localSheetId="5">#REF!</definedName>
    <definedName name="TextRefCopy88" localSheetId="11">#REF!</definedName>
    <definedName name="TextRefCopy88">#REF!</definedName>
    <definedName name="TextRefCopy89" localSheetId="5">#REF!</definedName>
    <definedName name="TextRefCopy89" localSheetId="11">#REF!</definedName>
    <definedName name="TextRefCopy89">#REF!</definedName>
    <definedName name="TextRefCopy9" localSheetId="5">#REF!</definedName>
    <definedName name="TextRefCopy9" localSheetId="11">#REF!</definedName>
    <definedName name="TextRefCopy9">#REF!</definedName>
    <definedName name="TextRefCopy90" localSheetId="5">#REF!</definedName>
    <definedName name="TextRefCopy90" localSheetId="11">#REF!</definedName>
    <definedName name="TextRefCopy90">#REF!</definedName>
    <definedName name="TextRefCopy91" localSheetId="5">#REF!</definedName>
    <definedName name="TextRefCopy91" localSheetId="11">#REF!</definedName>
    <definedName name="TextRefCopy91">#REF!</definedName>
    <definedName name="TextRefCopy92" localSheetId="5">#REF!</definedName>
    <definedName name="TextRefCopy92" localSheetId="11">#REF!</definedName>
    <definedName name="TextRefCopy92">#REF!</definedName>
    <definedName name="TextRefCopy93" localSheetId="5">#REF!</definedName>
    <definedName name="TextRefCopy93" localSheetId="11">#REF!</definedName>
    <definedName name="TextRefCopy93">#REF!</definedName>
    <definedName name="TextRefCopy94" localSheetId="5">#REF!</definedName>
    <definedName name="TextRefCopy94" localSheetId="11">#REF!</definedName>
    <definedName name="TextRefCopy94">#REF!</definedName>
    <definedName name="TextRefCopy95" localSheetId="5">#REF!</definedName>
    <definedName name="TextRefCopy95" localSheetId="11">#REF!</definedName>
    <definedName name="TextRefCopy95">#REF!</definedName>
    <definedName name="TextRefCopy96" localSheetId="5">#REF!</definedName>
    <definedName name="TextRefCopy96" localSheetId="11">#REF!</definedName>
    <definedName name="TextRefCopy96">#REF!</definedName>
    <definedName name="TextRefCopy97" localSheetId="5">#REF!</definedName>
    <definedName name="TextRefCopy97" localSheetId="11">#REF!</definedName>
    <definedName name="TextRefCopy97">#REF!</definedName>
    <definedName name="TextRefCopy98" localSheetId="5">[18]VAT!#REF!</definedName>
    <definedName name="TextRefCopy98" localSheetId="11">[18]VAT!#REF!</definedName>
    <definedName name="TextRefCopy98">[18]VAT!#REF!</definedName>
    <definedName name="TextRefCopy99" localSheetId="5">[18]VAT!#REF!</definedName>
    <definedName name="TextRefCopy99" localSheetId="11">[18]VAT!#REF!</definedName>
    <definedName name="TextRefCopy99">[18]VAT!#REF!</definedName>
    <definedName name="TextRefCopyRangeCount" hidden="1">183</definedName>
    <definedName name="TGTp1yrs" localSheetId="5">#REF!</definedName>
    <definedName name="TGTp1yrs" localSheetId="11">#REF!</definedName>
    <definedName name="TGTp1yrs">#REF!</definedName>
    <definedName name="TGTp2yrs" localSheetId="5">#REF!</definedName>
    <definedName name="TGTp2yrs" localSheetId="11">#REF!</definedName>
    <definedName name="TGTp2yrs">#REF!</definedName>
    <definedName name="Threshold" localSheetId="5">#REF!</definedName>
    <definedName name="Threshold" localSheetId="11">#REF!</definedName>
    <definedName name="Threshold">#REF!</definedName>
    <definedName name="Total_Interest" localSheetId="5">#REF!</definedName>
    <definedName name="Total_Interest" localSheetId="11">#REF!</definedName>
    <definedName name="Total_Interest">#REF!</definedName>
    <definedName name="Total_Pay" localSheetId="5">#REF!</definedName>
    <definedName name="Total_Pay" localSheetId="11">#REF!</definedName>
    <definedName name="Total_Pay">#REF!</definedName>
    <definedName name="Total_Payment" localSheetId="5">Scheduled_Payment+Extra_Payment</definedName>
    <definedName name="Total_Payment" localSheetId="11">Scheduled_Payment+Extra_Payment</definedName>
    <definedName name="Total_Payment">Scheduled_Payment+Extra_Payment</definedName>
    <definedName name="TotPage1" localSheetId="5">#REF!</definedName>
    <definedName name="TotPage1" localSheetId="11">#REF!</definedName>
    <definedName name="TotPage1">#REF!</definedName>
    <definedName name="TotPage2" localSheetId="5">#REF!</definedName>
    <definedName name="TotPage2" localSheetId="11">#REF!</definedName>
    <definedName name="TotPage2">#REF!</definedName>
    <definedName name="TRANS" localSheetId="5">'[10]Escalated Budget'!#REF!</definedName>
    <definedName name="TRANS" localSheetId="11">'[10]Escalated Budget'!#REF!</definedName>
    <definedName name="TRANS">'[10]Escalated Budget'!#REF!</definedName>
    <definedName name="True1">[23]БД!$Q$3,[23]БД!$Q$3:$R$4749,[23]БД!$S$3:$T$4749,[23]БД!$U$3:$V$4749,[23]БД!$W$3:$X$4749,[23]БД!$AG$3:$AH$4749,[23]БД!$AI$3:$AJ$4749,[23]БД!$AO$3:$AO$4749,[23]БД!$AP$3:$AP$4749,[23]БД!$AU$3:$AU$4749,[23]БД!$AV$3:$AV$4749</definedName>
    <definedName name="USD_ZAR" localSheetId="5">#REF!</definedName>
    <definedName name="USD_ZAR" localSheetId="11">#REF!</definedName>
    <definedName name="USD_ZAR">#REF!</definedName>
    <definedName name="values" localSheetId="5">#REF!,#REF!,#REF!</definedName>
    <definedName name="values" localSheetId="11">#REF!,#REF!,#REF!</definedName>
    <definedName name="values">#REF!,#REF!,#REF!</definedName>
    <definedName name="Values_Entered" localSheetId="5">IF('Climate and Energy'!Loan_Amount*'Climate and Energy'!Interest_Rate*'Climate and Energy'!Loan_Years*'Climate and Energy'!Loan_Start&gt;0,1,0)</definedName>
    <definedName name="Values_Entered" localSheetId="11">IF(GRI!Loan_Amount*GRI!Interest_Rate*GRI!Loan_Years*GRI!Loan_Start&gt;0,1,0)</definedName>
    <definedName name="Values_Entered">IF(Loan_Amount*Interest_Rate*Loan_Years*Loan_Start&gt;0,1,0)</definedName>
    <definedName name="Viscosity" localSheetId="5">'[5]Esc Rates'!#REF!</definedName>
    <definedName name="Viscosity" localSheetId="11">'[5]Esc Rates'!#REF!</definedName>
    <definedName name="Viscosity">'[5]Esc Rates'!#REF!</definedName>
    <definedName name="w" localSheetId="5" hidden="1">#REF!</definedName>
    <definedName name="w" localSheetId="11" hidden="1">#REF!</definedName>
    <definedName name="w" hidden="1">#REF!</definedName>
    <definedName name="w_1">'[7]Расчет-выпуск'!$F$25</definedName>
    <definedName name="w_2" localSheetId="5">[8]Проект2002!#REF!</definedName>
    <definedName name="w_2" localSheetId="11">[8]Проект2002!#REF!</definedName>
    <definedName name="w_2">[8]Проект2002!#REF!</definedName>
    <definedName name="w_3" localSheetId="5">[8]Проект2002!#REF!</definedName>
    <definedName name="w_3" localSheetId="11">[8]Проект2002!#REF!</definedName>
    <definedName name="w_3">[8]Проект2002!#REF!</definedName>
    <definedName name="XRefCopyRangeCount" hidden="1">1</definedName>
    <definedName name="А27" localSheetId="5">#REF!</definedName>
    <definedName name="А27" localSheetId="11">#REF!</definedName>
    <definedName name="А27">#REF!</definedName>
    <definedName name="ааааа" localSheetId="5" hidden="1">{"'РП (2)'!$A$5:$S$150"}</definedName>
    <definedName name="ааааа" hidden="1">{"'РП (2)'!$A$5:$S$150"}</definedName>
    <definedName name="адва">[24]KAR10!$N$28</definedName>
    <definedName name="амортизация" localSheetId="5">#REF!</definedName>
    <definedName name="амортизация" localSheetId="11">#REF!</definedName>
    <definedName name="амортизация">#REF!</definedName>
    <definedName name="амортПК4" localSheetId="5">#REF!</definedName>
    <definedName name="амортПК4" localSheetId="11">#REF!</definedName>
    <definedName name="амортПК4">#REF!</definedName>
    <definedName name="апр" localSheetId="5">[8]Проект2002!#REF!</definedName>
    <definedName name="апр" localSheetId="11">[8]Проект2002!#REF!</definedName>
    <definedName name="апр">[8]Проект2002!#REF!</definedName>
    <definedName name="араз">[25]KAR10!$N$28</definedName>
    <definedName name="араз_">[26]KAR10!$N$28</definedName>
    <definedName name="араз1">[25]KAR10!$L$28</definedName>
    <definedName name="араз2">[25]KAR10!$M$28</definedName>
    <definedName name="атер">[25]KAR10!$N$29</definedName>
    <definedName name="атер1">[25]KAR10!$L$29</definedName>
    <definedName name="атер2">[25]KAR10!$M$29</definedName>
    <definedName name="атер3">[24]KAR10!$M$29</definedName>
    <definedName name="атерс">[24]KAR10!$L$29</definedName>
    <definedName name="_xlnm.Database" localSheetId="5">#REF!</definedName>
    <definedName name="_xlnm.Database" localSheetId="11">#REF!</definedName>
    <definedName name="_xlnm.Database">#REF!</definedName>
    <definedName name="бурение2" localSheetId="5">[27]текучесть!#REF!</definedName>
    <definedName name="бурение2" localSheetId="11">[27]текучесть!#REF!</definedName>
    <definedName name="бурение2">[27]текучесть!#REF!</definedName>
    <definedName name="бюджет" localSheetId="5" hidden="1">{"'РП (2)'!$A$5:$S$150"}</definedName>
    <definedName name="бюджет" hidden="1">{"'РП (2)'!$A$5:$S$150"}</definedName>
    <definedName name="Бюджет_ОАО__СУАЛ" localSheetId="5">#REF!</definedName>
    <definedName name="Бюджет_ОАО__СУАЛ" localSheetId="11">#REF!</definedName>
    <definedName name="Бюджет_ОАО__СУАЛ">#REF!</definedName>
    <definedName name="ваф" localSheetId="5" hidden="1">{"'РП (2)'!$A$5:$S$150"}</definedName>
    <definedName name="ваф" hidden="1">{"'РП (2)'!$A$5:$S$150"}</definedName>
    <definedName name="вв">[28]Факт!$C$12:$H$12</definedName>
    <definedName name="ввпп">'[7]Расчет-выпуск'!$H$58</definedName>
    <definedName name="Вид_затрат" localSheetId="5">#REF!</definedName>
    <definedName name="Вид_затрат" localSheetId="11">#REF!</definedName>
    <definedName name="Вид_затрат">#REF!</definedName>
    <definedName name="Вид_номенклатуры" localSheetId="5">#REF!</definedName>
    <definedName name="Вид_номенклатуры" localSheetId="11">#REF!</definedName>
    <definedName name="Вид_номенклатуры">#REF!</definedName>
    <definedName name="врк1">[28]Факт!$C$13:$H$13</definedName>
    <definedName name="врк3">[28]Факт!$C$14:$H$14</definedName>
    <definedName name="врк6">[28]Факт!$C$15:$H$15</definedName>
    <definedName name="группа">[29]Служебный!$A$2:$A$5</definedName>
    <definedName name="д" localSheetId="5">#REF!</definedName>
    <definedName name="д" localSheetId="11">#REF!</definedName>
    <definedName name="д">#REF!</definedName>
    <definedName name="дбк">[28]Факт!$C$16:$H$16</definedName>
    <definedName name="дв">[28]Факт!$C$17:$H$17</definedName>
    <definedName name="доб" localSheetId="5">#REF!</definedName>
    <definedName name="доб" localSheetId="11">#REF!</definedName>
    <definedName name="доб">#REF!</definedName>
    <definedName name="е" localSheetId="5">#REF!</definedName>
    <definedName name="е" localSheetId="11">#REF!</definedName>
    <definedName name="е">#REF!</definedName>
    <definedName name="Ед." localSheetId="5">#REF!</definedName>
    <definedName name="Ед." localSheetId="11">#REF!</definedName>
    <definedName name="Ед.">#REF!</definedName>
    <definedName name="ед.техника" localSheetId="5">#REF!</definedName>
    <definedName name="ед.техника" localSheetId="11">#REF!</definedName>
    <definedName name="ед.техника">#REF!</definedName>
    <definedName name="ждт">[30]Номенклатура!$L$1:$L$65536</definedName>
    <definedName name="_xlnm.Print_Titles">[31]ETC!$A$1:$D$65536,[31]ETC!$A$2:$IV$3</definedName>
    <definedName name="иag_1">'[7]Расчет-выпуск'!$F$11</definedName>
    <definedName name="иag_2" localSheetId="5">[8]Проект2002!#REF!</definedName>
    <definedName name="иag_2" localSheetId="11">[8]Проект2002!#REF!</definedName>
    <definedName name="иag_2">[8]Проект2002!#REF!</definedName>
    <definedName name="иag_3" localSheetId="5">[8]Проект2002!#REF!</definedName>
    <definedName name="иag_3" localSheetId="11">[8]Проект2002!#REF!</definedName>
    <definedName name="иag_3">[8]Проект2002!#REF!</definedName>
    <definedName name="иau_1">'[7]Расчет-выпуск'!$F$10</definedName>
    <definedName name="иau_2" localSheetId="5">[8]Проект2002!#REF!</definedName>
    <definedName name="иau_2" localSheetId="11">[8]Проект2002!#REF!</definedName>
    <definedName name="иau_2">[8]Проект2002!#REF!</definedName>
    <definedName name="иau_3" localSheetId="5">[8]Проект2002!#REF!</definedName>
    <definedName name="иau_3" localSheetId="11">[8]Проект2002!#REF!</definedName>
    <definedName name="иau_3">[8]Проект2002!#REF!</definedName>
    <definedName name="й" localSheetId="5" hidden="1">{"'РП (2)'!$A$5:$S$150"}</definedName>
    <definedName name="й" hidden="1">{"'РП (2)'!$A$5:$S$150"}</definedName>
    <definedName name="ййй" localSheetId="5">IF('Climate and Energy'!Values_Entered,Header_Row+'Climate and Energy'!Number_of_Payments,Header_Row)</definedName>
    <definedName name="ййй" localSheetId="11">IF(GRI!Values_Entered,GRI!Header_Row+GRI!Number_of_Payments,GRI!Header_Row)</definedName>
    <definedName name="ййй">IF(Values_Entered,Header_Row+Number_of_Payments,Header_Row)</definedName>
    <definedName name="К">[32]Исходные!$B$1</definedName>
    <definedName name="К3" localSheetId="5">[32]Исходные!#REF!</definedName>
    <definedName name="К3" localSheetId="11">[32]Исходные!#REF!</definedName>
    <definedName name="К3">[32]Исходные!#REF!</definedName>
    <definedName name="К4" localSheetId="5">[32]Исходные!#REF!</definedName>
    <definedName name="К4" localSheetId="11">[32]Исходные!#REF!</definedName>
    <definedName name="К4">[32]Исходные!#REF!</definedName>
    <definedName name="Карьер__Воронцовский___горный_участок_в_т.ч._экскаваторы">[33]Справка!$D$40</definedName>
    <definedName name="кбк">[28]Факт!$C$20:$H$20</definedName>
    <definedName name="кбх">[28]Факт!$C$19:$H$19</definedName>
    <definedName name="кв">[28]Факт!$C$21:$H$21</definedName>
    <definedName name="кв2">[28]Факт!$C$22:$H$22</definedName>
    <definedName name="Кол_во" localSheetId="5">#REF!</definedName>
    <definedName name="Кол_во" localSheetId="11">#REF!</definedName>
    <definedName name="Кол_во">#REF!</definedName>
    <definedName name="Количество" localSheetId="5">#REF!</definedName>
    <definedName name="Количество" localSheetId="11">#REF!</definedName>
    <definedName name="Количество">#REF!</definedName>
    <definedName name="коэф">[30]Номенклатура!$J$1:$J$65536</definedName>
    <definedName name="коэфф_тонны">[34]Макро!$C$21</definedName>
    <definedName name="Кпер">'[7]Расчет-выпуск'!$F$14</definedName>
    <definedName name="КРАСНОЯРСК" localSheetId="5" hidden="1">{"'РП (2)'!$A$5:$S$150"}</definedName>
    <definedName name="КРАСНОЯРСК" hidden="1">{"'РП (2)'!$A$5:$S$150"}</definedName>
    <definedName name="крв">[35]Факт!$C$38:$H$38</definedName>
    <definedName name="крк1">[28]Факт!$C$25:$H$25</definedName>
    <definedName name="крк3">[28]Факт!$C$26:$H$26</definedName>
    <definedName name="крк6">[28]Факт!$C$27:$H$27</definedName>
    <definedName name="крпм">[28]Факт!$C$37:$H$37</definedName>
    <definedName name="кул">[28]Факт!$C$18:$H$18</definedName>
    <definedName name="курс" localSheetId="5">#REF!</definedName>
    <definedName name="курс" localSheetId="11">#REF!</definedName>
    <definedName name="курс">#REF!</definedName>
    <definedName name="курс_мес">[36]свод!$B$14</definedName>
    <definedName name="курс_с_начала_года">[36]свод!$B$15</definedName>
    <definedName name="кх">[28]Факт!$C$24:$H$24</definedName>
    <definedName name="лсв">[28]Факт!$C$28:$H$28</definedName>
    <definedName name="лсв2">[28]Факт!$C$29:$H$29</definedName>
    <definedName name="лсул">[28]Факт!$C$30:$H$30</definedName>
    <definedName name="марка">[29]Служебный!$A$50:$A$78</definedName>
    <definedName name="мокр" localSheetId="5">#REF!</definedName>
    <definedName name="мокр" localSheetId="11">#REF!</definedName>
    <definedName name="мокр">#REF!</definedName>
    <definedName name="н14">[28]Факт!$C$5:$C$51</definedName>
    <definedName name="н15">[28]Факт!$D$5:$D$51</definedName>
    <definedName name="н16">[28]Факт!$E$5:$E$51</definedName>
    <definedName name="н17">[28]Факт!$F$5:$F$51</definedName>
    <definedName name="н18">[28]Факт!$G$5:$G$51</definedName>
    <definedName name="н5">[35]Факт!$G$5:$G$54</definedName>
    <definedName name="Наименование" localSheetId="5">#REF!</definedName>
    <definedName name="Наименование" localSheetId="11">#REF!</definedName>
    <definedName name="Наименование">#REF!</definedName>
    <definedName name="налог" localSheetId="5">#REF!</definedName>
    <definedName name="налог" localSheetId="11">#REF!</definedName>
    <definedName name="налог">#REF!</definedName>
    <definedName name="нач1дек">[37]Исходные!$B$3</definedName>
    <definedName name="ндс">[38]const!$C$7</definedName>
    <definedName name="Номер" localSheetId="5">#REF!</definedName>
    <definedName name="Номер" localSheetId="11">#REF!</definedName>
    <definedName name="Номер">#REF!</definedName>
    <definedName name="об_вл">'[39]Рез-т'!$C$7</definedName>
    <definedName name="Об_окт" localSheetId="5">#REF!</definedName>
    <definedName name="Об_окт" localSheetId="11">#REF!</definedName>
    <definedName name="Об_окт">#REF!</definedName>
    <definedName name="_xlnm.Print_Area" localSheetId="0">Content!$A$1:$T$41</definedName>
    <definedName name="_xlnm.Print_Area">'[4]Незав.пр-во '!$A:$IV</definedName>
    <definedName name="Область_печати_ИМ" localSheetId="5">#REF!</definedName>
    <definedName name="Область_печати_ИМ" localSheetId="11">#REF!</definedName>
    <definedName name="Область_печати_ИМ">#REF!</definedName>
    <definedName name="объём">[30]Номенклатура!$H$1:$H$65536</definedName>
    <definedName name="оператор">[29]Служебный!$A$80:$A$89</definedName>
    <definedName name="оплата" localSheetId="5">#REF!</definedName>
    <definedName name="оплата" localSheetId="11">#REF!</definedName>
    <definedName name="оплата">#REF!</definedName>
    <definedName name="ответств">[29]Служебный!$A$91:$A$112</definedName>
    <definedName name="отчдата">[37]Исходные!$B$1</definedName>
    <definedName name="п_1">'[7]Расчет-выпуск'!$F$57</definedName>
    <definedName name="п_2" localSheetId="5">[8]Проект2002!#REF!</definedName>
    <definedName name="п_2" localSheetId="11">[8]Проект2002!#REF!</definedName>
    <definedName name="п_2">[8]Проект2002!#REF!</definedName>
    <definedName name="п_3" localSheetId="5">[8]Проект2002!#REF!</definedName>
    <definedName name="п_3" localSheetId="11">[8]Проект2002!#REF!</definedName>
    <definedName name="п_3">[8]Проект2002!#REF!</definedName>
    <definedName name="п14">[28]План!$C$5:$C$48</definedName>
    <definedName name="п15">[28]План!$D$5:$D$48</definedName>
    <definedName name="п16">[28]План!$E$5:$E$48</definedName>
    <definedName name="п17">[28]План!$F$5:$F$48</definedName>
    <definedName name="п18">[28]План!$G$5:$G$48</definedName>
    <definedName name="па" localSheetId="5">#REF!</definedName>
    <definedName name="па" localSheetId="11">#REF!</definedName>
    <definedName name="па">#REF!</definedName>
    <definedName name="период">[32]Исходные!$B$2</definedName>
    <definedName name="пкрзсу">[28]Факт!$C$31:$H$31</definedName>
    <definedName name="пкрзхрк">[28]Факт!$C$32:$H$32</definedName>
    <definedName name="пкрим">[28]Факт!$C$33:$H$33</definedName>
    <definedName name="пкркг">[28]Факт!$C$34:$H$34</definedName>
    <definedName name="пкрсм">[28]Факт!$C$35:$H$35</definedName>
    <definedName name="пкрст">[28]Факт!$C$36:$H$36</definedName>
    <definedName name="плвбх">[28]План!$C$47:$H$47</definedName>
    <definedName name="плвв">[28]План!$C$48:$H$48</definedName>
    <definedName name="плврк1">[28]План!$C$14:$H$14</definedName>
    <definedName name="плврк6">[28]План!$C$15:$H$15</definedName>
    <definedName name="плвул">[28]План!$C$46:$H$46</definedName>
    <definedName name="плкбк">[28]План!$C$19:$H$19</definedName>
    <definedName name="плкбх">[28]План!$C$18:$H$18</definedName>
    <definedName name="плкв">[28]План!$C$20:$H$20</definedName>
    <definedName name="плкв2">[28]План!$C$21:$H$21</definedName>
    <definedName name="плкк">[28]План!$C$22:$H$22</definedName>
    <definedName name="плкрпм">[28]План!$C$31:$H$31</definedName>
    <definedName name="плкрсм">[28]План!$C$29:$H$29</definedName>
    <definedName name="плкрст">[28]План!$C$30:$H$30</definedName>
    <definedName name="плкт">[28]План!$C$23:$H$23</definedName>
    <definedName name="плкул">[28]План!$C$17:$H$17</definedName>
    <definedName name="плкх">[28]План!$C$24:$H$24</definedName>
    <definedName name="пллсв">[28]План!$C$25:$H$25</definedName>
    <definedName name="пллсв2">[28]План!$C$26:$H$26</definedName>
    <definedName name="пллсул">[28]План!$C$27:$H$27</definedName>
    <definedName name="пллсх">[28]План!$C$28:$H$28</definedName>
    <definedName name="плпв">[28]План!$C$36:$H$36</definedName>
    <definedName name="плпкрзхрк">[28]План!$C$35:$H$35</definedName>
    <definedName name="плпкрпм">[28]План!$C$34:$H$34</definedName>
    <definedName name="плпкрсм">[28]План!$C$32:$H$32</definedName>
    <definedName name="плпкрст">[28]План!$C$33:$H$33</definedName>
    <definedName name="плпрзсу">[28]План!$C$6:$H$6</definedName>
    <definedName name="плпрзхрк">[28]План!$C$5:$H$5</definedName>
    <definedName name="плприм">[28]План!$C$7:$H$7</definedName>
    <definedName name="плпркг">[28]План!$C$8:$H$8</definedName>
    <definedName name="плпрох">[28]План!$C$10:$H$10</definedName>
    <definedName name="плпрпм">[28]План!$C$11:$H$11</definedName>
    <definedName name="плпрсм">[28]План!$C$12:$H$12</definedName>
    <definedName name="плпрст">[28]План!$C$13:$H$13</definedName>
    <definedName name="плэб">[28]План!$C$38:$H$38</definedName>
    <definedName name="плэбк">[28]План!$C$40:$H$40</definedName>
    <definedName name="плэбх">[28]План!$C$39:$H$39</definedName>
    <definedName name="плэв">[28]План!$C$41:$H$41</definedName>
    <definedName name="плэк">[28]План!$C$42:$H$42</definedName>
    <definedName name="плэм">[28]План!$C$43:$H$43</definedName>
    <definedName name="плэт">[28]План!$C$44:$H$44</definedName>
    <definedName name="плэул">[28]План!$C$37:$H$37</definedName>
    <definedName name="плэх">[28]План!$C$45:$H$45</definedName>
    <definedName name="Подразделение_владелец" localSheetId="5">#REF!</definedName>
    <definedName name="Подразделение_владелец" localSheetId="11">#REF!</definedName>
    <definedName name="Подразделение_владелец">#REF!</definedName>
    <definedName name="пот" localSheetId="5">#REF!</definedName>
    <definedName name="пот" localSheetId="11">#REF!</definedName>
    <definedName name="пот">#REF!</definedName>
    <definedName name="Пояснение" localSheetId="5">#REF!</definedName>
    <definedName name="Пояснение" localSheetId="11">#REF!</definedName>
    <definedName name="Пояснение">#REF!</definedName>
    <definedName name="прзхрк">[28]Факт!$C$5:$H$5</definedName>
    <definedName name="привет" localSheetId="5">[8]Проект2002!#REF!</definedName>
    <definedName name="привет" localSheetId="11">[8]Проект2002!#REF!</definedName>
    <definedName name="привет">[8]Проект2002!#REF!</definedName>
    <definedName name="прим">[28]Факт!$C$6:$H$6</definedName>
    <definedName name="пркг">[28]Факт!$C$7:$H$7</definedName>
    <definedName name="про">'[7]Расчет-выпуск'!$G$27</definedName>
    <definedName name="Производственная_статистика__I_квартал_2010__III_квартал_2015_года" localSheetId="5">[17]Content!#REF!</definedName>
    <definedName name="Производственная_статистика__I_квартал_2010__III_квартал_2015_года" localSheetId="11">Content!#REF!</definedName>
    <definedName name="Производственная_статистика__I_квартал_2010__III_квартал_2015_года">Content!#REF!</definedName>
    <definedName name="прост" localSheetId="5">[1]текучесть!#REF!</definedName>
    <definedName name="прост" localSheetId="11">[1]текучесть!#REF!</definedName>
    <definedName name="прост">[1]текучесть!#REF!</definedName>
    <definedName name="прох">[28]Факт!$C$8:$H$8</definedName>
    <definedName name="Процесс__статья_затрат" localSheetId="5">#REF!</definedName>
    <definedName name="Процесс__статья_затрат" localSheetId="11">#REF!</definedName>
    <definedName name="Процесс__статья_затрат">#REF!</definedName>
    <definedName name="прпм">[28]Факт!$C$9:$H$9</definedName>
    <definedName name="прсм">[28]Факт!$C$10:$H$10</definedName>
    <definedName name="прст">[28]Факт!$C$11:$H$11</definedName>
    <definedName name="р_1">'[7]Расчет-выпуск'!$F$58</definedName>
    <definedName name="р_2" localSheetId="5">[8]Проект2002!#REF!</definedName>
    <definedName name="р_2" localSheetId="11">[8]Проект2002!#REF!</definedName>
    <definedName name="р_2">[8]Проект2002!#REF!</definedName>
    <definedName name="р_3" localSheetId="5">[8]Проект2002!#REF!</definedName>
    <definedName name="р_3" localSheetId="11">[8]Проект2002!#REF!</definedName>
    <definedName name="р_3">[8]Проект2002!#REF!</definedName>
    <definedName name="раз" localSheetId="5">#REF!</definedName>
    <definedName name="раз" localSheetId="11">#REF!</definedName>
    <definedName name="раз">#REF!</definedName>
    <definedName name="размер">[30]Номенклатура!$D$1:$D$65536</definedName>
    <definedName name="разр">[40]Лист1!$A$2:$A$19</definedName>
    <definedName name="разрезы1">[29]Служебный!$A$7:$A$25</definedName>
    <definedName name="разрезы2">[29]Служебный!$A$27:$A$48</definedName>
    <definedName name="рв">[28]Факт!$C$39:$H$39</definedName>
    <definedName name="руда" localSheetId="5">[8]Проект2002!#REF!</definedName>
    <definedName name="руда" localSheetId="11">[8]Проект2002!#REF!</definedName>
    <definedName name="руда">[8]Проект2002!#REF!</definedName>
    <definedName name="рул">[28]Факт!$C$38:$H$38</definedName>
    <definedName name="рх">[28]Факт!$C$40:$H$40</definedName>
    <definedName name="с23" localSheetId="5">#REF!</definedName>
    <definedName name="с23" localSheetId="11">#REF!</definedName>
    <definedName name="с23">#REF!</definedName>
    <definedName name="с26" localSheetId="5">#REF!</definedName>
    <definedName name="с26" localSheetId="11">#REF!</definedName>
    <definedName name="с26">#REF!</definedName>
    <definedName name="СБ" localSheetId="5">#REF!</definedName>
    <definedName name="СБ" localSheetId="11">#REF!</definedName>
    <definedName name="СБ">#REF!</definedName>
    <definedName name="Справка" localSheetId="5">#REF!</definedName>
    <definedName name="Справка" localSheetId="11">#REF!</definedName>
    <definedName name="Справка">#REF!</definedName>
    <definedName name="ст1" localSheetId="5">#REF!</definedName>
    <definedName name="ст1" localSheetId="11">#REF!</definedName>
    <definedName name="ст1">#REF!</definedName>
    <definedName name="ст2" localSheetId="5">#REF!</definedName>
    <definedName name="ст2" localSheetId="11">#REF!</definedName>
    <definedName name="ст2">#REF!</definedName>
    <definedName name="сталь">[30]Номенклатура!$C$1:$C$65536</definedName>
    <definedName name="Статья" localSheetId="5">#REF!</definedName>
    <definedName name="Статья" localSheetId="11">#REF!</definedName>
    <definedName name="Статья">#REF!</definedName>
    <definedName name="Стоимость__USD" localSheetId="5">#REF!</definedName>
    <definedName name="Стоимость__USD" localSheetId="11">#REF!</definedName>
    <definedName name="Стоимость__USD">#REF!</definedName>
    <definedName name="Стоимость__руб." localSheetId="5">#REF!</definedName>
    <definedName name="Стоимость__руб." localSheetId="11">#REF!</definedName>
    <definedName name="Стоимость__руб.">#REF!</definedName>
    <definedName name="сумм" localSheetId="5">#REF!</definedName>
    <definedName name="сумм" localSheetId="11">#REF!</definedName>
    <definedName name="сумм">#REF!</definedName>
    <definedName name="сч23" localSheetId="5">#REF!</definedName>
    <definedName name="сч23" localSheetId="11">#REF!</definedName>
    <definedName name="сч23">#REF!</definedName>
    <definedName name="сч26" localSheetId="5">#REF!</definedName>
    <definedName name="сч26" localSheetId="11">#REF!</definedName>
    <definedName name="сч26">#REF!</definedName>
    <definedName name="сч26_" localSheetId="5">#REF!</definedName>
    <definedName name="сч26_" localSheetId="11">#REF!</definedName>
    <definedName name="сч26_">#REF!</definedName>
    <definedName name="труба">[30]Номенклатура!$N$1:$N$65536</definedName>
    <definedName name="ТУ">[30]Номенклатура!$G$1:$G$65536</definedName>
    <definedName name="удконт1">[25]Контакты!$K$18</definedName>
    <definedName name="удконт2">[25]Контакты!$K$31</definedName>
    <definedName name="удконт3">[25]Контакты!$K$44</definedName>
    <definedName name="унции">[41]Макро!$B$25</definedName>
    <definedName name="Ф1" localSheetId="5">[42]ИТОГОВАЯ!#REF!</definedName>
    <definedName name="Ф1" localSheetId="11">[42]ИТОГОВАЯ!#REF!</definedName>
    <definedName name="Ф1">[42]ИТОГОВАЯ!#REF!</definedName>
    <definedName name="фот" localSheetId="5">[1]текучесть!#REF!</definedName>
    <definedName name="фот" localSheetId="11">[1]текучесть!#REF!</definedName>
    <definedName name="фот">[1]текучесть!#REF!</definedName>
    <definedName name="фц" localSheetId="5" hidden="1">{"'РП (2)'!$A$5:$S$150"}</definedName>
    <definedName name="фц" hidden="1">{"'РП (2)'!$A$5:$S$150"}</definedName>
    <definedName name="цена">[30]Номенклатура!$I$1:$I$65536</definedName>
    <definedName name="ЦФО_получатель" localSheetId="5">#REF!</definedName>
    <definedName name="ЦФО_получатель" localSheetId="11">#REF!</definedName>
    <definedName name="ЦФО_получатель">#REF!</definedName>
    <definedName name="ш" localSheetId="5">IF('Climate and Energy'!Values_Entered,Header_Row+'Climate and Energy'!Number_of_Payments,Header_Row)</definedName>
    <definedName name="ш" localSheetId="11">IF(GRI!Values_Entered,GRI!Header_Row+GRI!Number_of_Payments,GRI!Header_Row)</definedName>
    <definedName name="ш">IF(Values_Entered,Header_Row+Number_of_Payments,Header_Row)</definedName>
    <definedName name="ывупа">[24]Контакты!$K$18</definedName>
    <definedName name="ыыы" localSheetId="5" hidden="1">{"'РП (2)'!$A$5:$S$150"}</definedName>
    <definedName name="ыыы" hidden="1">{"'РП (2)'!$A$5:$S$150"}</definedName>
    <definedName name="эб">[28]Факт!$C$42:$H$42</definedName>
    <definedName name="эбк">[28]Факт!$C$44:$H$44</definedName>
    <definedName name="эбх">[28]Факт!$C$43:$H$43</definedName>
    <definedName name="эв">[28]Факт!$C$45:$H$45</definedName>
    <definedName name="эв2">[28]Факт!$C$46:$H$46</definedName>
    <definedName name="эк">[28]Факт!$C$47:$H$47</definedName>
    <definedName name="эм">[28]Факт!$C$48:$H$48</definedName>
    <definedName name="эт">[28]Факт!$C$49:$H$49</definedName>
    <definedName name="эул">[28]Факт!$C$41:$H$41</definedName>
    <definedName name="эф">[28]Факт!$C$50:$H$50</definedName>
    <definedName name="эх">[28]Факт!$C$51:$H$51</definedName>
    <definedName name="я" localSheetId="5" hidden="1">{"'РП (2)'!$A$5:$S$150"}</definedName>
    <definedName name="я" hidden="1">{"'РП (2)'!$A$5:$S$150"}</definedName>
  </definedNames>
  <calcPr calcId="162913"/>
</workbook>
</file>

<file path=xl/calcChain.xml><?xml version="1.0" encoding="utf-8"?>
<calcChain xmlns="http://schemas.openxmlformats.org/spreadsheetml/2006/main">
  <c r="C44" i="51" l="1"/>
  <c r="C43" i="51"/>
  <c r="H57" i="49"/>
  <c r="G57" i="49"/>
  <c r="F57" i="49"/>
  <c r="E57" i="49"/>
  <c r="H56" i="49"/>
  <c r="G56" i="49"/>
  <c r="F56" i="49"/>
  <c r="E56" i="49"/>
  <c r="H53" i="49"/>
  <c r="G53" i="49"/>
  <c r="F53" i="49"/>
  <c r="E53" i="49"/>
  <c r="D53" i="49"/>
  <c r="B53" i="49"/>
  <c r="J15" i="46"/>
  <c r="I15" i="46"/>
  <c r="H15" i="46"/>
  <c r="G15" i="46"/>
  <c r="F15" i="46"/>
  <c r="E15" i="46"/>
  <c r="D15" i="46"/>
  <c r="B15" i="46"/>
  <c r="J14" i="46"/>
  <c r="I14" i="46"/>
  <c r="H14" i="46"/>
  <c r="G14" i="46"/>
  <c r="F14" i="46"/>
  <c r="E14" i="46"/>
  <c r="D14" i="46"/>
  <c r="B14" i="46"/>
  <c r="O358" i="57"/>
  <c r="B161" i="45"/>
  <c r="J106" i="45"/>
  <c r="I106" i="45"/>
  <c r="B43" i="47"/>
  <c r="B42" i="47"/>
  <c r="B41" i="47"/>
  <c r="B40" i="47"/>
  <c r="B39" i="47"/>
  <c r="D36" i="47"/>
  <c r="B36" i="47"/>
  <c r="B35" i="47"/>
  <c r="D33" i="47"/>
  <c r="B33" i="47"/>
  <c r="D32" i="47"/>
  <c r="B32" i="47"/>
  <c r="D31" i="47"/>
  <c r="B31" i="47"/>
  <c r="D30" i="47"/>
  <c r="B30" i="47"/>
  <c r="B29" i="47"/>
  <c r="D27" i="47"/>
  <c r="B27" i="47"/>
  <c r="D26" i="47"/>
  <c r="B26" i="47"/>
  <c r="D25" i="47"/>
  <c r="B25" i="47"/>
  <c r="D24" i="47"/>
  <c r="B24" i="47"/>
  <c r="B23" i="47"/>
  <c r="D22" i="47"/>
  <c r="B22" i="47"/>
  <c r="D21" i="47"/>
  <c r="B21" i="47"/>
  <c r="D20" i="47"/>
  <c r="B20" i="47"/>
  <c r="B19" i="47"/>
  <c r="D17" i="47"/>
  <c r="B17" i="47"/>
  <c r="D16" i="47"/>
  <c r="B16" i="47"/>
  <c r="D15" i="47"/>
  <c r="B15" i="47"/>
  <c r="D14" i="47"/>
  <c r="B14" i="47"/>
  <c r="D13" i="47"/>
  <c r="B13" i="47"/>
  <c r="B12" i="47"/>
  <c r="D11" i="47"/>
  <c r="B11" i="47"/>
  <c r="D10" i="47"/>
  <c r="B10" i="47"/>
  <c r="D9" i="47"/>
  <c r="B9" i="47"/>
  <c r="D8" i="47"/>
  <c r="B8" i="47"/>
  <c r="D7" i="47"/>
  <c r="B7" i="47"/>
  <c r="B6" i="47"/>
  <c r="D4" i="47"/>
  <c r="B2" i="47"/>
  <c r="V97" i="50" l="1"/>
  <c r="L97" i="50"/>
  <c r="B97" i="50"/>
  <c r="V96" i="50"/>
  <c r="L96" i="50"/>
  <c r="B96" i="50"/>
  <c r="B94" i="50"/>
  <c r="V75" i="50"/>
  <c r="L75" i="50"/>
  <c r="B75" i="50"/>
  <c r="V74" i="50"/>
  <c r="L74" i="50"/>
  <c r="B74" i="50"/>
  <c r="V53" i="50"/>
  <c r="L53" i="50"/>
  <c r="B53" i="50"/>
  <c r="V52" i="50"/>
  <c r="L52" i="50"/>
  <c r="B52" i="50"/>
  <c r="B50" i="50"/>
  <c r="V31" i="50"/>
  <c r="L31" i="50"/>
  <c r="B31" i="50"/>
  <c r="V30" i="50"/>
  <c r="L30" i="50"/>
  <c r="B30" i="50"/>
  <c r="B28" i="50"/>
  <c r="C15" i="50"/>
  <c r="V8" i="50"/>
  <c r="L8" i="50"/>
  <c r="B8" i="50"/>
  <c r="V7" i="50"/>
  <c r="L7" i="50"/>
  <c r="B7" i="50"/>
  <c r="B5" i="50"/>
  <c r="B2" i="50"/>
  <c r="H114" i="50"/>
  <c r="G114" i="50"/>
  <c r="F114" i="50"/>
  <c r="E114" i="50"/>
  <c r="D114" i="50"/>
  <c r="C114" i="50"/>
  <c r="J33" i="47"/>
  <c r="I33" i="47"/>
  <c r="H33" i="47"/>
  <c r="G33" i="47"/>
  <c r="F33" i="47"/>
  <c r="E33" i="47"/>
  <c r="J32" i="47"/>
  <c r="I32" i="47"/>
  <c r="H32" i="47"/>
  <c r="G32" i="47"/>
  <c r="F32" i="47"/>
  <c r="E32" i="47"/>
  <c r="J31" i="47"/>
  <c r="I31" i="47"/>
  <c r="H31" i="47"/>
  <c r="G31" i="47"/>
  <c r="F31" i="47"/>
  <c r="E31" i="47"/>
  <c r="J30" i="47"/>
  <c r="I30" i="47"/>
  <c r="H30" i="47"/>
  <c r="G30" i="47"/>
  <c r="F30" i="47"/>
  <c r="E30" i="47"/>
  <c r="AC694" i="57"/>
  <c r="AB694" i="57"/>
  <c r="AA694" i="57"/>
  <c r="Z694" i="57"/>
  <c r="Y694" i="57"/>
  <c r="X694" i="57"/>
  <c r="J36" i="47"/>
  <c r="I36" i="47"/>
  <c r="H36" i="47"/>
  <c r="G36" i="47"/>
  <c r="F36" i="47"/>
  <c r="E36" i="47"/>
  <c r="O694" i="57" l="1"/>
  <c r="N694" i="57"/>
  <c r="M694" i="57"/>
  <c r="L694" i="57"/>
  <c r="G20" i="47" s="1"/>
  <c r="K694" i="57"/>
  <c r="J694" i="57"/>
  <c r="J27" i="47"/>
  <c r="I27" i="47"/>
  <c r="H27" i="47"/>
  <c r="G27" i="47"/>
  <c r="F27" i="47"/>
  <c r="E27" i="47"/>
  <c r="J26" i="47"/>
  <c r="I26" i="47"/>
  <c r="H26" i="47"/>
  <c r="G26" i="47"/>
  <c r="F26" i="47"/>
  <c r="E26" i="47"/>
  <c r="J25" i="47"/>
  <c r="I25" i="47"/>
  <c r="H25" i="47"/>
  <c r="G25" i="47"/>
  <c r="F25" i="47"/>
  <c r="E25" i="47"/>
  <c r="J24" i="47"/>
  <c r="I24" i="47"/>
  <c r="H24" i="47"/>
  <c r="G24" i="47"/>
  <c r="F24" i="47"/>
  <c r="E24" i="47"/>
  <c r="J22" i="47"/>
  <c r="I22" i="47"/>
  <c r="H22" i="47"/>
  <c r="G22" i="47"/>
  <c r="F22" i="47"/>
  <c r="E22" i="47"/>
  <c r="J21" i="47"/>
  <c r="I21" i="47"/>
  <c r="H21" i="47"/>
  <c r="G21" i="47"/>
  <c r="F21" i="47"/>
  <c r="E21" i="47"/>
  <c r="J20" i="47"/>
  <c r="I20" i="47"/>
  <c r="H20" i="47"/>
  <c r="F20" i="47"/>
  <c r="E20" i="47"/>
  <c r="J17" i="47"/>
  <c r="J16" i="47"/>
  <c r="J15" i="47"/>
  <c r="J14" i="47"/>
  <c r="J13" i="47"/>
  <c r="J11" i="47"/>
  <c r="J10" i="47"/>
  <c r="J9" i="47"/>
  <c r="J8" i="47"/>
  <c r="J7" i="47"/>
  <c r="I17" i="47"/>
  <c r="H17" i="47"/>
  <c r="G17" i="47"/>
  <c r="F17" i="47"/>
  <c r="E17" i="47"/>
  <c r="I16" i="47"/>
  <c r="H16" i="47"/>
  <c r="G16" i="47"/>
  <c r="F16" i="47"/>
  <c r="E16" i="47"/>
  <c r="I15" i="47"/>
  <c r="H15" i="47"/>
  <c r="G15" i="47"/>
  <c r="F15" i="47"/>
  <c r="E15" i="47"/>
  <c r="I14" i="47"/>
  <c r="H14" i="47"/>
  <c r="G14" i="47"/>
  <c r="F14" i="47"/>
  <c r="E14" i="47"/>
  <c r="I13" i="47"/>
  <c r="H13" i="47"/>
  <c r="G13" i="47"/>
  <c r="F13" i="47"/>
  <c r="E13" i="47"/>
  <c r="I11" i="47"/>
  <c r="H11" i="47"/>
  <c r="G11" i="47"/>
  <c r="F11" i="47"/>
  <c r="E11" i="47"/>
  <c r="I10" i="47"/>
  <c r="H10" i="47"/>
  <c r="G10" i="47"/>
  <c r="F10" i="47"/>
  <c r="E10" i="47"/>
  <c r="I9" i="47"/>
  <c r="H9" i="47"/>
  <c r="G9" i="47"/>
  <c r="F9" i="47"/>
  <c r="E9" i="47"/>
  <c r="I8" i="47"/>
  <c r="H8" i="47"/>
  <c r="G8" i="47"/>
  <c r="F8" i="47"/>
  <c r="E8" i="47"/>
  <c r="I7" i="47"/>
  <c r="H7" i="47"/>
  <c r="G7" i="47"/>
  <c r="F7" i="47"/>
  <c r="E7" i="47"/>
  <c r="S611" i="57"/>
  <c r="S610" i="57"/>
  <c r="S608" i="57"/>
  <c r="S607" i="57"/>
  <c r="S606" i="57"/>
  <c r="S605" i="57"/>
  <c r="S604" i="57"/>
  <c r="S603" i="57"/>
  <c r="S602" i="57"/>
  <c r="S601" i="57"/>
  <c r="S600" i="57"/>
  <c r="S597" i="57"/>
  <c r="S595" i="57"/>
  <c r="S594" i="57"/>
  <c r="S593" i="57"/>
  <c r="V592" i="57"/>
  <c r="S592" i="57" s="1"/>
  <c r="U592" i="57"/>
  <c r="T592" i="57"/>
  <c r="S591" i="57"/>
  <c r="S590" i="57"/>
  <c r="S589" i="57"/>
  <c r="V588" i="57"/>
  <c r="U588" i="57"/>
  <c r="T588" i="57"/>
  <c r="S587" i="57"/>
  <c r="S586" i="57"/>
  <c r="S585" i="57"/>
  <c r="S583" i="57"/>
  <c r="S582" i="57"/>
  <c r="S581" i="57"/>
  <c r="V579" i="57"/>
  <c r="V578" i="57" s="1"/>
  <c r="U579" i="57"/>
  <c r="U578" i="57" s="1"/>
  <c r="S578" i="57" s="1"/>
  <c r="T579" i="57"/>
  <c r="T578" i="57"/>
  <c r="B23" i="49"/>
  <c r="H29" i="49"/>
  <c r="G29" i="49"/>
  <c r="F29" i="49"/>
  <c r="D29" i="49"/>
  <c r="B29" i="49"/>
  <c r="H28" i="49"/>
  <c r="G28" i="49"/>
  <c r="F28" i="49"/>
  <c r="E28" i="49"/>
  <c r="D28" i="49"/>
  <c r="B28" i="49"/>
  <c r="B27" i="49"/>
  <c r="D22" i="49"/>
  <c r="B22" i="49"/>
  <c r="E586" i="57"/>
  <c r="E29" i="49" s="1"/>
  <c r="E585" i="57"/>
  <c r="S588" i="57" l="1"/>
  <c r="S579" i="57"/>
  <c r="H578" i="57" l="1"/>
  <c r="H579" i="57"/>
  <c r="H22" i="49" s="1"/>
  <c r="G579" i="57"/>
  <c r="G22" i="49" s="1"/>
  <c r="F579" i="57"/>
  <c r="F22" i="49" s="1"/>
  <c r="B94" i="49"/>
  <c r="B93" i="49"/>
  <c r="B92" i="49"/>
  <c r="C16" i="53"/>
  <c r="B16" i="53"/>
  <c r="C15" i="53"/>
  <c r="B15" i="53"/>
  <c r="C14" i="53"/>
  <c r="B14" i="53"/>
  <c r="C13" i="53"/>
  <c r="B13" i="53"/>
  <c r="C12" i="53"/>
  <c r="B12" i="53"/>
  <c r="C11" i="53"/>
  <c r="B11" i="53"/>
  <c r="C10" i="53"/>
  <c r="B10" i="53"/>
  <c r="C9" i="53"/>
  <c r="B9" i="53"/>
  <c r="C8" i="53"/>
  <c r="B8" i="53"/>
  <c r="C7" i="53"/>
  <c r="B7" i="53"/>
  <c r="C6" i="53"/>
  <c r="B6" i="53"/>
  <c r="C5" i="53"/>
  <c r="B5" i="53"/>
  <c r="C4" i="53"/>
  <c r="B4" i="53"/>
  <c r="B2" i="53"/>
  <c r="H87" i="49"/>
  <c r="G87" i="49"/>
  <c r="F87" i="49"/>
  <c r="H86" i="49"/>
  <c r="G86" i="49"/>
  <c r="F86" i="49"/>
  <c r="H84" i="49"/>
  <c r="G84" i="49"/>
  <c r="F84" i="49"/>
  <c r="H83" i="49"/>
  <c r="G83" i="49"/>
  <c r="F83" i="49"/>
  <c r="H82" i="49"/>
  <c r="G82" i="49"/>
  <c r="F82" i="49"/>
  <c r="H81" i="49"/>
  <c r="G81" i="49"/>
  <c r="F81" i="49"/>
  <c r="H69" i="49"/>
  <c r="G69" i="49"/>
  <c r="F69" i="49"/>
  <c r="D69" i="49"/>
  <c r="B69" i="49"/>
  <c r="H68" i="49"/>
  <c r="G68" i="49"/>
  <c r="F68" i="49"/>
  <c r="D68" i="49"/>
  <c r="B68" i="49"/>
  <c r="H77" i="49"/>
  <c r="G77" i="49"/>
  <c r="F77" i="49"/>
  <c r="H76" i="49"/>
  <c r="G76" i="49"/>
  <c r="F76" i="49"/>
  <c r="H75" i="49"/>
  <c r="G75" i="49"/>
  <c r="F75" i="49"/>
  <c r="H74" i="49"/>
  <c r="G74" i="49"/>
  <c r="F74" i="49"/>
  <c r="H73" i="49"/>
  <c r="G73" i="49"/>
  <c r="F73" i="49"/>
  <c r="H72" i="49"/>
  <c r="G72" i="49"/>
  <c r="F72" i="49"/>
  <c r="H71" i="49"/>
  <c r="G71" i="49"/>
  <c r="F71" i="49"/>
  <c r="H67" i="49"/>
  <c r="G67" i="49"/>
  <c r="F67" i="49"/>
  <c r="H66" i="49"/>
  <c r="G66" i="49"/>
  <c r="F66" i="49"/>
  <c r="H61" i="49"/>
  <c r="G61" i="49"/>
  <c r="F61" i="49"/>
  <c r="H60" i="49"/>
  <c r="G60" i="49"/>
  <c r="F60" i="49"/>
  <c r="S640" i="57"/>
  <c r="S639" i="57"/>
  <c r="V638" i="57"/>
  <c r="U638" i="57"/>
  <c r="T638" i="57"/>
  <c r="S637" i="57"/>
  <c r="S636" i="57"/>
  <c r="S635" i="57"/>
  <c r="S634" i="57"/>
  <c r="S633" i="57"/>
  <c r="V632" i="57"/>
  <c r="U632" i="57"/>
  <c r="T632" i="57"/>
  <c r="S630" i="57"/>
  <c r="S629" i="57"/>
  <c r="S628" i="57"/>
  <c r="S627" i="57"/>
  <c r="S626" i="57"/>
  <c r="S625" i="57"/>
  <c r="S624" i="57"/>
  <c r="S623" i="57"/>
  <c r="V622" i="57"/>
  <c r="U622" i="57"/>
  <c r="T622" i="57"/>
  <c r="S621" i="57"/>
  <c r="S620" i="57"/>
  <c r="S619" i="57"/>
  <c r="S618" i="57"/>
  <c r="V617" i="57"/>
  <c r="U617" i="57"/>
  <c r="T617" i="57"/>
  <c r="H638" i="57"/>
  <c r="H85" i="49" s="1"/>
  <c r="G638" i="57"/>
  <c r="G85" i="49" s="1"/>
  <c r="F638" i="57"/>
  <c r="F85" i="49" s="1"/>
  <c r="H632" i="57"/>
  <c r="H80" i="49" s="1"/>
  <c r="G632" i="57"/>
  <c r="G80" i="49" s="1"/>
  <c r="F632" i="57"/>
  <c r="F80" i="49" s="1"/>
  <c r="E640" i="57"/>
  <c r="E87" i="49" s="1"/>
  <c r="E639" i="57"/>
  <c r="E86" i="49" s="1"/>
  <c r="E637" i="57"/>
  <c r="E636" i="57"/>
  <c r="E84" i="49" s="1"/>
  <c r="E635" i="57"/>
  <c r="E83" i="49" s="1"/>
  <c r="E634" i="57"/>
  <c r="E82" i="49" s="1"/>
  <c r="E633" i="57"/>
  <c r="E81" i="49" s="1"/>
  <c r="G578" i="57" l="1"/>
  <c r="F578" i="57"/>
  <c r="E579" i="57"/>
  <c r="E22" i="49" s="1"/>
  <c r="S622" i="57"/>
  <c r="S638" i="57"/>
  <c r="S617" i="57"/>
  <c r="S632" i="57"/>
  <c r="E638" i="57"/>
  <c r="E85" i="49" s="1"/>
  <c r="E632" i="57"/>
  <c r="E80" i="49" s="1"/>
  <c r="H617" i="57" l="1"/>
  <c r="H65" i="49" s="1"/>
  <c r="G617" i="57"/>
  <c r="G65" i="49" s="1"/>
  <c r="F617" i="57"/>
  <c r="E621" i="57"/>
  <c r="E69" i="49" s="1"/>
  <c r="H622" i="57"/>
  <c r="H70" i="49" s="1"/>
  <c r="G622" i="57"/>
  <c r="G70" i="49" s="1"/>
  <c r="F622" i="57"/>
  <c r="F70" i="49" s="1"/>
  <c r="E630" i="57"/>
  <c r="E77" i="49" s="1"/>
  <c r="E629" i="57"/>
  <c r="E76" i="49" s="1"/>
  <c r="E628" i="57"/>
  <c r="E75" i="49" s="1"/>
  <c r="E627" i="57"/>
  <c r="E74" i="49" s="1"/>
  <c r="E626" i="57"/>
  <c r="E73" i="49" s="1"/>
  <c r="E625" i="57"/>
  <c r="E624" i="57"/>
  <c r="E72" i="49" s="1"/>
  <c r="E623" i="57"/>
  <c r="E71" i="49" s="1"/>
  <c r="E620" i="57"/>
  <c r="E68" i="49" s="1"/>
  <c r="E619" i="57"/>
  <c r="E67" i="49" s="1"/>
  <c r="E618" i="57"/>
  <c r="E66" i="49" s="1"/>
  <c r="H615" i="57"/>
  <c r="H62" i="49" s="1"/>
  <c r="G615" i="57"/>
  <c r="G62" i="49" s="1"/>
  <c r="F615" i="57"/>
  <c r="F62" i="49" s="1"/>
  <c r="E614" i="57"/>
  <c r="E61" i="49" s="1"/>
  <c r="E613" i="57"/>
  <c r="E60" i="49" s="1"/>
  <c r="E611" i="57"/>
  <c r="E610" i="57"/>
  <c r="E608" i="57"/>
  <c r="E607" i="57"/>
  <c r="E52" i="49" s="1"/>
  <c r="E606" i="57"/>
  <c r="E51" i="49" s="1"/>
  <c r="E605" i="57"/>
  <c r="E50" i="49" s="1"/>
  <c r="E604" i="57"/>
  <c r="E49" i="49" s="1"/>
  <c r="E603" i="57"/>
  <c r="E48" i="49" s="1"/>
  <c r="E602" i="57"/>
  <c r="E47" i="49" s="1"/>
  <c r="E601" i="57"/>
  <c r="E46" i="49" s="1"/>
  <c r="E600" i="57"/>
  <c r="E45" i="49" s="1"/>
  <c r="H52" i="49"/>
  <c r="G52" i="49"/>
  <c r="F52" i="49"/>
  <c r="H51" i="49"/>
  <c r="G51" i="49"/>
  <c r="F51" i="49"/>
  <c r="H50" i="49"/>
  <c r="G50" i="49"/>
  <c r="F50" i="49"/>
  <c r="H49" i="49"/>
  <c r="G49" i="49"/>
  <c r="F49" i="49"/>
  <c r="H48" i="49"/>
  <c r="G48" i="49"/>
  <c r="F48" i="49"/>
  <c r="H47" i="49"/>
  <c r="G47" i="49"/>
  <c r="F47" i="49"/>
  <c r="H46" i="49"/>
  <c r="G46" i="49"/>
  <c r="F46" i="49"/>
  <c r="H45" i="49"/>
  <c r="G45" i="49"/>
  <c r="F45" i="49"/>
  <c r="H42" i="49"/>
  <c r="G42" i="49"/>
  <c r="F42" i="49"/>
  <c r="E42" i="49"/>
  <c r="H41" i="49"/>
  <c r="G41" i="49"/>
  <c r="F41" i="49"/>
  <c r="H38" i="49"/>
  <c r="G38" i="49"/>
  <c r="F38" i="49"/>
  <c r="H37" i="49"/>
  <c r="G37" i="49"/>
  <c r="F37" i="49"/>
  <c r="H36" i="49"/>
  <c r="G36" i="49"/>
  <c r="F36" i="49"/>
  <c r="H34" i="49"/>
  <c r="G34" i="49"/>
  <c r="F34" i="49"/>
  <c r="H33" i="49"/>
  <c r="G33" i="49"/>
  <c r="F33" i="49"/>
  <c r="H32" i="49"/>
  <c r="G32" i="49"/>
  <c r="F32" i="49"/>
  <c r="H30" i="49"/>
  <c r="G30" i="49"/>
  <c r="F30" i="49"/>
  <c r="H26" i="49"/>
  <c r="G26" i="49"/>
  <c r="F26" i="49"/>
  <c r="H25" i="49"/>
  <c r="G25" i="49"/>
  <c r="F25" i="49"/>
  <c r="H24" i="49"/>
  <c r="G24" i="49"/>
  <c r="F24" i="49"/>
  <c r="G21" i="49"/>
  <c r="E597" i="57"/>
  <c r="E41" i="49" s="1"/>
  <c r="T570" i="57"/>
  <c r="S570" i="57" s="1"/>
  <c r="H592" i="57"/>
  <c r="H35" i="49" s="1"/>
  <c r="G592" i="57"/>
  <c r="G35" i="49" s="1"/>
  <c r="F592" i="57"/>
  <c r="F35" i="49" s="1"/>
  <c r="H588" i="57"/>
  <c r="H31" i="49" s="1"/>
  <c r="G588" i="57"/>
  <c r="G31" i="49" s="1"/>
  <c r="F588" i="57"/>
  <c r="F31" i="49" s="1"/>
  <c r="H21" i="49"/>
  <c r="F21" i="49"/>
  <c r="E595" i="57"/>
  <c r="E38" i="49" s="1"/>
  <c r="E594" i="57"/>
  <c r="E37" i="49" s="1"/>
  <c r="E593" i="57"/>
  <c r="E36" i="49" s="1"/>
  <c r="E591" i="57"/>
  <c r="E34" i="49" s="1"/>
  <c r="E590" i="57"/>
  <c r="E33" i="49" s="1"/>
  <c r="E589" i="57"/>
  <c r="E32" i="49" s="1"/>
  <c r="E587" i="57"/>
  <c r="E30" i="49" s="1"/>
  <c r="E583" i="57"/>
  <c r="E26" i="49" s="1"/>
  <c r="E582" i="57"/>
  <c r="E25" i="49" s="1"/>
  <c r="E581" i="57"/>
  <c r="E24" i="49" s="1"/>
  <c r="H18" i="49"/>
  <c r="G18" i="49"/>
  <c r="F18" i="49"/>
  <c r="E18" i="49"/>
  <c r="H17" i="49"/>
  <c r="G17" i="49"/>
  <c r="F17" i="49"/>
  <c r="E17" i="49"/>
  <c r="H16" i="49"/>
  <c r="G16" i="49"/>
  <c r="F16" i="49"/>
  <c r="E16" i="49"/>
  <c r="H15" i="49"/>
  <c r="G15" i="49"/>
  <c r="F15" i="49"/>
  <c r="E15" i="49"/>
  <c r="H12" i="49"/>
  <c r="G12" i="49"/>
  <c r="F12" i="49"/>
  <c r="E12" i="49"/>
  <c r="H11" i="49"/>
  <c r="G11" i="49"/>
  <c r="H10" i="49"/>
  <c r="G10" i="49"/>
  <c r="F10" i="49"/>
  <c r="E10" i="49"/>
  <c r="H9" i="49"/>
  <c r="G9" i="49"/>
  <c r="F9" i="49"/>
  <c r="E9" i="49"/>
  <c r="H8" i="49"/>
  <c r="G8" i="49"/>
  <c r="F8" i="49"/>
  <c r="E8" i="49"/>
  <c r="H7" i="49"/>
  <c r="G7" i="49"/>
  <c r="F7" i="49"/>
  <c r="E7" i="49"/>
  <c r="H6" i="49"/>
  <c r="G6" i="49"/>
  <c r="F6" i="49"/>
  <c r="E6" i="49"/>
  <c r="B91" i="49"/>
  <c r="B90" i="49"/>
  <c r="F570" i="57"/>
  <c r="F11" i="49" s="1"/>
  <c r="E592" i="57" l="1"/>
  <c r="E35" i="49" s="1"/>
  <c r="E617" i="57"/>
  <c r="E65" i="49" s="1"/>
  <c r="F65" i="49"/>
  <c r="E578" i="57"/>
  <c r="E21" i="49" s="1"/>
  <c r="E570" i="57"/>
  <c r="E11" i="49" s="1"/>
  <c r="E615" i="57"/>
  <c r="E62" i="49" s="1"/>
  <c r="E622" i="57"/>
  <c r="E70" i="49" s="1"/>
  <c r="E588" i="57"/>
  <c r="E31" i="49" s="1"/>
  <c r="D87" i="49" l="1"/>
  <c r="B87" i="49"/>
  <c r="D86" i="49"/>
  <c r="B86" i="49"/>
  <c r="D85" i="49"/>
  <c r="B85" i="49"/>
  <c r="D84" i="49"/>
  <c r="B84" i="49"/>
  <c r="D83" i="49"/>
  <c r="B83" i="49"/>
  <c r="D82" i="49"/>
  <c r="B82" i="49"/>
  <c r="D81" i="49"/>
  <c r="B81" i="49"/>
  <c r="D80" i="49"/>
  <c r="B80" i="49"/>
  <c r="B79" i="49"/>
  <c r="D77" i="49"/>
  <c r="B77" i="49"/>
  <c r="D76" i="49"/>
  <c r="B76" i="49"/>
  <c r="D75" i="49"/>
  <c r="B75" i="49"/>
  <c r="D74" i="49"/>
  <c r="B74" i="49"/>
  <c r="D73" i="49"/>
  <c r="B73" i="49"/>
  <c r="D72" i="49"/>
  <c r="B72" i="49"/>
  <c r="D71" i="49"/>
  <c r="B71" i="49"/>
  <c r="D70" i="49"/>
  <c r="B70" i="49"/>
  <c r="D67" i="49"/>
  <c r="B67" i="49"/>
  <c r="D66" i="49"/>
  <c r="B66" i="49"/>
  <c r="D65" i="49"/>
  <c r="B65" i="49"/>
  <c r="B64" i="49"/>
  <c r="D62" i="49"/>
  <c r="B62" i="49"/>
  <c r="D61" i="49"/>
  <c r="B61" i="49"/>
  <c r="D60" i="49"/>
  <c r="B60" i="49"/>
  <c r="B59" i="49"/>
  <c r="D57" i="49"/>
  <c r="B57" i="49"/>
  <c r="D56" i="49"/>
  <c r="B56" i="49"/>
  <c r="B55" i="49"/>
  <c r="D52" i="49"/>
  <c r="B52" i="49"/>
  <c r="D51" i="49"/>
  <c r="B51" i="49"/>
  <c r="D50" i="49"/>
  <c r="B50" i="49"/>
  <c r="D49" i="49"/>
  <c r="B49" i="49"/>
  <c r="D48" i="49"/>
  <c r="B48" i="49"/>
  <c r="D47" i="49"/>
  <c r="B47" i="49"/>
  <c r="D46" i="49"/>
  <c r="B46" i="49"/>
  <c r="D45" i="49"/>
  <c r="B45" i="49"/>
  <c r="B44" i="49"/>
  <c r="D42" i="49"/>
  <c r="B42" i="49"/>
  <c r="D41" i="49"/>
  <c r="B41" i="49"/>
  <c r="B40" i="49"/>
  <c r="D38" i="49"/>
  <c r="B38" i="49"/>
  <c r="D37" i="49"/>
  <c r="B37" i="49"/>
  <c r="D36" i="49"/>
  <c r="B36" i="49"/>
  <c r="D35" i="49"/>
  <c r="B35" i="49"/>
  <c r="D34" i="49"/>
  <c r="B34" i="49"/>
  <c r="D33" i="49"/>
  <c r="B33" i="49"/>
  <c r="D32" i="49"/>
  <c r="B32" i="49"/>
  <c r="D31" i="49"/>
  <c r="B31" i="49"/>
  <c r="D30" i="49"/>
  <c r="B30" i="49"/>
  <c r="D26" i="49"/>
  <c r="B26" i="49"/>
  <c r="D25" i="49"/>
  <c r="B25" i="49"/>
  <c r="D24" i="49"/>
  <c r="B24" i="49"/>
  <c r="D21" i="49"/>
  <c r="B21" i="49"/>
  <c r="B20" i="49"/>
  <c r="D18" i="49"/>
  <c r="B18" i="49"/>
  <c r="D17" i="49"/>
  <c r="B17" i="49"/>
  <c r="D16" i="49"/>
  <c r="B16" i="49"/>
  <c r="D15" i="49"/>
  <c r="B15" i="49"/>
  <c r="B14" i="49"/>
  <c r="D12" i="49"/>
  <c r="B12" i="49"/>
  <c r="D11" i="49"/>
  <c r="B11" i="49"/>
  <c r="D10" i="49"/>
  <c r="B10" i="49"/>
  <c r="D9" i="49"/>
  <c r="B9" i="49"/>
  <c r="D8" i="49"/>
  <c r="B8" i="49"/>
  <c r="D7" i="49"/>
  <c r="B7" i="49"/>
  <c r="D6" i="49"/>
  <c r="B6" i="49"/>
  <c r="B5" i="49"/>
  <c r="H3" i="49"/>
  <c r="G3" i="49"/>
  <c r="F3" i="49"/>
  <c r="E3" i="49"/>
  <c r="D3" i="49"/>
  <c r="B2" i="49"/>
  <c r="K35" i="48"/>
  <c r="K34" i="48"/>
  <c r="K33" i="48"/>
  <c r="AC517" i="57"/>
  <c r="AC516" i="57"/>
  <c r="AC515" i="57"/>
  <c r="O516" i="57"/>
  <c r="O517" i="57"/>
  <c r="J35" i="48" s="1"/>
  <c r="O515" i="57"/>
  <c r="K30" i="48"/>
  <c r="K24" i="48"/>
  <c r="K13" i="48"/>
  <c r="J69" i="48"/>
  <c r="I69" i="48"/>
  <c r="H69" i="48"/>
  <c r="G69" i="48"/>
  <c r="F69" i="48"/>
  <c r="E69" i="48"/>
  <c r="J68" i="48"/>
  <c r="I68" i="48"/>
  <c r="H68" i="48"/>
  <c r="G68" i="48"/>
  <c r="F68" i="48"/>
  <c r="E68" i="48"/>
  <c r="J67" i="48"/>
  <c r="I67" i="48"/>
  <c r="H67" i="48"/>
  <c r="G67" i="48"/>
  <c r="F67" i="48"/>
  <c r="E67" i="48"/>
  <c r="J66" i="48"/>
  <c r="I66" i="48"/>
  <c r="H66" i="48"/>
  <c r="G66" i="48"/>
  <c r="F66" i="48"/>
  <c r="E66" i="48"/>
  <c r="J65" i="48"/>
  <c r="I65" i="48"/>
  <c r="H65" i="48"/>
  <c r="G65" i="48"/>
  <c r="F65" i="48"/>
  <c r="E65" i="48"/>
  <c r="J64" i="48"/>
  <c r="I64" i="48"/>
  <c r="H64" i="48"/>
  <c r="G64" i="48"/>
  <c r="F64" i="48"/>
  <c r="E64" i="48"/>
  <c r="J63" i="48"/>
  <c r="I63" i="48"/>
  <c r="H63" i="48"/>
  <c r="G63" i="48"/>
  <c r="F63" i="48"/>
  <c r="E63" i="48"/>
  <c r="J59" i="48"/>
  <c r="I59" i="48"/>
  <c r="H59" i="48"/>
  <c r="G59" i="48"/>
  <c r="F59" i="48"/>
  <c r="E59" i="48"/>
  <c r="J58" i="48"/>
  <c r="I58" i="48"/>
  <c r="H58" i="48"/>
  <c r="G58" i="48"/>
  <c r="F58" i="48"/>
  <c r="E58" i="48"/>
  <c r="J57" i="48"/>
  <c r="I57" i="48"/>
  <c r="H57" i="48"/>
  <c r="G57" i="48"/>
  <c r="F57" i="48"/>
  <c r="E57" i="48"/>
  <c r="J53" i="48"/>
  <c r="I53" i="48"/>
  <c r="H53" i="48"/>
  <c r="G53" i="48"/>
  <c r="F53" i="48"/>
  <c r="E53" i="48"/>
  <c r="J52" i="48"/>
  <c r="I52" i="48"/>
  <c r="H52" i="48"/>
  <c r="G52" i="48"/>
  <c r="F52" i="48"/>
  <c r="E52" i="48"/>
  <c r="J49" i="48"/>
  <c r="I49" i="48"/>
  <c r="H49" i="48"/>
  <c r="G49" i="48"/>
  <c r="F49" i="48"/>
  <c r="E49" i="48"/>
  <c r="J48" i="48"/>
  <c r="I48" i="48"/>
  <c r="H48" i="48"/>
  <c r="G48" i="48"/>
  <c r="F48" i="48"/>
  <c r="E48" i="48"/>
  <c r="J47" i="48"/>
  <c r="I47" i="48"/>
  <c r="H47" i="48"/>
  <c r="G47" i="48"/>
  <c r="F47" i="48"/>
  <c r="E47" i="48"/>
  <c r="J46" i="48"/>
  <c r="I46" i="48"/>
  <c r="H46" i="48"/>
  <c r="G46" i="48"/>
  <c r="F46" i="48"/>
  <c r="E46" i="48"/>
  <c r="J45" i="48"/>
  <c r="I45" i="48"/>
  <c r="H45" i="48"/>
  <c r="G45" i="48"/>
  <c r="F45" i="48"/>
  <c r="E45" i="48"/>
  <c r="J42" i="48"/>
  <c r="I42" i="48"/>
  <c r="H42" i="48"/>
  <c r="G42" i="48"/>
  <c r="F42" i="48"/>
  <c r="E42" i="48"/>
  <c r="J41" i="48"/>
  <c r="I41" i="48"/>
  <c r="H41" i="48"/>
  <c r="G41" i="48"/>
  <c r="F41" i="48"/>
  <c r="E41" i="48"/>
  <c r="J40" i="48"/>
  <c r="I40" i="48"/>
  <c r="H40" i="48"/>
  <c r="G40" i="48"/>
  <c r="F40" i="48"/>
  <c r="E40" i="48"/>
  <c r="J39" i="48"/>
  <c r="I39" i="48"/>
  <c r="H39" i="48"/>
  <c r="G39" i="48"/>
  <c r="F39" i="48"/>
  <c r="E39" i="48"/>
  <c r="J38" i="48"/>
  <c r="I38" i="48"/>
  <c r="H38" i="48"/>
  <c r="G38" i="48"/>
  <c r="F38" i="48"/>
  <c r="E38" i="48"/>
  <c r="I35" i="48"/>
  <c r="H35" i="48"/>
  <c r="G35" i="48"/>
  <c r="F35" i="48"/>
  <c r="E35" i="48"/>
  <c r="J34" i="48"/>
  <c r="I34" i="48"/>
  <c r="H34" i="48"/>
  <c r="G34" i="48"/>
  <c r="F34" i="48"/>
  <c r="E34" i="48"/>
  <c r="J33" i="48"/>
  <c r="I33" i="48"/>
  <c r="H33" i="48"/>
  <c r="G33" i="48"/>
  <c r="F33" i="48"/>
  <c r="E33" i="48"/>
  <c r="I30" i="48"/>
  <c r="H30" i="48"/>
  <c r="G30" i="48"/>
  <c r="F30" i="48"/>
  <c r="E30" i="48"/>
  <c r="J29" i="48"/>
  <c r="I29" i="48"/>
  <c r="H29" i="48"/>
  <c r="G29" i="48"/>
  <c r="F29" i="48"/>
  <c r="E29" i="48"/>
  <c r="J28" i="48"/>
  <c r="I28" i="48"/>
  <c r="H28" i="48"/>
  <c r="G28" i="48"/>
  <c r="F28" i="48"/>
  <c r="E28" i="48"/>
  <c r="J25" i="48"/>
  <c r="I25" i="48"/>
  <c r="H25" i="48"/>
  <c r="G25" i="48"/>
  <c r="F25" i="48"/>
  <c r="E25" i="48"/>
  <c r="I24" i="48"/>
  <c r="H24" i="48"/>
  <c r="G24" i="48"/>
  <c r="F24" i="48"/>
  <c r="E24" i="48"/>
  <c r="J23" i="48"/>
  <c r="I23" i="48"/>
  <c r="H23" i="48"/>
  <c r="G23" i="48"/>
  <c r="F23" i="48"/>
  <c r="E23" i="48"/>
  <c r="J22" i="48"/>
  <c r="I22" i="48"/>
  <c r="H22" i="48"/>
  <c r="G22" i="48"/>
  <c r="F22" i="48"/>
  <c r="E22" i="48"/>
  <c r="J19" i="48"/>
  <c r="I19" i="48"/>
  <c r="H19" i="48"/>
  <c r="G19" i="48"/>
  <c r="F19" i="48"/>
  <c r="E19" i="48"/>
  <c r="J18" i="48"/>
  <c r="I18" i="48"/>
  <c r="H18" i="48"/>
  <c r="G18" i="48"/>
  <c r="F18" i="48"/>
  <c r="E18" i="48"/>
  <c r="J17" i="48"/>
  <c r="I17" i="48"/>
  <c r="H17" i="48"/>
  <c r="G17" i="48"/>
  <c r="F17" i="48"/>
  <c r="E17" i="48"/>
  <c r="J16" i="48"/>
  <c r="I16" i="48"/>
  <c r="H16" i="48"/>
  <c r="G16" i="48"/>
  <c r="F16" i="48"/>
  <c r="E16" i="48"/>
  <c r="I13" i="48"/>
  <c r="H13" i="48"/>
  <c r="G13" i="48"/>
  <c r="F13" i="48"/>
  <c r="E13" i="48"/>
  <c r="J12" i="48"/>
  <c r="I12" i="48"/>
  <c r="H12" i="48"/>
  <c r="G12" i="48"/>
  <c r="F12" i="48"/>
  <c r="E12" i="48"/>
  <c r="J11" i="48"/>
  <c r="I11" i="48"/>
  <c r="H11" i="48"/>
  <c r="G11" i="48"/>
  <c r="F11" i="48"/>
  <c r="E11" i="48"/>
  <c r="J10" i="48"/>
  <c r="I10" i="48"/>
  <c r="H10" i="48"/>
  <c r="G10" i="48"/>
  <c r="F10" i="48"/>
  <c r="E10" i="48"/>
  <c r="J9" i="48"/>
  <c r="I9" i="48"/>
  <c r="H9" i="48"/>
  <c r="G9" i="48"/>
  <c r="F9" i="48"/>
  <c r="E9" i="48"/>
  <c r="J8" i="48"/>
  <c r="I8" i="48"/>
  <c r="H8" i="48"/>
  <c r="G8" i="48"/>
  <c r="F8" i="48"/>
  <c r="E8" i="48"/>
  <c r="J7" i="48"/>
  <c r="I7" i="48"/>
  <c r="H7" i="48"/>
  <c r="G7" i="48"/>
  <c r="F7" i="48"/>
  <c r="E7" i="48"/>
  <c r="AC513" i="57"/>
  <c r="AC508" i="57"/>
  <c r="AC499" i="57"/>
  <c r="O499" i="57"/>
  <c r="J13" i="48" s="1"/>
  <c r="O513" i="57"/>
  <c r="J30" i="48" s="1"/>
  <c r="O508" i="57"/>
  <c r="J24" i="48" s="1"/>
  <c r="K4" i="48"/>
  <c r="J4" i="48"/>
  <c r="B76" i="48"/>
  <c r="B75" i="48"/>
  <c r="B74" i="48"/>
  <c r="B73" i="48"/>
  <c r="B72" i="48"/>
  <c r="D69" i="48"/>
  <c r="B69" i="48"/>
  <c r="D68" i="48"/>
  <c r="B68" i="48"/>
  <c r="D67" i="48"/>
  <c r="B67" i="48"/>
  <c r="D66" i="48"/>
  <c r="B66" i="48"/>
  <c r="D65" i="48"/>
  <c r="B65" i="48"/>
  <c r="D64" i="48"/>
  <c r="B64" i="48"/>
  <c r="D63" i="48"/>
  <c r="B63" i="48"/>
  <c r="B62" i="48"/>
  <c r="D59" i="48"/>
  <c r="B59" i="48"/>
  <c r="D58" i="48"/>
  <c r="B58" i="48"/>
  <c r="D57" i="48"/>
  <c r="B57" i="48"/>
  <c r="B56" i="48"/>
  <c r="D53" i="48"/>
  <c r="B53" i="48"/>
  <c r="D52" i="48"/>
  <c r="B52" i="48"/>
  <c r="B51" i="48"/>
  <c r="D49" i="48"/>
  <c r="B49" i="48"/>
  <c r="D48" i="48"/>
  <c r="B48" i="48"/>
  <c r="D47" i="48"/>
  <c r="B47" i="48"/>
  <c r="D46" i="48"/>
  <c r="B46" i="48"/>
  <c r="D45" i="48"/>
  <c r="B45" i="48"/>
  <c r="B44" i="48"/>
  <c r="D42" i="48"/>
  <c r="B42" i="48"/>
  <c r="D41" i="48"/>
  <c r="B41" i="48"/>
  <c r="D40" i="48"/>
  <c r="B40" i="48"/>
  <c r="D39" i="48"/>
  <c r="B39" i="48"/>
  <c r="D38" i="48"/>
  <c r="B38" i="48"/>
  <c r="B37" i="48"/>
  <c r="D35" i="48"/>
  <c r="B35" i="48"/>
  <c r="D34" i="48"/>
  <c r="B34" i="48"/>
  <c r="D33" i="48"/>
  <c r="B33" i="48"/>
  <c r="B32" i="48"/>
  <c r="D30" i="48"/>
  <c r="B30" i="48"/>
  <c r="D29" i="48"/>
  <c r="B29" i="48"/>
  <c r="D28" i="48"/>
  <c r="B28" i="48"/>
  <c r="B27" i="48"/>
  <c r="B25" i="48"/>
  <c r="D24" i="48"/>
  <c r="B24" i="48"/>
  <c r="D23" i="48"/>
  <c r="B23" i="48"/>
  <c r="D22" i="48"/>
  <c r="B22" i="48"/>
  <c r="B21" i="48"/>
  <c r="D19" i="48"/>
  <c r="B19" i="48"/>
  <c r="D18" i="48"/>
  <c r="B18" i="48"/>
  <c r="D17" i="48"/>
  <c r="B17" i="48"/>
  <c r="D16" i="48"/>
  <c r="B16" i="48"/>
  <c r="B15" i="48"/>
  <c r="D13" i="48"/>
  <c r="B13" i="48"/>
  <c r="D12" i="48"/>
  <c r="B12" i="48"/>
  <c r="D11" i="48"/>
  <c r="B11" i="48"/>
  <c r="D10" i="48"/>
  <c r="B10" i="48"/>
  <c r="D9" i="48"/>
  <c r="B9" i="48"/>
  <c r="B8" i="48"/>
  <c r="D7" i="48"/>
  <c r="B7" i="48"/>
  <c r="B6" i="48"/>
  <c r="D4" i="48"/>
  <c r="B2" i="48"/>
  <c r="B39" i="46"/>
  <c r="B38" i="46"/>
  <c r="J35" i="46"/>
  <c r="I35" i="46"/>
  <c r="H35" i="46"/>
  <c r="G35" i="46"/>
  <c r="F35" i="46"/>
  <c r="E35" i="46"/>
  <c r="J34" i="46"/>
  <c r="I34" i="46"/>
  <c r="H34" i="46"/>
  <c r="G34" i="46"/>
  <c r="F34" i="46"/>
  <c r="E34" i="46"/>
  <c r="J33" i="46"/>
  <c r="AB114" i="50" s="1"/>
  <c r="I33" i="46"/>
  <c r="H33" i="46"/>
  <c r="G33" i="46"/>
  <c r="F33" i="46"/>
  <c r="E33" i="46"/>
  <c r="J32" i="46"/>
  <c r="I32" i="46"/>
  <c r="H32" i="46"/>
  <c r="G32" i="46"/>
  <c r="F32" i="46"/>
  <c r="E32" i="46"/>
  <c r="J31" i="46"/>
  <c r="I31" i="46"/>
  <c r="H31" i="46"/>
  <c r="G31" i="46"/>
  <c r="F31" i="46"/>
  <c r="E31" i="46"/>
  <c r="J30" i="46"/>
  <c r="I30" i="46"/>
  <c r="H30" i="46"/>
  <c r="G30" i="46"/>
  <c r="F30" i="46"/>
  <c r="E30" i="46"/>
  <c r="J29" i="46"/>
  <c r="I29" i="46"/>
  <c r="H29" i="46"/>
  <c r="G29" i="46"/>
  <c r="F29" i="46"/>
  <c r="E29" i="46"/>
  <c r="J28" i="46"/>
  <c r="I28" i="46"/>
  <c r="H28" i="46"/>
  <c r="G28" i="46"/>
  <c r="F28" i="46"/>
  <c r="E28" i="46"/>
  <c r="J27" i="46"/>
  <c r="I27" i="46"/>
  <c r="H27" i="46"/>
  <c r="G27" i="46"/>
  <c r="F27" i="46"/>
  <c r="E27" i="46"/>
  <c r="J26" i="46"/>
  <c r="I26" i="46"/>
  <c r="H26" i="46"/>
  <c r="G26" i="46"/>
  <c r="F26" i="46"/>
  <c r="E26" i="46"/>
  <c r="J25" i="46"/>
  <c r="I25" i="46"/>
  <c r="H25" i="46"/>
  <c r="G25" i="46"/>
  <c r="F25" i="46"/>
  <c r="E25" i="46"/>
  <c r="J24" i="46"/>
  <c r="I24" i="46"/>
  <c r="H24" i="46"/>
  <c r="G24" i="46"/>
  <c r="F24" i="46"/>
  <c r="E24" i="46"/>
  <c r="J23" i="46"/>
  <c r="I23" i="46"/>
  <c r="H23" i="46"/>
  <c r="G23" i="46"/>
  <c r="F23" i="46"/>
  <c r="E23" i="46"/>
  <c r="J22" i="46"/>
  <c r="I22" i="46"/>
  <c r="H22" i="46"/>
  <c r="G22" i="46"/>
  <c r="F22" i="46"/>
  <c r="E22" i="46"/>
  <c r="J21" i="46"/>
  <c r="R114" i="50" s="1"/>
  <c r="I21" i="46"/>
  <c r="H21" i="46"/>
  <c r="G21" i="46"/>
  <c r="F21" i="46"/>
  <c r="E21" i="46"/>
  <c r="J18" i="46"/>
  <c r="I18" i="46"/>
  <c r="H18" i="46"/>
  <c r="G18" i="46"/>
  <c r="F18" i="46"/>
  <c r="E18" i="46"/>
  <c r="I17" i="46"/>
  <c r="H17" i="46"/>
  <c r="G17" i="46"/>
  <c r="F17" i="46"/>
  <c r="E17" i="46"/>
  <c r="J16" i="46"/>
  <c r="I16" i="46"/>
  <c r="H16" i="46"/>
  <c r="G16" i="46"/>
  <c r="F16" i="46"/>
  <c r="E16" i="46"/>
  <c r="J13" i="46"/>
  <c r="I13" i="46"/>
  <c r="H13" i="46"/>
  <c r="G13" i="46"/>
  <c r="F13" i="46"/>
  <c r="E13" i="46"/>
  <c r="J12" i="46"/>
  <c r="I12" i="46"/>
  <c r="H12" i="46"/>
  <c r="G12" i="46"/>
  <c r="F12" i="46"/>
  <c r="E12" i="46"/>
  <c r="J11" i="46"/>
  <c r="I11" i="46"/>
  <c r="H11" i="46"/>
  <c r="G11" i="46"/>
  <c r="F11" i="46"/>
  <c r="E11" i="46"/>
  <c r="J10" i="46"/>
  <c r="I10" i="46"/>
  <c r="H10" i="46"/>
  <c r="G10" i="46"/>
  <c r="F10" i="46"/>
  <c r="E10" i="46"/>
  <c r="J9" i="46"/>
  <c r="I9" i="46"/>
  <c r="H9" i="46"/>
  <c r="G9" i="46"/>
  <c r="F9" i="46"/>
  <c r="E9" i="46"/>
  <c r="J8" i="46"/>
  <c r="I8" i="46"/>
  <c r="H8" i="46"/>
  <c r="G8" i="46"/>
  <c r="F8" i="46"/>
  <c r="E8" i="46"/>
  <c r="J7" i="46"/>
  <c r="I7" i="46"/>
  <c r="H7" i="46"/>
  <c r="G7" i="46"/>
  <c r="F7" i="46"/>
  <c r="E7" i="46"/>
  <c r="D35" i="46"/>
  <c r="B35" i="46"/>
  <c r="D34" i="46"/>
  <c r="B34" i="46"/>
  <c r="D33" i="46"/>
  <c r="B33" i="46"/>
  <c r="D32" i="46"/>
  <c r="B32" i="46"/>
  <c r="D31" i="46"/>
  <c r="B31" i="46"/>
  <c r="D30" i="46"/>
  <c r="B30" i="46"/>
  <c r="D29" i="46"/>
  <c r="B29" i="46"/>
  <c r="D28" i="46"/>
  <c r="B28" i="46"/>
  <c r="D27" i="46"/>
  <c r="B27" i="46"/>
  <c r="D26" i="46"/>
  <c r="B26" i="46"/>
  <c r="D25" i="46"/>
  <c r="B25" i="46"/>
  <c r="D24" i="46"/>
  <c r="B24" i="46"/>
  <c r="D23" i="46"/>
  <c r="B23" i="46"/>
  <c r="D22" i="46"/>
  <c r="B22" i="46"/>
  <c r="D21" i="46"/>
  <c r="B21" i="46"/>
  <c r="B20" i="46"/>
  <c r="D18" i="46"/>
  <c r="B18" i="46"/>
  <c r="D17" i="46"/>
  <c r="B17" i="46"/>
  <c r="D16" i="46"/>
  <c r="B16" i="46"/>
  <c r="D13" i="46"/>
  <c r="B13" i="46"/>
  <c r="D12" i="46"/>
  <c r="B12" i="46"/>
  <c r="D11" i="46"/>
  <c r="B11" i="46"/>
  <c r="D10" i="46"/>
  <c r="B10" i="46"/>
  <c r="D9" i="46"/>
  <c r="B9" i="46"/>
  <c r="D8" i="46"/>
  <c r="B8" i="46"/>
  <c r="D7" i="46"/>
  <c r="B7" i="46"/>
  <c r="B6" i="46"/>
  <c r="D4" i="46"/>
  <c r="B2" i="46"/>
  <c r="O466" i="57"/>
  <c r="AC466" i="57" s="1"/>
  <c r="B63" i="55"/>
  <c r="B62" i="55"/>
  <c r="B61" i="55"/>
  <c r="D58" i="55"/>
  <c r="B58" i="55"/>
  <c r="D57" i="55"/>
  <c r="B57" i="55"/>
  <c r="D56" i="55"/>
  <c r="B56" i="55"/>
  <c r="D55" i="55"/>
  <c r="B55" i="55"/>
  <c r="D54" i="55"/>
  <c r="B54" i="55"/>
  <c r="D53" i="55"/>
  <c r="B53" i="55"/>
  <c r="D52" i="55"/>
  <c r="B52" i="55"/>
  <c r="D51" i="55"/>
  <c r="B51" i="55"/>
  <c r="D50" i="55"/>
  <c r="B50" i="55"/>
  <c r="B49" i="55"/>
  <c r="D47" i="55"/>
  <c r="B47" i="55"/>
  <c r="D46" i="55"/>
  <c r="B46" i="55"/>
  <c r="D45" i="55"/>
  <c r="B45" i="55"/>
  <c r="D44" i="55"/>
  <c r="B44" i="55"/>
  <c r="D43" i="55"/>
  <c r="B43" i="55"/>
  <c r="D42" i="55"/>
  <c r="B42" i="55"/>
  <c r="D41" i="55"/>
  <c r="B41" i="55"/>
  <c r="D40" i="55"/>
  <c r="B40" i="55"/>
  <c r="D39" i="55"/>
  <c r="B39" i="55"/>
  <c r="D38" i="55"/>
  <c r="B38" i="55"/>
  <c r="D37" i="55"/>
  <c r="B37" i="55"/>
  <c r="D36" i="55"/>
  <c r="B36" i="55"/>
  <c r="D35" i="55"/>
  <c r="B35" i="55"/>
  <c r="D34" i="55"/>
  <c r="B34" i="55"/>
  <c r="D33" i="55"/>
  <c r="B33" i="55"/>
  <c r="B32" i="55"/>
  <c r="D30" i="55"/>
  <c r="B30" i="55"/>
  <c r="D29" i="55"/>
  <c r="B29" i="55"/>
  <c r="D28" i="55"/>
  <c r="B28" i="55"/>
  <c r="D27" i="55"/>
  <c r="B27" i="55"/>
  <c r="D26" i="55"/>
  <c r="B26" i="55"/>
  <c r="D25" i="55"/>
  <c r="B25" i="55"/>
  <c r="D24" i="55"/>
  <c r="B24" i="55"/>
  <c r="D23" i="55"/>
  <c r="B23" i="55"/>
  <c r="D22" i="55"/>
  <c r="B22" i="55"/>
  <c r="D21" i="55"/>
  <c r="B21" i="55"/>
  <c r="D20" i="55"/>
  <c r="B20" i="55"/>
  <c r="D19" i="55"/>
  <c r="B19" i="55"/>
  <c r="D18" i="55"/>
  <c r="B18" i="55"/>
  <c r="D17" i="55"/>
  <c r="B17" i="55"/>
  <c r="D16" i="55"/>
  <c r="B16" i="55"/>
  <c r="B15" i="55"/>
  <c r="D14" i="55"/>
  <c r="B14" i="55"/>
  <c r="D13" i="55"/>
  <c r="B13" i="55"/>
  <c r="D12" i="55"/>
  <c r="B12" i="55"/>
  <c r="D11" i="55"/>
  <c r="B11" i="55"/>
  <c r="D10" i="55"/>
  <c r="B10" i="55"/>
  <c r="D9" i="55"/>
  <c r="B9" i="55"/>
  <c r="D8" i="55"/>
  <c r="B8" i="55"/>
  <c r="D7" i="55"/>
  <c r="B7" i="55"/>
  <c r="B6" i="55"/>
  <c r="D4" i="55"/>
  <c r="B2" i="55"/>
  <c r="AC436" i="57"/>
  <c r="AB436" i="57"/>
  <c r="AA436" i="57"/>
  <c r="Z436" i="57"/>
  <c r="Y436" i="57"/>
  <c r="X436" i="57"/>
  <c r="O436" i="57"/>
  <c r="J58" i="55"/>
  <c r="I58" i="55"/>
  <c r="H58" i="55"/>
  <c r="G58" i="55"/>
  <c r="F58" i="55"/>
  <c r="E58" i="55"/>
  <c r="J57" i="55"/>
  <c r="I57" i="55"/>
  <c r="H57" i="55"/>
  <c r="G57" i="55"/>
  <c r="F57" i="55"/>
  <c r="E57" i="55"/>
  <c r="J56" i="55"/>
  <c r="I56" i="55"/>
  <c r="H56" i="55"/>
  <c r="G56" i="55"/>
  <c r="F56" i="55"/>
  <c r="E56" i="55"/>
  <c r="J55" i="55"/>
  <c r="I55" i="55"/>
  <c r="H55" i="55"/>
  <c r="G55" i="55"/>
  <c r="F55" i="55"/>
  <c r="E55" i="55"/>
  <c r="J54" i="55"/>
  <c r="I54" i="55"/>
  <c r="H54" i="55"/>
  <c r="G54" i="55"/>
  <c r="F54" i="55"/>
  <c r="E54" i="55"/>
  <c r="J53" i="55"/>
  <c r="I53" i="55"/>
  <c r="H53" i="55"/>
  <c r="G53" i="55"/>
  <c r="F53" i="55"/>
  <c r="E53" i="55"/>
  <c r="J52" i="55"/>
  <c r="I52" i="55"/>
  <c r="H52" i="55"/>
  <c r="G52" i="55"/>
  <c r="F52" i="55"/>
  <c r="E52" i="55"/>
  <c r="J51" i="55"/>
  <c r="I51" i="55"/>
  <c r="H51" i="55"/>
  <c r="G51" i="55"/>
  <c r="F51" i="55"/>
  <c r="E51" i="55"/>
  <c r="J50" i="55"/>
  <c r="E47" i="55"/>
  <c r="J46" i="55"/>
  <c r="I46" i="55"/>
  <c r="H46" i="55"/>
  <c r="G46" i="55"/>
  <c r="F46" i="55"/>
  <c r="E46" i="55"/>
  <c r="J44" i="55"/>
  <c r="I44" i="55"/>
  <c r="H44" i="55"/>
  <c r="G44" i="55"/>
  <c r="F44" i="55"/>
  <c r="E44" i="55"/>
  <c r="J43" i="55"/>
  <c r="I43" i="55"/>
  <c r="H43" i="55"/>
  <c r="G43" i="55"/>
  <c r="F43" i="55"/>
  <c r="E43" i="55"/>
  <c r="J42" i="55"/>
  <c r="I42" i="55"/>
  <c r="H42" i="55"/>
  <c r="G42" i="55"/>
  <c r="F42" i="55"/>
  <c r="E42" i="55"/>
  <c r="J41" i="55"/>
  <c r="I41" i="55"/>
  <c r="H41" i="55"/>
  <c r="G41" i="55"/>
  <c r="F41" i="55"/>
  <c r="E41" i="55"/>
  <c r="J40" i="55"/>
  <c r="I40" i="55"/>
  <c r="H40" i="55"/>
  <c r="G40" i="55"/>
  <c r="F40" i="55"/>
  <c r="E40" i="55"/>
  <c r="J39" i="55"/>
  <c r="I39" i="55"/>
  <c r="H39" i="55"/>
  <c r="G39" i="55"/>
  <c r="F39" i="55"/>
  <c r="E39" i="55"/>
  <c r="J38" i="55"/>
  <c r="I38" i="55"/>
  <c r="H38" i="55"/>
  <c r="G38" i="55"/>
  <c r="F38" i="55"/>
  <c r="E38" i="55"/>
  <c r="J37" i="55"/>
  <c r="I37" i="55"/>
  <c r="J36" i="55"/>
  <c r="I36" i="55"/>
  <c r="H36" i="55"/>
  <c r="G36" i="55"/>
  <c r="F36" i="55"/>
  <c r="E36" i="55"/>
  <c r="J35" i="55"/>
  <c r="I35" i="55"/>
  <c r="H35" i="55"/>
  <c r="G35" i="55"/>
  <c r="F35" i="55"/>
  <c r="E35" i="55"/>
  <c r="J34" i="55"/>
  <c r="I34" i="55"/>
  <c r="H34" i="55"/>
  <c r="G34" i="55"/>
  <c r="F34" i="55"/>
  <c r="E34" i="55"/>
  <c r="J369" i="57"/>
  <c r="K369" i="57"/>
  <c r="F18" i="55" s="1"/>
  <c r="L369" i="57"/>
  <c r="M369" i="57"/>
  <c r="N369" i="57"/>
  <c r="I18" i="55" s="1"/>
  <c r="O369" i="57"/>
  <c r="J18" i="55" s="1"/>
  <c r="R92" i="50" s="1"/>
  <c r="J30" i="55"/>
  <c r="H92" i="50" s="1"/>
  <c r="I30" i="55"/>
  <c r="H30" i="55"/>
  <c r="G30" i="55"/>
  <c r="F30" i="55"/>
  <c r="E30" i="55"/>
  <c r="J29" i="55"/>
  <c r="I29" i="55"/>
  <c r="H29" i="55"/>
  <c r="G29" i="55"/>
  <c r="F29" i="55"/>
  <c r="E29" i="55"/>
  <c r="J28" i="55"/>
  <c r="I28" i="55"/>
  <c r="H28" i="55"/>
  <c r="G28" i="55"/>
  <c r="F28" i="55"/>
  <c r="E28" i="55"/>
  <c r="J27" i="55"/>
  <c r="I27" i="55"/>
  <c r="H27" i="55"/>
  <c r="G27" i="55"/>
  <c r="F27" i="55"/>
  <c r="E27" i="55"/>
  <c r="J26" i="55"/>
  <c r="I26" i="55"/>
  <c r="H26" i="55"/>
  <c r="G26" i="55"/>
  <c r="F26" i="55"/>
  <c r="E26" i="55"/>
  <c r="J25" i="55"/>
  <c r="I25" i="55"/>
  <c r="H25" i="55"/>
  <c r="G25" i="55"/>
  <c r="F25" i="55"/>
  <c r="E25" i="55"/>
  <c r="J24" i="55"/>
  <c r="I24" i="55"/>
  <c r="H24" i="55"/>
  <c r="G24" i="55"/>
  <c r="F24" i="55"/>
  <c r="E24" i="55"/>
  <c r="J23" i="55"/>
  <c r="I23" i="55"/>
  <c r="H23" i="55"/>
  <c r="G23" i="55"/>
  <c r="F23" i="55"/>
  <c r="E23" i="55"/>
  <c r="J22" i="55"/>
  <c r="I22" i="55"/>
  <c r="H22" i="55"/>
  <c r="G22" i="55"/>
  <c r="F22" i="55"/>
  <c r="E22" i="55"/>
  <c r="J21" i="55"/>
  <c r="I21" i="55"/>
  <c r="H21" i="55"/>
  <c r="G21" i="55"/>
  <c r="F21" i="55"/>
  <c r="E21" i="55"/>
  <c r="J20" i="55"/>
  <c r="I20" i="55"/>
  <c r="H20" i="55"/>
  <c r="G20" i="55"/>
  <c r="F20" i="55"/>
  <c r="E20" i="55"/>
  <c r="J19" i="55"/>
  <c r="I19" i="55"/>
  <c r="H19" i="55"/>
  <c r="G19" i="55"/>
  <c r="F19" i="55"/>
  <c r="E19" i="55"/>
  <c r="H18" i="55"/>
  <c r="G18" i="55"/>
  <c r="E18" i="55"/>
  <c r="J17" i="55"/>
  <c r="I17" i="55"/>
  <c r="H17" i="55"/>
  <c r="G17" i="55"/>
  <c r="F17" i="55"/>
  <c r="E17" i="55"/>
  <c r="J16" i="55"/>
  <c r="I16" i="55"/>
  <c r="H16" i="55"/>
  <c r="G16" i="55"/>
  <c r="F16" i="55"/>
  <c r="E16" i="55"/>
  <c r="J14" i="55"/>
  <c r="I14" i="55"/>
  <c r="H14" i="55"/>
  <c r="G14" i="55"/>
  <c r="F14" i="55"/>
  <c r="E14" i="55"/>
  <c r="J13" i="55"/>
  <c r="I13" i="55"/>
  <c r="H13" i="55"/>
  <c r="G13" i="55"/>
  <c r="F13" i="55"/>
  <c r="E13" i="55"/>
  <c r="J12" i="55"/>
  <c r="I12" i="55"/>
  <c r="H12" i="55"/>
  <c r="G12" i="55"/>
  <c r="F12" i="55"/>
  <c r="E12" i="55"/>
  <c r="J11" i="55"/>
  <c r="I11" i="55"/>
  <c r="H11" i="55"/>
  <c r="G11" i="55"/>
  <c r="F11" i="55"/>
  <c r="E11" i="55"/>
  <c r="J10" i="55"/>
  <c r="I10" i="55"/>
  <c r="H10" i="55"/>
  <c r="G10" i="55"/>
  <c r="F10" i="55"/>
  <c r="E10" i="55"/>
  <c r="J9" i="55"/>
  <c r="I9" i="55"/>
  <c r="H9" i="55"/>
  <c r="G9" i="55"/>
  <c r="F9" i="55"/>
  <c r="E9" i="55"/>
  <c r="J8" i="55"/>
  <c r="I8" i="55"/>
  <c r="H8" i="55"/>
  <c r="G8" i="55"/>
  <c r="F8" i="55"/>
  <c r="E8" i="55"/>
  <c r="I7" i="55"/>
  <c r="H7" i="55"/>
  <c r="G7" i="55"/>
  <c r="F7" i="55"/>
  <c r="E7" i="55"/>
  <c r="J7" i="55"/>
  <c r="AC421" i="57"/>
  <c r="AB421" i="57"/>
  <c r="AA421" i="57"/>
  <c r="Z421" i="57"/>
  <c r="Y421" i="57"/>
  <c r="AA410" i="57"/>
  <c r="Z410" i="57"/>
  <c r="Y410" i="57"/>
  <c r="X410" i="57"/>
  <c r="AC405" i="57"/>
  <c r="AC419" i="57" s="1"/>
  <c r="AB405" i="57"/>
  <c r="AB419" i="57" s="1"/>
  <c r="AA405" i="57"/>
  <c r="Z405" i="57"/>
  <c r="Y405" i="57"/>
  <c r="X405" i="57"/>
  <c r="K421" i="57"/>
  <c r="F47" i="55" s="1"/>
  <c r="L421" i="57"/>
  <c r="G47" i="55" s="1"/>
  <c r="M421" i="57"/>
  <c r="H47" i="55" s="1"/>
  <c r="N421" i="57"/>
  <c r="I47" i="55" s="1"/>
  <c r="N405" i="57"/>
  <c r="I33" i="55" s="1"/>
  <c r="M405" i="57"/>
  <c r="H33" i="55" s="1"/>
  <c r="L405" i="57"/>
  <c r="G33" i="55" s="1"/>
  <c r="K405" i="57"/>
  <c r="F33" i="55" s="1"/>
  <c r="J405" i="57"/>
  <c r="E33" i="55" s="1"/>
  <c r="O405" i="57"/>
  <c r="O419" i="57" s="1"/>
  <c r="J45" i="55" s="1"/>
  <c r="J43" i="43"/>
  <c r="J144" i="45"/>
  <c r="J68" i="45"/>
  <c r="J151" i="45"/>
  <c r="I151" i="45"/>
  <c r="H151" i="45"/>
  <c r="G151" i="45"/>
  <c r="J150" i="45"/>
  <c r="I150" i="45"/>
  <c r="H150" i="45"/>
  <c r="G150" i="45"/>
  <c r="J149" i="45"/>
  <c r="I149" i="45"/>
  <c r="H149" i="45"/>
  <c r="G149" i="45"/>
  <c r="J148" i="45"/>
  <c r="I148" i="45"/>
  <c r="H148" i="45"/>
  <c r="G148" i="45"/>
  <c r="J147" i="45"/>
  <c r="I147" i="45"/>
  <c r="H147" i="45"/>
  <c r="G147" i="45"/>
  <c r="J146" i="45"/>
  <c r="I146" i="45"/>
  <c r="H146" i="45"/>
  <c r="G146" i="45"/>
  <c r="J145" i="45"/>
  <c r="I145" i="45"/>
  <c r="H145" i="45"/>
  <c r="G145" i="45"/>
  <c r="B160" i="45"/>
  <c r="B159" i="45"/>
  <c r="O333" i="57"/>
  <c r="AC333" i="57" s="1"/>
  <c r="G144" i="45"/>
  <c r="H144" i="45"/>
  <c r="I144" i="45"/>
  <c r="J17" i="46" l="1"/>
  <c r="AA419" i="57"/>
  <c r="Y419" i="57"/>
  <c r="X419" i="57"/>
  <c r="Z419" i="57"/>
  <c r="J33" i="55"/>
  <c r="O421" i="57"/>
  <c r="J47" i="55" s="1"/>
  <c r="J141" i="45" l="1"/>
  <c r="I141" i="45"/>
  <c r="H141" i="45"/>
  <c r="G141" i="45"/>
  <c r="F141" i="45"/>
  <c r="E141" i="45"/>
  <c r="J140" i="45"/>
  <c r="I140" i="45"/>
  <c r="H140" i="45"/>
  <c r="G140" i="45"/>
  <c r="F140" i="45"/>
  <c r="E140" i="45"/>
  <c r="J139" i="45"/>
  <c r="I139" i="45"/>
  <c r="H139" i="45"/>
  <c r="G139" i="45"/>
  <c r="F139" i="45"/>
  <c r="E139" i="45"/>
  <c r="J138" i="45"/>
  <c r="I138" i="45"/>
  <c r="H138" i="45"/>
  <c r="G138" i="45"/>
  <c r="F138" i="45"/>
  <c r="E138" i="45"/>
  <c r="J137" i="45"/>
  <c r="I137" i="45"/>
  <c r="H137" i="45"/>
  <c r="G137" i="45"/>
  <c r="F137" i="45"/>
  <c r="E137" i="45"/>
  <c r="J136" i="45"/>
  <c r="I136" i="45"/>
  <c r="H136" i="45"/>
  <c r="G136" i="45"/>
  <c r="F136" i="45"/>
  <c r="E136" i="45"/>
  <c r="J135" i="45"/>
  <c r="I135" i="45"/>
  <c r="H135" i="45"/>
  <c r="G135" i="45"/>
  <c r="F135" i="45"/>
  <c r="E135" i="45"/>
  <c r="J134" i="45"/>
  <c r="I134" i="45"/>
  <c r="H134" i="45"/>
  <c r="G134" i="45"/>
  <c r="F134" i="45"/>
  <c r="E134" i="45"/>
  <c r="J129" i="45"/>
  <c r="I129" i="45"/>
  <c r="H129" i="45"/>
  <c r="G129" i="45"/>
  <c r="F129" i="45"/>
  <c r="E129" i="45"/>
  <c r="J128" i="45"/>
  <c r="I128" i="45"/>
  <c r="H128" i="45"/>
  <c r="G128" i="45"/>
  <c r="F128" i="45"/>
  <c r="E128" i="45"/>
  <c r="J127" i="45"/>
  <c r="I127" i="45"/>
  <c r="H127" i="45"/>
  <c r="G127" i="45"/>
  <c r="F127" i="45"/>
  <c r="E127" i="45"/>
  <c r="J126" i="45"/>
  <c r="I126" i="45"/>
  <c r="H126" i="45"/>
  <c r="G126" i="45"/>
  <c r="F126" i="45"/>
  <c r="E126" i="45"/>
  <c r="J125" i="45"/>
  <c r="I125" i="45"/>
  <c r="H125" i="45"/>
  <c r="G125" i="45"/>
  <c r="F125" i="45"/>
  <c r="E125" i="45"/>
  <c r="J124" i="45"/>
  <c r="I124" i="45"/>
  <c r="H124" i="45"/>
  <c r="G124" i="45"/>
  <c r="F124" i="45"/>
  <c r="E124" i="45"/>
  <c r="J123" i="45"/>
  <c r="I123" i="45"/>
  <c r="H123" i="45"/>
  <c r="G123" i="45"/>
  <c r="F123" i="45"/>
  <c r="E123" i="45"/>
  <c r="J122" i="45"/>
  <c r="I122" i="45"/>
  <c r="H122" i="45"/>
  <c r="G122" i="45"/>
  <c r="F122" i="45"/>
  <c r="E122" i="45"/>
  <c r="J121" i="45"/>
  <c r="I121" i="45"/>
  <c r="H121" i="45"/>
  <c r="G121" i="45"/>
  <c r="F121" i="45"/>
  <c r="E121" i="45"/>
  <c r="J120" i="45"/>
  <c r="I120" i="45"/>
  <c r="H120" i="45"/>
  <c r="G120" i="45"/>
  <c r="F120" i="45"/>
  <c r="E120" i="45"/>
  <c r="B114" i="45"/>
  <c r="B113" i="45"/>
  <c r="B112" i="45"/>
  <c r="B111" i="45"/>
  <c r="B110" i="45"/>
  <c r="B109" i="45"/>
  <c r="B108" i="45"/>
  <c r="B107" i="45"/>
  <c r="B115" i="45"/>
  <c r="J107" i="45"/>
  <c r="I107" i="45"/>
  <c r="J115" i="45"/>
  <c r="I115" i="45"/>
  <c r="J114" i="45"/>
  <c r="I114" i="45"/>
  <c r="J113" i="45"/>
  <c r="I113" i="45"/>
  <c r="J112" i="45"/>
  <c r="I112" i="45"/>
  <c r="J111" i="45"/>
  <c r="I111" i="45"/>
  <c r="J110" i="45"/>
  <c r="I110" i="45"/>
  <c r="J109" i="45"/>
  <c r="I109" i="45"/>
  <c r="J108" i="45"/>
  <c r="I108" i="45"/>
  <c r="J102" i="45"/>
  <c r="I102" i="45"/>
  <c r="H102" i="45"/>
  <c r="G102" i="45"/>
  <c r="F102" i="45"/>
  <c r="E102" i="45"/>
  <c r="J101" i="45"/>
  <c r="I101" i="45"/>
  <c r="H101" i="45"/>
  <c r="G101" i="45"/>
  <c r="F101" i="45"/>
  <c r="E101" i="45"/>
  <c r="J100" i="45"/>
  <c r="I100" i="45"/>
  <c r="H100" i="45"/>
  <c r="G100" i="45"/>
  <c r="F100" i="45"/>
  <c r="E100" i="45"/>
  <c r="J99" i="45"/>
  <c r="I99" i="45"/>
  <c r="H99" i="45"/>
  <c r="G99" i="45"/>
  <c r="F99" i="45"/>
  <c r="E99" i="45"/>
  <c r="J93" i="45"/>
  <c r="I93" i="45"/>
  <c r="H93" i="45"/>
  <c r="G93" i="45"/>
  <c r="F93" i="45"/>
  <c r="E93" i="45"/>
  <c r="D93" i="45"/>
  <c r="B93" i="45"/>
  <c r="J94" i="45"/>
  <c r="I94" i="45"/>
  <c r="H94" i="45"/>
  <c r="G94" i="45"/>
  <c r="F94" i="45"/>
  <c r="E94" i="45"/>
  <c r="J92" i="45"/>
  <c r="I92" i="45"/>
  <c r="H92" i="45"/>
  <c r="G92" i="45"/>
  <c r="F92" i="45"/>
  <c r="E92" i="45"/>
  <c r="J91" i="45"/>
  <c r="I91" i="45"/>
  <c r="H91" i="45"/>
  <c r="G91" i="45"/>
  <c r="F91" i="45"/>
  <c r="E91" i="45"/>
  <c r="J90" i="45"/>
  <c r="I90" i="45"/>
  <c r="H90" i="45"/>
  <c r="G90" i="45"/>
  <c r="F90" i="45"/>
  <c r="E90" i="45"/>
  <c r="J89" i="45"/>
  <c r="I89" i="45"/>
  <c r="H89" i="45"/>
  <c r="G89" i="45"/>
  <c r="F89" i="45"/>
  <c r="E89" i="45"/>
  <c r="J88" i="45"/>
  <c r="I88" i="45"/>
  <c r="H88" i="45"/>
  <c r="G88" i="45"/>
  <c r="F88" i="45"/>
  <c r="E88" i="45"/>
  <c r="J87" i="45"/>
  <c r="I87" i="45"/>
  <c r="H87" i="45"/>
  <c r="G87" i="45"/>
  <c r="F87" i="45"/>
  <c r="E87" i="45"/>
  <c r="J86" i="45"/>
  <c r="I86" i="45"/>
  <c r="H86" i="45"/>
  <c r="G86" i="45"/>
  <c r="F86" i="45"/>
  <c r="E86" i="45"/>
  <c r="J77" i="45"/>
  <c r="I77" i="45"/>
  <c r="H77" i="45"/>
  <c r="D77" i="45"/>
  <c r="B77" i="45"/>
  <c r="J81" i="45"/>
  <c r="I81" i="45"/>
  <c r="H81" i="45"/>
  <c r="D81" i="45"/>
  <c r="B81" i="45"/>
  <c r="J80" i="45"/>
  <c r="I80" i="45"/>
  <c r="H80" i="45"/>
  <c r="J79" i="45"/>
  <c r="I79" i="45"/>
  <c r="H79" i="45"/>
  <c r="J78" i="45"/>
  <c r="I78" i="45"/>
  <c r="H78" i="45"/>
  <c r="J76" i="45"/>
  <c r="I76" i="45"/>
  <c r="H76" i="45"/>
  <c r="J75" i="45"/>
  <c r="I75" i="45"/>
  <c r="H75" i="45"/>
  <c r="J74" i="45"/>
  <c r="I74" i="45"/>
  <c r="H74" i="45"/>
  <c r="J73" i="45"/>
  <c r="I73" i="45"/>
  <c r="H73" i="45"/>
  <c r="J72" i="45"/>
  <c r="I72" i="45"/>
  <c r="H72" i="45"/>
  <c r="J71" i="45"/>
  <c r="I71" i="45"/>
  <c r="H71" i="45"/>
  <c r="J70" i="45"/>
  <c r="I70" i="45"/>
  <c r="H70" i="45"/>
  <c r="J62" i="45"/>
  <c r="I62" i="45"/>
  <c r="H62" i="45"/>
  <c r="G62" i="45"/>
  <c r="F62" i="45"/>
  <c r="E62" i="45"/>
  <c r="D62" i="45"/>
  <c r="B62" i="45"/>
  <c r="J61" i="45"/>
  <c r="I61" i="45"/>
  <c r="H61" i="45"/>
  <c r="G61" i="45"/>
  <c r="F61" i="45"/>
  <c r="E61" i="45"/>
  <c r="D61" i="45"/>
  <c r="B61" i="45"/>
  <c r="J60" i="45"/>
  <c r="I60" i="45"/>
  <c r="H60" i="45"/>
  <c r="G60" i="45"/>
  <c r="F60" i="45"/>
  <c r="E60" i="45"/>
  <c r="D60" i="45"/>
  <c r="B60" i="45"/>
  <c r="J65" i="45"/>
  <c r="I65" i="45"/>
  <c r="H65" i="45"/>
  <c r="G65" i="45"/>
  <c r="F65" i="45"/>
  <c r="E65" i="45"/>
  <c r="J64" i="45"/>
  <c r="I64" i="45"/>
  <c r="H64" i="45"/>
  <c r="G64" i="45"/>
  <c r="F64" i="45"/>
  <c r="E64" i="45"/>
  <c r="J63" i="45"/>
  <c r="AB70" i="50" s="1"/>
  <c r="I63" i="45"/>
  <c r="H63" i="45"/>
  <c r="G63" i="45"/>
  <c r="F63" i="45"/>
  <c r="E63" i="45"/>
  <c r="J59" i="45"/>
  <c r="I59" i="45"/>
  <c r="H59" i="45"/>
  <c r="G59" i="45"/>
  <c r="F59" i="45"/>
  <c r="E59" i="45"/>
  <c r="J58" i="45"/>
  <c r="I58" i="45"/>
  <c r="H58" i="45"/>
  <c r="G58" i="45"/>
  <c r="F58" i="45"/>
  <c r="E58" i="45"/>
  <c r="J57" i="45"/>
  <c r="I57" i="45"/>
  <c r="H57" i="45"/>
  <c r="G57" i="45"/>
  <c r="F57" i="45"/>
  <c r="E57" i="45"/>
  <c r="J56" i="45"/>
  <c r="I56" i="45"/>
  <c r="H56" i="45"/>
  <c r="G56" i="45"/>
  <c r="F56" i="45"/>
  <c r="E56" i="45"/>
  <c r="J55" i="45"/>
  <c r="I55" i="45"/>
  <c r="H55" i="45"/>
  <c r="G55" i="45"/>
  <c r="F55" i="45"/>
  <c r="E55" i="45"/>
  <c r="J54" i="45"/>
  <c r="I54" i="45"/>
  <c r="H54" i="45"/>
  <c r="G54" i="45"/>
  <c r="F54" i="45"/>
  <c r="E54" i="45"/>
  <c r="J53" i="45"/>
  <c r="I53" i="45"/>
  <c r="H53" i="45"/>
  <c r="G53" i="45"/>
  <c r="F53" i="45"/>
  <c r="E53" i="45"/>
  <c r="J52" i="45"/>
  <c r="I52" i="45"/>
  <c r="H52" i="45"/>
  <c r="G52" i="45"/>
  <c r="F52" i="45"/>
  <c r="E52" i="45"/>
  <c r="J51" i="45"/>
  <c r="I51" i="45"/>
  <c r="H51" i="45"/>
  <c r="G51" i="45"/>
  <c r="F51" i="45"/>
  <c r="E51" i="45"/>
  <c r="J50" i="45"/>
  <c r="I50" i="45"/>
  <c r="H50" i="45"/>
  <c r="G50" i="45"/>
  <c r="F50" i="45"/>
  <c r="E50" i="45"/>
  <c r="J48" i="45"/>
  <c r="I48" i="45"/>
  <c r="H48" i="45"/>
  <c r="G48" i="45"/>
  <c r="F48" i="45"/>
  <c r="E48" i="45"/>
  <c r="J47" i="45"/>
  <c r="I47" i="45"/>
  <c r="H47" i="45"/>
  <c r="G47" i="45"/>
  <c r="F47" i="45"/>
  <c r="E47" i="45"/>
  <c r="J45" i="45"/>
  <c r="I45" i="45"/>
  <c r="H45" i="45"/>
  <c r="G45" i="45"/>
  <c r="F45" i="45"/>
  <c r="E45" i="45"/>
  <c r="J44" i="45"/>
  <c r="I44" i="45"/>
  <c r="H44" i="45"/>
  <c r="G44" i="45"/>
  <c r="F44" i="45"/>
  <c r="E44" i="45"/>
  <c r="J43" i="45"/>
  <c r="I43" i="45"/>
  <c r="H43" i="45"/>
  <c r="G43" i="45"/>
  <c r="F43" i="45"/>
  <c r="E43" i="45"/>
  <c r="J41" i="45"/>
  <c r="I41" i="45"/>
  <c r="H41" i="45"/>
  <c r="G41" i="45"/>
  <c r="F41" i="45"/>
  <c r="E41" i="45"/>
  <c r="B158" i="45"/>
  <c r="B157" i="45"/>
  <c r="B156" i="45"/>
  <c r="B155" i="45"/>
  <c r="B154" i="45"/>
  <c r="B151" i="45"/>
  <c r="B150" i="45"/>
  <c r="B149" i="45"/>
  <c r="B148" i="45"/>
  <c r="B147" i="45"/>
  <c r="B146" i="45"/>
  <c r="B145" i="45"/>
  <c r="B144" i="45"/>
  <c r="D141" i="45"/>
  <c r="B141" i="45"/>
  <c r="D140" i="45"/>
  <c r="B140" i="45"/>
  <c r="D139" i="45"/>
  <c r="B139" i="45"/>
  <c r="D138" i="45"/>
  <c r="B138" i="45"/>
  <c r="D137" i="45"/>
  <c r="B137" i="45"/>
  <c r="D136" i="45"/>
  <c r="B136" i="45"/>
  <c r="D135" i="45"/>
  <c r="B135" i="45"/>
  <c r="D134" i="45"/>
  <c r="B134" i="45"/>
  <c r="B133" i="45"/>
  <c r="B131" i="45"/>
  <c r="D129" i="45"/>
  <c r="B129" i="45"/>
  <c r="D128" i="45"/>
  <c r="B128" i="45"/>
  <c r="D127" i="45"/>
  <c r="B127" i="45"/>
  <c r="D126" i="45"/>
  <c r="B126" i="45"/>
  <c r="D125" i="45"/>
  <c r="B125" i="45"/>
  <c r="D124" i="45"/>
  <c r="B124" i="45"/>
  <c r="D123" i="45"/>
  <c r="B123" i="45"/>
  <c r="D122" i="45"/>
  <c r="B122" i="45"/>
  <c r="D121" i="45"/>
  <c r="B121" i="45"/>
  <c r="D120" i="45"/>
  <c r="B120" i="45"/>
  <c r="B119" i="45"/>
  <c r="B117" i="45"/>
  <c r="B106" i="45"/>
  <c r="D102" i="45"/>
  <c r="B102" i="45"/>
  <c r="D101" i="45"/>
  <c r="B101" i="45"/>
  <c r="D100" i="45"/>
  <c r="B100" i="45"/>
  <c r="D99" i="45"/>
  <c r="B99" i="45"/>
  <c r="B98" i="45"/>
  <c r="B96" i="45"/>
  <c r="D94" i="45"/>
  <c r="B94" i="45"/>
  <c r="D92" i="45"/>
  <c r="B92" i="45"/>
  <c r="D91" i="45"/>
  <c r="B91" i="45"/>
  <c r="D90" i="45"/>
  <c r="B90" i="45"/>
  <c r="D89" i="45"/>
  <c r="B89" i="45"/>
  <c r="D88" i="45"/>
  <c r="B88" i="45"/>
  <c r="D87" i="45"/>
  <c r="B87" i="45"/>
  <c r="D86" i="45"/>
  <c r="B86" i="45"/>
  <c r="B85" i="45"/>
  <c r="B83" i="45"/>
  <c r="D80" i="45"/>
  <c r="B80" i="45"/>
  <c r="D79" i="45"/>
  <c r="B79" i="45"/>
  <c r="D78" i="45"/>
  <c r="B78" i="45"/>
  <c r="D76" i="45"/>
  <c r="B76" i="45"/>
  <c r="D75" i="45"/>
  <c r="B75" i="45"/>
  <c r="D74" i="45"/>
  <c r="B74" i="45"/>
  <c r="D73" i="45"/>
  <c r="B73" i="45"/>
  <c r="D72" i="45"/>
  <c r="B72" i="45"/>
  <c r="D71" i="45"/>
  <c r="B71" i="45"/>
  <c r="D70" i="45"/>
  <c r="B70" i="45"/>
  <c r="I68" i="45"/>
  <c r="H68" i="45"/>
  <c r="B68" i="45"/>
  <c r="D65" i="45"/>
  <c r="B65" i="45"/>
  <c r="D64" i="45"/>
  <c r="B64" i="45"/>
  <c r="D63" i="45"/>
  <c r="B63" i="45"/>
  <c r="D59" i="45"/>
  <c r="B59" i="45"/>
  <c r="D58" i="45"/>
  <c r="B58" i="45"/>
  <c r="D57" i="45"/>
  <c r="B57" i="45"/>
  <c r="D56" i="45"/>
  <c r="B56" i="45"/>
  <c r="D55" i="45"/>
  <c r="B55" i="45"/>
  <c r="D54" i="45"/>
  <c r="B54" i="45"/>
  <c r="D53" i="45"/>
  <c r="B53" i="45"/>
  <c r="D52" i="45"/>
  <c r="B52" i="45"/>
  <c r="D51" i="45"/>
  <c r="B51" i="45"/>
  <c r="D50" i="45"/>
  <c r="B50" i="45"/>
  <c r="B49" i="45"/>
  <c r="D48" i="45"/>
  <c r="B48" i="45"/>
  <c r="D47" i="45"/>
  <c r="B47" i="45"/>
  <c r="B46" i="45"/>
  <c r="D45" i="45"/>
  <c r="B45" i="45"/>
  <c r="D44" i="45"/>
  <c r="B44" i="45"/>
  <c r="D43" i="45"/>
  <c r="B43" i="45"/>
  <c r="B42" i="45"/>
  <c r="D41" i="45"/>
  <c r="B41" i="45"/>
  <c r="B40" i="45"/>
  <c r="B38" i="45"/>
  <c r="D36" i="45"/>
  <c r="B36" i="45"/>
  <c r="D35" i="45"/>
  <c r="B35" i="45"/>
  <c r="D34" i="45"/>
  <c r="B34" i="45"/>
  <c r="D33" i="45"/>
  <c r="B33" i="45"/>
  <c r="D32" i="45"/>
  <c r="B32" i="45"/>
  <c r="D31" i="45"/>
  <c r="B31" i="45"/>
  <c r="D30" i="45"/>
  <c r="B30" i="45"/>
  <c r="D29" i="45"/>
  <c r="B29" i="45"/>
  <c r="D28" i="45"/>
  <c r="B28" i="45"/>
  <c r="D27" i="45"/>
  <c r="B27" i="45"/>
  <c r="D26" i="45"/>
  <c r="B26" i="45"/>
  <c r="D25" i="45"/>
  <c r="B25" i="45"/>
  <c r="D24" i="45"/>
  <c r="B24" i="45"/>
  <c r="D23" i="45"/>
  <c r="B23" i="45"/>
  <c r="D22" i="45"/>
  <c r="B22" i="45"/>
  <c r="D21" i="45"/>
  <c r="B21" i="45"/>
  <c r="D20" i="45"/>
  <c r="B20" i="45"/>
  <c r="D19" i="45"/>
  <c r="B19" i="45"/>
  <c r="D18" i="45"/>
  <c r="B18" i="45"/>
  <c r="D17" i="45"/>
  <c r="B17" i="45"/>
  <c r="D16" i="45"/>
  <c r="B16" i="45"/>
  <c r="B15" i="45"/>
  <c r="D14" i="45"/>
  <c r="B14" i="45"/>
  <c r="D13" i="45"/>
  <c r="B13" i="45"/>
  <c r="D12" i="45"/>
  <c r="B12" i="45"/>
  <c r="B11" i="45"/>
  <c r="D10" i="45"/>
  <c r="B10" i="45"/>
  <c r="D9" i="45"/>
  <c r="B9" i="45"/>
  <c r="B8" i="45"/>
  <c r="B6" i="45"/>
  <c r="D4" i="45"/>
  <c r="B2" i="45"/>
  <c r="J36" i="45"/>
  <c r="H70" i="50" s="1"/>
  <c r="I36" i="45"/>
  <c r="H36" i="45"/>
  <c r="G36" i="45"/>
  <c r="F36" i="45"/>
  <c r="E36" i="45"/>
  <c r="J35" i="45"/>
  <c r="I35" i="45"/>
  <c r="H35" i="45"/>
  <c r="G35" i="45"/>
  <c r="F35" i="45"/>
  <c r="E35" i="45"/>
  <c r="J34" i="45"/>
  <c r="R70" i="50" s="1"/>
  <c r="I34" i="45"/>
  <c r="H34" i="45"/>
  <c r="G34" i="45"/>
  <c r="F34" i="45"/>
  <c r="E34" i="45"/>
  <c r="J33" i="45"/>
  <c r="I33" i="45"/>
  <c r="H33" i="45"/>
  <c r="G33" i="45"/>
  <c r="F33" i="45"/>
  <c r="E33" i="45"/>
  <c r="J32" i="45"/>
  <c r="I32" i="45"/>
  <c r="H32" i="45"/>
  <c r="G32" i="45"/>
  <c r="F32" i="45"/>
  <c r="E32" i="45"/>
  <c r="J31" i="45"/>
  <c r="I31" i="45"/>
  <c r="H31" i="45"/>
  <c r="G31" i="45"/>
  <c r="F31" i="45"/>
  <c r="E31" i="45"/>
  <c r="J30" i="45"/>
  <c r="I30" i="45"/>
  <c r="H30" i="45"/>
  <c r="G30" i="45"/>
  <c r="F30" i="45"/>
  <c r="E30" i="45"/>
  <c r="J29" i="45"/>
  <c r="I29" i="45"/>
  <c r="H29" i="45"/>
  <c r="G29" i="45"/>
  <c r="F29" i="45"/>
  <c r="E29" i="45"/>
  <c r="J28" i="45"/>
  <c r="I28" i="45"/>
  <c r="H28" i="45"/>
  <c r="G28" i="45"/>
  <c r="F28" i="45"/>
  <c r="E28" i="45"/>
  <c r="J27" i="45"/>
  <c r="I27" i="45"/>
  <c r="H27" i="45"/>
  <c r="G27" i="45"/>
  <c r="F27" i="45"/>
  <c r="E27" i="45"/>
  <c r="J26" i="45"/>
  <c r="I26" i="45"/>
  <c r="H26" i="45"/>
  <c r="G26" i="45"/>
  <c r="F26" i="45"/>
  <c r="E26" i="45"/>
  <c r="J25" i="45"/>
  <c r="I25" i="45"/>
  <c r="H25" i="45"/>
  <c r="G25" i="45"/>
  <c r="F25" i="45"/>
  <c r="E25" i="45"/>
  <c r="J24" i="45"/>
  <c r="I24" i="45"/>
  <c r="H24" i="45"/>
  <c r="G24" i="45"/>
  <c r="F24" i="45"/>
  <c r="E24" i="45"/>
  <c r="J23" i="45"/>
  <c r="I23" i="45"/>
  <c r="H23" i="45"/>
  <c r="G23" i="45"/>
  <c r="F23" i="45"/>
  <c r="E23" i="45"/>
  <c r="J22" i="45"/>
  <c r="I22" i="45"/>
  <c r="H22" i="45"/>
  <c r="G22" i="45"/>
  <c r="F22" i="45"/>
  <c r="E22" i="45"/>
  <c r="J21" i="45"/>
  <c r="I21" i="45"/>
  <c r="H21" i="45"/>
  <c r="G21" i="45"/>
  <c r="F21" i="45"/>
  <c r="E21" i="45"/>
  <c r="J20" i="45"/>
  <c r="I20" i="45"/>
  <c r="H20" i="45"/>
  <c r="G20" i="45"/>
  <c r="F20" i="45"/>
  <c r="E20" i="45"/>
  <c r="J19" i="45"/>
  <c r="I19" i="45"/>
  <c r="H19" i="45"/>
  <c r="G19" i="45"/>
  <c r="F19" i="45"/>
  <c r="E19" i="45"/>
  <c r="J18" i="45"/>
  <c r="I18" i="45"/>
  <c r="H18" i="45"/>
  <c r="G18" i="45"/>
  <c r="F18" i="45"/>
  <c r="E18" i="45"/>
  <c r="J17" i="45"/>
  <c r="I17" i="45"/>
  <c r="H17" i="45"/>
  <c r="G17" i="45"/>
  <c r="F17" i="45"/>
  <c r="E17" i="45"/>
  <c r="J16" i="45"/>
  <c r="I16" i="45"/>
  <c r="H16" i="45"/>
  <c r="G16" i="45"/>
  <c r="F16" i="45"/>
  <c r="E16" i="45"/>
  <c r="J14" i="45"/>
  <c r="I14" i="45"/>
  <c r="H14" i="45"/>
  <c r="G14" i="45"/>
  <c r="F14" i="45"/>
  <c r="E14" i="45"/>
  <c r="J13" i="45"/>
  <c r="I13" i="45"/>
  <c r="H13" i="45"/>
  <c r="G13" i="45"/>
  <c r="F13" i="45"/>
  <c r="E13" i="45"/>
  <c r="J12" i="45"/>
  <c r="I12" i="45"/>
  <c r="H12" i="45"/>
  <c r="G12" i="45"/>
  <c r="F12" i="45"/>
  <c r="E12" i="45"/>
  <c r="J10" i="45"/>
  <c r="I10" i="45"/>
  <c r="H10" i="45"/>
  <c r="G10" i="45"/>
  <c r="F10" i="45"/>
  <c r="E10" i="45"/>
  <c r="J9" i="45"/>
  <c r="I9" i="45"/>
  <c r="H9" i="45"/>
  <c r="G9" i="45"/>
  <c r="F9" i="45"/>
  <c r="E9" i="45"/>
  <c r="C40" i="51" l="1"/>
  <c r="C39" i="51"/>
  <c r="C38" i="51"/>
  <c r="C37" i="51"/>
  <c r="C36" i="51"/>
  <c r="C34" i="51"/>
  <c r="C32" i="51"/>
  <c r="C30" i="51"/>
  <c r="C28" i="51"/>
  <c r="C26" i="51"/>
  <c r="C24" i="51"/>
  <c r="C22" i="51"/>
  <c r="C20" i="51"/>
  <c r="C18" i="51"/>
  <c r="C16" i="51"/>
  <c r="C14" i="51"/>
  <c r="C12" i="51"/>
  <c r="B3" i="51"/>
  <c r="B2" i="51"/>
  <c r="B104" i="43"/>
  <c r="B103" i="43"/>
  <c r="B101" i="43"/>
  <c r="B100" i="43"/>
  <c r="B99" i="43"/>
  <c r="B98" i="43"/>
  <c r="B97" i="43"/>
  <c r="B96" i="43"/>
  <c r="B95" i="43"/>
  <c r="B94" i="43"/>
  <c r="B93" i="43"/>
  <c r="D90" i="43"/>
  <c r="B90" i="43"/>
  <c r="D89" i="43"/>
  <c r="B89" i="43"/>
  <c r="D88" i="43"/>
  <c r="B88" i="43"/>
  <c r="D87" i="43"/>
  <c r="B87" i="43"/>
  <c r="D86" i="43"/>
  <c r="B86" i="43"/>
  <c r="D85" i="43"/>
  <c r="B85" i="43"/>
  <c r="D84" i="43"/>
  <c r="B84" i="43"/>
  <c r="D83" i="43"/>
  <c r="B83" i="43"/>
  <c r="D82" i="43"/>
  <c r="B82" i="43"/>
  <c r="D81" i="43"/>
  <c r="B81" i="43"/>
  <c r="D80" i="43"/>
  <c r="B80" i="43"/>
  <c r="B79" i="43"/>
  <c r="D77" i="43"/>
  <c r="B77" i="43"/>
  <c r="D76" i="43"/>
  <c r="B76" i="43"/>
  <c r="D75" i="43"/>
  <c r="B75" i="43"/>
  <c r="D74" i="43"/>
  <c r="B74" i="43"/>
  <c r="D73" i="43"/>
  <c r="B73" i="43"/>
  <c r="D72" i="43"/>
  <c r="B72" i="43"/>
  <c r="B71" i="43"/>
  <c r="D70" i="43"/>
  <c r="B70" i="43"/>
  <c r="D69" i="43"/>
  <c r="B69" i="43"/>
  <c r="D68" i="43"/>
  <c r="B68" i="43"/>
  <c r="B67" i="43"/>
  <c r="D66" i="43"/>
  <c r="B66" i="43"/>
  <c r="D65" i="43"/>
  <c r="B65" i="43"/>
  <c r="B64" i="43"/>
  <c r="D63" i="43"/>
  <c r="B63" i="43"/>
  <c r="D62" i="43"/>
  <c r="B62" i="43"/>
  <c r="B61" i="43"/>
  <c r="D59" i="43"/>
  <c r="B59" i="43"/>
  <c r="B58" i="43"/>
  <c r="D56" i="43"/>
  <c r="B56" i="43"/>
  <c r="D55" i="43"/>
  <c r="B55" i="43"/>
  <c r="D54" i="43"/>
  <c r="B54" i="43"/>
  <c r="D53" i="43"/>
  <c r="B53" i="43"/>
  <c r="D52" i="43"/>
  <c r="B52" i="43"/>
  <c r="B51" i="43"/>
  <c r="D49" i="43"/>
  <c r="B49" i="43"/>
  <c r="D48" i="43"/>
  <c r="B48" i="43"/>
  <c r="B47" i="43"/>
  <c r="D46" i="43"/>
  <c r="B46" i="43"/>
  <c r="D45" i="43"/>
  <c r="B45" i="43"/>
  <c r="B44" i="43"/>
  <c r="I43" i="43"/>
  <c r="H43" i="43"/>
  <c r="G43" i="43"/>
  <c r="B43" i="43"/>
  <c r="D41" i="43"/>
  <c r="B41" i="43"/>
  <c r="D40" i="43"/>
  <c r="B40" i="43"/>
  <c r="D39" i="43"/>
  <c r="B39" i="43"/>
  <c r="D38" i="43"/>
  <c r="B38" i="43"/>
  <c r="D37" i="43"/>
  <c r="B37" i="43"/>
  <c r="D36" i="43"/>
  <c r="B36" i="43"/>
  <c r="D35" i="43"/>
  <c r="B35" i="43"/>
  <c r="D34" i="43"/>
  <c r="B34" i="43"/>
  <c r="D33" i="43"/>
  <c r="B33" i="43"/>
  <c r="D32" i="43"/>
  <c r="B32" i="43"/>
  <c r="D31" i="43"/>
  <c r="B31" i="43"/>
  <c r="D30" i="43"/>
  <c r="B30" i="43"/>
  <c r="B29" i="43"/>
  <c r="D27" i="43"/>
  <c r="B27" i="43"/>
  <c r="D26" i="43"/>
  <c r="B26" i="43"/>
  <c r="D25" i="43"/>
  <c r="B25" i="43"/>
  <c r="D24" i="43"/>
  <c r="B24" i="43"/>
  <c r="D23" i="43"/>
  <c r="B23" i="43"/>
  <c r="B22" i="43"/>
  <c r="D20" i="43"/>
  <c r="B20" i="43"/>
  <c r="D19" i="43"/>
  <c r="B19" i="43"/>
  <c r="D18" i="43"/>
  <c r="B18" i="43"/>
  <c r="D17" i="43"/>
  <c r="B17" i="43"/>
  <c r="D16" i="43"/>
  <c r="B16" i="43"/>
  <c r="D15" i="43"/>
  <c r="B15" i="43"/>
  <c r="B14" i="43"/>
  <c r="D13" i="43"/>
  <c r="B13" i="43"/>
  <c r="D12" i="43"/>
  <c r="B12" i="43"/>
  <c r="D11" i="43"/>
  <c r="B11" i="43"/>
  <c r="D10" i="43"/>
  <c r="B10" i="43"/>
  <c r="D9" i="43"/>
  <c r="B9" i="43"/>
  <c r="D8" i="43"/>
  <c r="B8" i="43"/>
  <c r="B7" i="43"/>
  <c r="B6" i="43"/>
  <c r="D4" i="43"/>
  <c r="B2" i="43"/>
  <c r="B26" i="42"/>
  <c r="B25" i="42"/>
  <c r="B24" i="42"/>
  <c r="D21" i="42"/>
  <c r="B21" i="42"/>
  <c r="D20" i="42"/>
  <c r="B20" i="42"/>
  <c r="D19" i="42"/>
  <c r="B19" i="42"/>
  <c r="D18" i="42"/>
  <c r="B18" i="42"/>
  <c r="D17" i="42"/>
  <c r="B17" i="42"/>
  <c r="B16" i="42"/>
  <c r="D14" i="42"/>
  <c r="B14" i="42"/>
  <c r="D13" i="42"/>
  <c r="B13" i="42"/>
  <c r="D12" i="42"/>
  <c r="B12" i="42"/>
  <c r="D11" i="42"/>
  <c r="B11" i="42"/>
  <c r="D10" i="42"/>
  <c r="B10" i="42"/>
  <c r="D9" i="42"/>
  <c r="B9" i="42"/>
  <c r="D8" i="42"/>
  <c r="B8" i="42"/>
  <c r="D7" i="42"/>
  <c r="B7" i="42"/>
  <c r="B6" i="42"/>
  <c r="D4" i="42"/>
  <c r="B2" i="42"/>
  <c r="B102" i="43"/>
  <c r="J90" i="43"/>
  <c r="I90" i="43"/>
  <c r="H90" i="43"/>
  <c r="G90" i="43"/>
  <c r="F90" i="43"/>
  <c r="E90" i="43"/>
  <c r="J89" i="43"/>
  <c r="I89" i="43"/>
  <c r="H89" i="43"/>
  <c r="G89" i="43"/>
  <c r="F89" i="43"/>
  <c r="E89" i="43"/>
  <c r="J88" i="43"/>
  <c r="I88" i="43"/>
  <c r="H88" i="43"/>
  <c r="G88" i="43"/>
  <c r="F88" i="43"/>
  <c r="E88" i="43"/>
  <c r="J87" i="43"/>
  <c r="I87" i="43"/>
  <c r="H87" i="43"/>
  <c r="G87" i="43"/>
  <c r="F87" i="43"/>
  <c r="E87" i="43"/>
  <c r="J86" i="43"/>
  <c r="I86" i="43"/>
  <c r="H86" i="43"/>
  <c r="G86" i="43"/>
  <c r="F86" i="43"/>
  <c r="E86" i="43"/>
  <c r="J85" i="43"/>
  <c r="I85" i="43"/>
  <c r="H85" i="43"/>
  <c r="G85" i="43"/>
  <c r="F85" i="43"/>
  <c r="E85" i="43"/>
  <c r="J84" i="43"/>
  <c r="I84" i="43"/>
  <c r="H84" i="43"/>
  <c r="G84" i="43"/>
  <c r="F84" i="43"/>
  <c r="E84" i="43"/>
  <c r="J83" i="43"/>
  <c r="I83" i="43"/>
  <c r="H83" i="43"/>
  <c r="G83" i="43"/>
  <c r="F83" i="43"/>
  <c r="E83" i="43"/>
  <c r="J82" i="43"/>
  <c r="I82" i="43"/>
  <c r="H82" i="43"/>
  <c r="G82" i="43"/>
  <c r="F82" i="43"/>
  <c r="E82" i="43"/>
  <c r="J81" i="43"/>
  <c r="I81" i="43"/>
  <c r="H81" i="43"/>
  <c r="G81" i="43"/>
  <c r="F81" i="43"/>
  <c r="E81" i="43"/>
  <c r="J80" i="43"/>
  <c r="I80" i="43"/>
  <c r="H80" i="43"/>
  <c r="G80" i="43"/>
  <c r="F80" i="43"/>
  <c r="E80" i="43"/>
  <c r="J77" i="43"/>
  <c r="I77" i="43"/>
  <c r="H77" i="43"/>
  <c r="G77" i="43"/>
  <c r="F77" i="43"/>
  <c r="E77" i="43"/>
  <c r="J76" i="43"/>
  <c r="I76" i="43"/>
  <c r="H76" i="43"/>
  <c r="G76" i="43"/>
  <c r="F76" i="43"/>
  <c r="E76" i="43"/>
  <c r="J75" i="43"/>
  <c r="I75" i="43"/>
  <c r="H75" i="43"/>
  <c r="G75" i="43"/>
  <c r="F75" i="43"/>
  <c r="E75" i="43"/>
  <c r="J74" i="43"/>
  <c r="I74" i="43"/>
  <c r="H74" i="43"/>
  <c r="G74" i="43"/>
  <c r="F74" i="43"/>
  <c r="E74" i="43"/>
  <c r="J73" i="43"/>
  <c r="I73" i="43"/>
  <c r="H73" i="43"/>
  <c r="G73" i="43"/>
  <c r="F73" i="43"/>
  <c r="E73" i="43"/>
  <c r="J72" i="43"/>
  <c r="I72" i="43"/>
  <c r="H72" i="43"/>
  <c r="G72" i="43"/>
  <c r="F72" i="43"/>
  <c r="E72" i="43"/>
  <c r="J70" i="43"/>
  <c r="I70" i="43"/>
  <c r="H70" i="43"/>
  <c r="G70" i="43"/>
  <c r="F70" i="43"/>
  <c r="E70" i="43"/>
  <c r="J69" i="43"/>
  <c r="I69" i="43"/>
  <c r="H69" i="43"/>
  <c r="G69" i="43"/>
  <c r="F69" i="43"/>
  <c r="E69" i="43"/>
  <c r="J68" i="43"/>
  <c r="I68" i="43"/>
  <c r="H68" i="43"/>
  <c r="G68" i="43"/>
  <c r="F68" i="43"/>
  <c r="E68" i="43"/>
  <c r="J66" i="43"/>
  <c r="I66" i="43"/>
  <c r="H66" i="43"/>
  <c r="G66" i="43"/>
  <c r="F66" i="43"/>
  <c r="E66" i="43"/>
  <c r="J65" i="43"/>
  <c r="I65" i="43"/>
  <c r="H65" i="43"/>
  <c r="G65" i="43"/>
  <c r="F65" i="43"/>
  <c r="E65" i="43"/>
  <c r="J63" i="43"/>
  <c r="I63" i="43"/>
  <c r="H63" i="43"/>
  <c r="G63" i="43"/>
  <c r="F63" i="43"/>
  <c r="E63" i="43"/>
  <c r="J62" i="43"/>
  <c r="I62" i="43"/>
  <c r="H62" i="43"/>
  <c r="G62" i="43"/>
  <c r="F62" i="43"/>
  <c r="E62" i="43"/>
  <c r="J59" i="43"/>
  <c r="I59" i="43"/>
  <c r="H59" i="43"/>
  <c r="G59" i="43"/>
  <c r="F59" i="43"/>
  <c r="E59" i="43"/>
  <c r="J56" i="43"/>
  <c r="I56" i="43"/>
  <c r="H56" i="43"/>
  <c r="G56" i="43"/>
  <c r="F56" i="43"/>
  <c r="E56" i="43"/>
  <c r="J55" i="43"/>
  <c r="I55" i="43"/>
  <c r="H55" i="43"/>
  <c r="G55" i="43"/>
  <c r="F55" i="43"/>
  <c r="E55" i="43"/>
  <c r="J54" i="43"/>
  <c r="I54" i="43"/>
  <c r="H54" i="43"/>
  <c r="G54" i="43"/>
  <c r="F54" i="43"/>
  <c r="E54" i="43"/>
  <c r="J53" i="43"/>
  <c r="I53" i="43"/>
  <c r="H53" i="43"/>
  <c r="G53" i="43"/>
  <c r="F53" i="43"/>
  <c r="E53" i="43"/>
  <c r="J52" i="43"/>
  <c r="I52" i="43"/>
  <c r="H52" i="43"/>
  <c r="G52" i="43"/>
  <c r="F52" i="43"/>
  <c r="E52" i="43"/>
  <c r="J49" i="43"/>
  <c r="I49" i="43"/>
  <c r="H49" i="43"/>
  <c r="G49" i="43"/>
  <c r="J48" i="43"/>
  <c r="I48" i="43"/>
  <c r="H48" i="43"/>
  <c r="G48" i="43"/>
  <c r="J46" i="43"/>
  <c r="I46" i="43"/>
  <c r="H46" i="43"/>
  <c r="G46" i="43"/>
  <c r="J45" i="43"/>
  <c r="I45" i="43"/>
  <c r="H45" i="43"/>
  <c r="G45" i="43"/>
  <c r="J41" i="43"/>
  <c r="I41" i="43"/>
  <c r="H41" i="43"/>
  <c r="G41" i="43"/>
  <c r="F41" i="43"/>
  <c r="E41" i="43"/>
  <c r="J40" i="43"/>
  <c r="I40" i="43"/>
  <c r="H40" i="43"/>
  <c r="G40" i="43"/>
  <c r="F40" i="43"/>
  <c r="E40" i="43"/>
  <c r="J39" i="43"/>
  <c r="I39" i="43"/>
  <c r="H39" i="43"/>
  <c r="G39" i="43"/>
  <c r="F39" i="43"/>
  <c r="E39" i="43"/>
  <c r="J38" i="43"/>
  <c r="I38" i="43"/>
  <c r="H38" i="43"/>
  <c r="G38" i="43"/>
  <c r="F38" i="43"/>
  <c r="E38" i="43"/>
  <c r="J37" i="43"/>
  <c r="I37" i="43"/>
  <c r="H37" i="43"/>
  <c r="G37" i="43"/>
  <c r="F37" i="43"/>
  <c r="E37" i="43"/>
  <c r="J36" i="43"/>
  <c r="I36" i="43"/>
  <c r="H36" i="43"/>
  <c r="G36" i="43"/>
  <c r="F36" i="43"/>
  <c r="E36" i="43"/>
  <c r="J35" i="43"/>
  <c r="I35" i="43"/>
  <c r="H35" i="43"/>
  <c r="G35" i="43"/>
  <c r="F35" i="43"/>
  <c r="E35" i="43"/>
  <c r="J34" i="43"/>
  <c r="I34" i="43"/>
  <c r="H34" i="43"/>
  <c r="G34" i="43"/>
  <c r="F34" i="43"/>
  <c r="E34" i="43"/>
  <c r="J33" i="43"/>
  <c r="I33" i="43"/>
  <c r="H33" i="43"/>
  <c r="G33" i="43"/>
  <c r="F33" i="43"/>
  <c r="E33" i="43"/>
  <c r="J32" i="43"/>
  <c r="I32" i="43"/>
  <c r="H32" i="43"/>
  <c r="G32" i="43"/>
  <c r="F32" i="43"/>
  <c r="E32" i="43"/>
  <c r="J31" i="43"/>
  <c r="I31" i="43"/>
  <c r="H31" i="43"/>
  <c r="G31" i="43"/>
  <c r="F31" i="43"/>
  <c r="E31" i="43"/>
  <c r="J30" i="43"/>
  <c r="I30" i="43"/>
  <c r="H30" i="43"/>
  <c r="G30" i="43"/>
  <c r="F30" i="43"/>
  <c r="E30" i="43"/>
  <c r="J27" i="43" l="1"/>
  <c r="I27" i="43"/>
  <c r="H27" i="43"/>
  <c r="G27" i="43"/>
  <c r="F27" i="43"/>
  <c r="E27" i="43"/>
  <c r="J26" i="43"/>
  <c r="I26" i="43"/>
  <c r="H26" i="43"/>
  <c r="G26" i="43"/>
  <c r="F26" i="43"/>
  <c r="E26" i="43"/>
  <c r="J25" i="43"/>
  <c r="I25" i="43"/>
  <c r="H25" i="43"/>
  <c r="G25" i="43"/>
  <c r="F25" i="43"/>
  <c r="E25" i="43"/>
  <c r="J24" i="43"/>
  <c r="I24" i="43"/>
  <c r="H24" i="43"/>
  <c r="G24" i="43"/>
  <c r="F24" i="43"/>
  <c r="E24" i="43"/>
  <c r="J23" i="43"/>
  <c r="R48" i="50" s="1"/>
  <c r="I23" i="43"/>
  <c r="H23" i="43"/>
  <c r="G23" i="43"/>
  <c r="F23" i="43"/>
  <c r="E23" i="43"/>
  <c r="J20" i="43"/>
  <c r="AB48" i="50" s="1"/>
  <c r="I20" i="43"/>
  <c r="H20" i="43"/>
  <c r="G20" i="43"/>
  <c r="F20" i="43"/>
  <c r="E20" i="43"/>
  <c r="J19" i="43"/>
  <c r="I19" i="43"/>
  <c r="H19" i="43"/>
  <c r="G19" i="43"/>
  <c r="F19" i="43"/>
  <c r="E19" i="43"/>
  <c r="J18" i="43"/>
  <c r="I18" i="43"/>
  <c r="H18" i="43"/>
  <c r="G18" i="43"/>
  <c r="F18" i="43"/>
  <c r="E18" i="43"/>
  <c r="J17" i="43"/>
  <c r="I17" i="43"/>
  <c r="H17" i="43"/>
  <c r="G17" i="43"/>
  <c r="F17" i="43"/>
  <c r="E17" i="43"/>
  <c r="J16" i="43"/>
  <c r="I16" i="43"/>
  <c r="H16" i="43"/>
  <c r="G16" i="43"/>
  <c r="F16" i="43"/>
  <c r="E16" i="43"/>
  <c r="J15" i="43"/>
  <c r="H48" i="50" s="1"/>
  <c r="I15" i="43"/>
  <c r="H15" i="43"/>
  <c r="G15" i="43"/>
  <c r="F15" i="43"/>
  <c r="E15" i="43"/>
  <c r="J13" i="43"/>
  <c r="I13" i="43"/>
  <c r="H13" i="43"/>
  <c r="G13" i="43"/>
  <c r="F13" i="43"/>
  <c r="E13" i="43"/>
  <c r="J12" i="43"/>
  <c r="I12" i="43"/>
  <c r="H12" i="43"/>
  <c r="G12" i="43"/>
  <c r="F12" i="43"/>
  <c r="E12" i="43"/>
  <c r="J11" i="43"/>
  <c r="I11" i="43"/>
  <c r="H11" i="43"/>
  <c r="G11" i="43"/>
  <c r="F11" i="43"/>
  <c r="E11" i="43"/>
  <c r="J10" i="43"/>
  <c r="I10" i="43"/>
  <c r="H10" i="43"/>
  <c r="G10" i="43"/>
  <c r="F10" i="43"/>
  <c r="E10" i="43"/>
  <c r="J9" i="43"/>
  <c r="I9" i="43"/>
  <c r="H9" i="43"/>
  <c r="G9" i="43"/>
  <c r="F9" i="43"/>
  <c r="E9" i="43"/>
  <c r="J8" i="43"/>
  <c r="H8" i="43"/>
  <c r="G8" i="43"/>
  <c r="F8" i="43"/>
  <c r="E8" i="43"/>
  <c r="I8" i="43"/>
  <c r="J21" i="42"/>
  <c r="I21" i="42"/>
  <c r="H21" i="42"/>
  <c r="G21" i="42"/>
  <c r="F21" i="42"/>
  <c r="E21" i="42"/>
  <c r="J20" i="42"/>
  <c r="I20" i="42"/>
  <c r="H20" i="42"/>
  <c r="G20" i="42"/>
  <c r="F20" i="42"/>
  <c r="E20" i="42"/>
  <c r="J19" i="42"/>
  <c r="I19" i="42"/>
  <c r="H19" i="42"/>
  <c r="G19" i="42"/>
  <c r="F19" i="42"/>
  <c r="E19" i="42"/>
  <c r="J18" i="42"/>
  <c r="I18" i="42"/>
  <c r="H18" i="42"/>
  <c r="G18" i="42"/>
  <c r="F18" i="42"/>
  <c r="E18" i="42"/>
  <c r="J17" i="42"/>
  <c r="I17" i="42"/>
  <c r="H17" i="42"/>
  <c r="G17" i="42"/>
  <c r="F17" i="42"/>
  <c r="E17" i="42"/>
  <c r="J14" i="42"/>
  <c r="I14" i="42"/>
  <c r="H14" i="42"/>
  <c r="G14" i="42"/>
  <c r="F14" i="42"/>
  <c r="E14" i="42"/>
  <c r="J13" i="42"/>
  <c r="I13" i="42"/>
  <c r="H13" i="42"/>
  <c r="G13" i="42"/>
  <c r="F13" i="42"/>
  <c r="E13" i="42"/>
  <c r="J12" i="42"/>
  <c r="I12" i="42"/>
  <c r="H12" i="42"/>
  <c r="G12" i="42"/>
  <c r="F12" i="42"/>
  <c r="E12" i="42"/>
  <c r="J11" i="42"/>
  <c r="I11" i="42"/>
  <c r="H11" i="42"/>
  <c r="G11" i="42"/>
  <c r="F11" i="42"/>
  <c r="E11" i="42"/>
  <c r="J10" i="42"/>
  <c r="I10" i="42"/>
  <c r="H10" i="42"/>
  <c r="G10" i="42"/>
  <c r="F10" i="42"/>
  <c r="E10" i="42"/>
  <c r="J9" i="42"/>
  <c r="I9" i="42"/>
  <c r="H9" i="42"/>
  <c r="G9" i="42"/>
  <c r="F9" i="42"/>
  <c r="E9" i="42"/>
  <c r="J8" i="42"/>
  <c r="I8" i="42"/>
  <c r="H8" i="42"/>
  <c r="G8" i="42"/>
  <c r="F8" i="42"/>
  <c r="E8" i="42"/>
  <c r="J7" i="42"/>
  <c r="I7" i="42"/>
  <c r="H7" i="42"/>
  <c r="G7" i="42"/>
  <c r="F7" i="42"/>
  <c r="E7" i="42"/>
  <c r="F34" i="51" l="1"/>
  <c r="E34" i="51"/>
  <c r="D34" i="51"/>
  <c r="F32" i="51"/>
  <c r="E32" i="51"/>
  <c r="D32" i="51"/>
  <c r="J149" i="59" l="1"/>
  <c r="E151" i="66" s="1"/>
  <c r="F80" i="67" l="1"/>
  <c r="E80" i="67"/>
  <c r="D80" i="67"/>
  <c r="C80" i="67"/>
  <c r="F79" i="67"/>
  <c r="E79" i="67"/>
  <c r="D79" i="67"/>
  <c r="F78" i="67"/>
  <c r="E78" i="67"/>
  <c r="D78" i="67"/>
  <c r="F77" i="67"/>
  <c r="D77" i="67"/>
  <c r="C77" i="67"/>
  <c r="B77" i="67"/>
  <c r="F76" i="67"/>
  <c r="E76" i="67"/>
  <c r="D76" i="67"/>
  <c r="C76" i="67"/>
  <c r="F75" i="67"/>
  <c r="E75" i="67"/>
  <c r="D75" i="67"/>
  <c r="C75" i="67"/>
  <c r="F74" i="67"/>
  <c r="E74" i="67"/>
  <c r="D74" i="67"/>
  <c r="C74" i="67"/>
  <c r="B74" i="67"/>
  <c r="F73" i="67"/>
  <c r="E73" i="67"/>
  <c r="D73" i="67"/>
  <c r="C73" i="67"/>
  <c r="F72" i="67"/>
  <c r="E72" i="67"/>
  <c r="D72" i="67"/>
  <c r="C72" i="67"/>
  <c r="B72" i="67"/>
  <c r="F71" i="67"/>
  <c r="E71" i="67"/>
  <c r="D71" i="67"/>
  <c r="F70" i="67"/>
  <c r="F69" i="67"/>
  <c r="E69" i="67"/>
  <c r="D69" i="67"/>
  <c r="F68" i="67"/>
  <c r="F67" i="67"/>
  <c r="E67" i="67"/>
  <c r="D67" i="67"/>
  <c r="F66" i="67"/>
  <c r="F65" i="67"/>
  <c r="E65" i="67"/>
  <c r="D65" i="67"/>
  <c r="C65" i="67"/>
  <c r="B65" i="67"/>
  <c r="F64" i="67"/>
  <c r="E64" i="67"/>
  <c r="D64" i="67"/>
  <c r="C64" i="67"/>
  <c r="F63" i="67"/>
  <c r="E63" i="67"/>
  <c r="D63" i="67"/>
  <c r="C63" i="67"/>
  <c r="B63" i="67"/>
  <c r="F62" i="67"/>
  <c r="E62" i="67"/>
  <c r="D62" i="67"/>
  <c r="C62" i="67"/>
  <c r="F61" i="67"/>
  <c r="E61" i="67"/>
  <c r="D61" i="67"/>
  <c r="C61" i="67"/>
  <c r="B61" i="67"/>
  <c r="F60" i="67"/>
  <c r="E60" i="67"/>
  <c r="D60" i="67"/>
  <c r="C60" i="67"/>
  <c r="F59" i="67"/>
  <c r="E59" i="67"/>
  <c r="D59" i="67"/>
  <c r="F58" i="67"/>
  <c r="E58" i="67"/>
  <c r="D58" i="67"/>
  <c r="D57" i="67"/>
  <c r="C57" i="67"/>
  <c r="F56" i="67"/>
  <c r="E56" i="67"/>
  <c r="D56" i="67"/>
  <c r="F55" i="67"/>
  <c r="E55" i="67"/>
  <c r="D55" i="67"/>
  <c r="D54" i="67"/>
  <c r="C54" i="67"/>
  <c r="B54" i="67"/>
  <c r="F53" i="67"/>
  <c r="E53" i="67"/>
  <c r="D53" i="67"/>
  <c r="F52" i="67"/>
  <c r="E52" i="67"/>
  <c r="D52" i="67"/>
  <c r="F51" i="67"/>
  <c r="D51" i="67"/>
  <c r="C51" i="67"/>
  <c r="F50" i="67"/>
  <c r="E50" i="67"/>
  <c r="D50" i="67"/>
  <c r="F49" i="67"/>
  <c r="E49" i="67"/>
  <c r="D49" i="67"/>
  <c r="F48" i="67"/>
  <c r="E48" i="67"/>
  <c r="D48" i="67"/>
  <c r="D47" i="67"/>
  <c r="C47" i="67"/>
  <c r="F46" i="67"/>
  <c r="E46" i="67"/>
  <c r="D46" i="67"/>
  <c r="C46" i="67"/>
  <c r="B46" i="67"/>
  <c r="F45" i="67"/>
  <c r="E45" i="67"/>
  <c r="D45" i="67"/>
  <c r="C45" i="67"/>
  <c r="F44" i="67"/>
  <c r="E44" i="67"/>
  <c r="D44" i="67"/>
  <c r="C44" i="67"/>
  <c r="F43" i="67"/>
  <c r="F42" i="67"/>
  <c r="E42" i="67"/>
  <c r="D42" i="67"/>
  <c r="C42" i="67"/>
  <c r="F41" i="67"/>
  <c r="E41" i="67"/>
  <c r="D41" i="67"/>
  <c r="C41" i="67"/>
  <c r="F40" i="67"/>
  <c r="E40" i="67"/>
  <c r="D40" i="67"/>
  <c r="C40" i="67"/>
  <c r="F39" i="67"/>
  <c r="E39" i="67"/>
  <c r="D39" i="67"/>
  <c r="C39" i="67"/>
  <c r="F38" i="67"/>
  <c r="E38" i="67"/>
  <c r="D38" i="67"/>
  <c r="C38" i="67"/>
  <c r="B38" i="67"/>
  <c r="F37" i="67"/>
  <c r="E37" i="67"/>
  <c r="D37" i="67"/>
  <c r="C37" i="67"/>
  <c r="F36" i="67"/>
  <c r="E36" i="67"/>
  <c r="D36" i="67"/>
  <c r="F35" i="67"/>
  <c r="F34" i="67"/>
  <c r="E34" i="67"/>
  <c r="D34" i="67"/>
  <c r="F33" i="67"/>
  <c r="F32" i="67"/>
  <c r="E32" i="67"/>
  <c r="D32" i="67"/>
  <c r="C32" i="67"/>
  <c r="B32" i="67"/>
  <c r="F31" i="67"/>
  <c r="F30" i="67"/>
  <c r="E30" i="67"/>
  <c r="D30" i="67"/>
  <c r="F29" i="67"/>
  <c r="F28" i="67"/>
  <c r="E28" i="67"/>
  <c r="D28" i="67"/>
  <c r="F27" i="67"/>
  <c r="F26" i="67"/>
  <c r="E26" i="67"/>
  <c r="D26" i="67"/>
  <c r="C26" i="67"/>
  <c r="B26" i="67"/>
  <c r="F25" i="67"/>
  <c r="F24" i="67"/>
  <c r="E24" i="67"/>
  <c r="D24" i="67"/>
  <c r="F23" i="67"/>
  <c r="F22" i="67"/>
  <c r="E22" i="67"/>
  <c r="D22" i="67"/>
  <c r="F21" i="67"/>
  <c r="F20" i="67"/>
  <c r="E20" i="67"/>
  <c r="D20" i="67"/>
  <c r="F19" i="67"/>
  <c r="F18" i="67"/>
  <c r="E18" i="67"/>
  <c r="D18" i="67"/>
  <c r="F17" i="67"/>
  <c r="F16" i="67"/>
  <c r="E16" i="67"/>
  <c r="D16" i="67"/>
  <c r="F15" i="67"/>
  <c r="F14" i="67"/>
  <c r="E14" i="67"/>
  <c r="D14" i="67"/>
  <c r="F13" i="67"/>
  <c r="F12" i="67"/>
  <c r="E12" i="67"/>
  <c r="D12" i="67"/>
  <c r="F11" i="67"/>
  <c r="F10" i="67"/>
  <c r="D10" i="67"/>
  <c r="C10" i="67"/>
  <c r="B10" i="67"/>
  <c r="F9" i="67"/>
  <c r="E9" i="67"/>
  <c r="D9" i="67"/>
  <c r="C9" i="67"/>
  <c r="F8" i="67"/>
  <c r="E8" i="67"/>
  <c r="D8" i="67"/>
  <c r="F7" i="67"/>
  <c r="F6" i="67"/>
  <c r="E6" i="67"/>
  <c r="D6" i="67"/>
  <c r="C6" i="67"/>
  <c r="B6" i="67"/>
  <c r="E5" i="67"/>
  <c r="F4" i="67"/>
  <c r="E4" i="67"/>
  <c r="D4" i="67"/>
  <c r="C4" i="67"/>
  <c r="B4" i="67"/>
  <c r="B2" i="67"/>
  <c r="K78" i="60"/>
  <c r="K77" i="60"/>
  <c r="K76" i="60"/>
  <c r="K75" i="60"/>
  <c r="K70" i="60"/>
  <c r="K69" i="60"/>
  <c r="K68" i="60"/>
  <c r="K67" i="60"/>
  <c r="K66" i="60"/>
  <c r="K65" i="60"/>
  <c r="K64" i="60"/>
  <c r="K63" i="60"/>
  <c r="K61" i="60"/>
  <c r="K59" i="60"/>
  <c r="K58" i="60"/>
  <c r="K51" i="60"/>
  <c r="K50" i="60"/>
  <c r="K49" i="60"/>
  <c r="K42" i="60"/>
  <c r="K41" i="60"/>
  <c r="K40" i="60"/>
  <c r="K39" i="60"/>
  <c r="K38" i="60"/>
  <c r="K37" i="60"/>
  <c r="K36" i="60"/>
  <c r="K35" i="60"/>
  <c r="K33" i="60"/>
  <c r="K32" i="60"/>
  <c r="K31" i="60"/>
  <c r="K30" i="60"/>
  <c r="K29" i="60"/>
  <c r="K28" i="60"/>
  <c r="K27" i="60"/>
  <c r="K26" i="60"/>
  <c r="K25" i="60"/>
  <c r="K24" i="60"/>
  <c r="K23" i="60"/>
  <c r="K22" i="60"/>
  <c r="K21" i="60"/>
  <c r="K20" i="60"/>
  <c r="K19" i="60"/>
  <c r="K18" i="60"/>
  <c r="K17" i="60"/>
  <c r="K16" i="60"/>
  <c r="K15" i="60"/>
  <c r="K14" i="60"/>
  <c r="K13" i="60"/>
  <c r="K12" i="60"/>
  <c r="K11" i="60"/>
  <c r="K10" i="60"/>
  <c r="K9" i="60"/>
  <c r="K8" i="60"/>
  <c r="K7" i="60"/>
  <c r="K5" i="60"/>
  <c r="K4" i="60"/>
  <c r="J156" i="59" l="1"/>
  <c r="J155" i="59"/>
  <c r="J151" i="59"/>
  <c r="J138" i="59"/>
  <c r="J136" i="59"/>
  <c r="E138" i="66" s="1"/>
  <c r="J135" i="59"/>
  <c r="E137" i="66" s="1"/>
  <c r="J134" i="59"/>
  <c r="E136" i="66" s="1"/>
  <c r="J133" i="59"/>
  <c r="E135" i="66" s="1"/>
  <c r="J132" i="59"/>
  <c r="J129" i="59"/>
  <c r="J127" i="59"/>
  <c r="J126" i="59"/>
  <c r="J125" i="59"/>
  <c r="E127" i="66" s="1"/>
  <c r="J124" i="59"/>
  <c r="E126" i="66" s="1"/>
  <c r="J120" i="59"/>
  <c r="E122" i="66" s="1"/>
  <c r="J119" i="59"/>
  <c r="E121" i="66" s="1"/>
  <c r="J112" i="59"/>
  <c r="J110" i="59"/>
  <c r="J106" i="59"/>
  <c r="J105" i="59"/>
  <c r="J104" i="59"/>
  <c r="E106" i="66" s="1"/>
  <c r="J103" i="59"/>
  <c r="E105" i="66" s="1"/>
  <c r="J102" i="59"/>
  <c r="E104" i="66" s="1"/>
  <c r="J101" i="59"/>
  <c r="E103" i="66" s="1"/>
  <c r="J97" i="59"/>
  <c r="J96" i="59"/>
  <c r="J95" i="59"/>
  <c r="J94" i="59"/>
  <c r="J93" i="59"/>
  <c r="E95" i="66" s="1"/>
  <c r="J92" i="59"/>
  <c r="E94" i="66" s="1"/>
  <c r="J91" i="59"/>
  <c r="E93" i="66" s="1"/>
  <c r="J90" i="59"/>
  <c r="E92" i="66" s="1"/>
  <c r="J89" i="59"/>
  <c r="J88" i="59"/>
  <c r="J87" i="59"/>
  <c r="J85" i="59"/>
  <c r="J84" i="59"/>
  <c r="E86" i="66" s="1"/>
  <c r="J83" i="59"/>
  <c r="E85" i="66" s="1"/>
  <c r="J79" i="59"/>
  <c r="E81" i="66" s="1"/>
  <c r="J78" i="59"/>
  <c r="E80" i="66" s="1"/>
  <c r="J77" i="59"/>
  <c r="J76" i="59"/>
  <c r="J75" i="59"/>
  <c r="J74" i="59"/>
  <c r="J70" i="59"/>
  <c r="E72" i="66" s="1"/>
  <c r="J69" i="59"/>
  <c r="E71" i="66" s="1"/>
  <c r="J68" i="59"/>
  <c r="E70" i="66" s="1"/>
  <c r="J67" i="59"/>
  <c r="E69" i="66" s="1"/>
  <c r="J65" i="59"/>
  <c r="J64" i="59"/>
  <c r="J62" i="59"/>
  <c r="J56" i="59"/>
  <c r="E58" i="66" s="1"/>
  <c r="J55" i="59"/>
  <c r="E57" i="66" s="1"/>
  <c r="J52" i="59"/>
  <c r="E54" i="66" s="1"/>
  <c r="J51" i="59"/>
  <c r="E53" i="66" s="1"/>
  <c r="J49" i="59"/>
  <c r="E51" i="66" s="1"/>
  <c r="J46" i="59"/>
  <c r="J43" i="59"/>
  <c r="J41" i="59"/>
  <c r="J39" i="59"/>
  <c r="J37" i="59"/>
  <c r="E39" i="66" s="1"/>
  <c r="J36" i="59"/>
  <c r="E38" i="66" s="1"/>
  <c r="J35" i="59"/>
  <c r="E37" i="66" s="1"/>
  <c r="J33" i="59"/>
  <c r="E35" i="66" s="1"/>
  <c r="J32" i="59"/>
  <c r="J31" i="59"/>
  <c r="J30" i="59"/>
  <c r="J26" i="59"/>
  <c r="J22" i="59"/>
  <c r="J21" i="59"/>
  <c r="E23" i="66" s="1"/>
  <c r="J20" i="59"/>
  <c r="E22" i="66" s="1"/>
  <c r="J19" i="59"/>
  <c r="E21" i="66" s="1"/>
  <c r="J15" i="59"/>
  <c r="J13" i="59"/>
  <c r="J12" i="59"/>
  <c r="J11" i="59"/>
  <c r="E13" i="66" s="1"/>
  <c r="E158" i="66"/>
  <c r="D158" i="66"/>
  <c r="C158" i="66"/>
  <c r="B158" i="66"/>
  <c r="E157" i="66"/>
  <c r="D157" i="66"/>
  <c r="C157" i="66"/>
  <c r="E156" i="66"/>
  <c r="D156" i="66"/>
  <c r="C156" i="66"/>
  <c r="B156" i="66"/>
  <c r="E155" i="66"/>
  <c r="D155" i="66"/>
  <c r="C155" i="66"/>
  <c r="E154" i="66"/>
  <c r="D154" i="66"/>
  <c r="C154" i="66"/>
  <c r="E153" i="66"/>
  <c r="D153" i="66"/>
  <c r="C153" i="66"/>
  <c r="B153" i="66"/>
  <c r="E152" i="66"/>
  <c r="D152" i="66"/>
  <c r="C152" i="66"/>
  <c r="D151" i="66"/>
  <c r="C151" i="66"/>
  <c r="E150" i="66"/>
  <c r="D150" i="66"/>
  <c r="C150" i="66"/>
  <c r="B150" i="66"/>
  <c r="E149" i="66"/>
  <c r="D149" i="66"/>
  <c r="C149" i="66"/>
  <c r="E148" i="66"/>
  <c r="D148" i="66"/>
  <c r="C148" i="66"/>
  <c r="B148" i="66"/>
  <c r="E147" i="66"/>
  <c r="D147" i="66"/>
  <c r="C147" i="66"/>
  <c r="E146" i="66"/>
  <c r="D146" i="66"/>
  <c r="C146" i="66"/>
  <c r="B146" i="66"/>
  <c r="E145" i="66"/>
  <c r="D145" i="66"/>
  <c r="C145" i="66"/>
  <c r="E144" i="66"/>
  <c r="D144" i="66"/>
  <c r="C144" i="66"/>
  <c r="B144" i="66"/>
  <c r="E143" i="66"/>
  <c r="D143" i="66"/>
  <c r="C143" i="66"/>
  <c r="E142" i="66"/>
  <c r="D142" i="66"/>
  <c r="C142" i="66"/>
  <c r="B142" i="66"/>
  <c r="E141" i="66"/>
  <c r="D141" i="66"/>
  <c r="C141" i="66"/>
  <c r="E140" i="66"/>
  <c r="D140" i="66"/>
  <c r="C140" i="66"/>
  <c r="B140" i="66"/>
  <c r="E139" i="66"/>
  <c r="D139" i="66"/>
  <c r="C139" i="66"/>
  <c r="D138" i="66"/>
  <c r="C138" i="66"/>
  <c r="B138" i="66"/>
  <c r="D137" i="66"/>
  <c r="C137" i="66"/>
  <c r="D135" i="66"/>
  <c r="C135" i="66"/>
  <c r="E134" i="66"/>
  <c r="D134" i="66"/>
  <c r="C134" i="66"/>
  <c r="B134" i="66"/>
  <c r="E133" i="66"/>
  <c r="D133" i="66"/>
  <c r="C133" i="66"/>
  <c r="E132" i="66"/>
  <c r="D132" i="66"/>
  <c r="C132" i="66"/>
  <c r="E131" i="66"/>
  <c r="D131" i="66"/>
  <c r="C131" i="66"/>
  <c r="E130" i="66"/>
  <c r="D130" i="66"/>
  <c r="C130" i="66"/>
  <c r="B130" i="66"/>
  <c r="E129" i="66"/>
  <c r="E128" i="66"/>
  <c r="D128" i="66"/>
  <c r="C128" i="66"/>
  <c r="D126" i="66"/>
  <c r="C126" i="66"/>
  <c r="E125" i="66"/>
  <c r="D125" i="66"/>
  <c r="C125" i="66"/>
  <c r="E124" i="66"/>
  <c r="D124" i="66"/>
  <c r="C124" i="66"/>
  <c r="E123" i="66"/>
  <c r="D123" i="66"/>
  <c r="C123" i="66"/>
  <c r="D122" i="66"/>
  <c r="C122" i="66"/>
  <c r="D121" i="66"/>
  <c r="C121" i="66"/>
  <c r="E120" i="66"/>
  <c r="D120" i="66"/>
  <c r="C120" i="66"/>
  <c r="E119" i="66"/>
  <c r="D119" i="66"/>
  <c r="C119" i="66"/>
  <c r="E118" i="66"/>
  <c r="D118" i="66"/>
  <c r="C118" i="66"/>
  <c r="E117" i="66"/>
  <c r="D117" i="66"/>
  <c r="C117" i="66"/>
  <c r="B117" i="66"/>
  <c r="E116" i="66"/>
  <c r="D116" i="66"/>
  <c r="C116" i="66"/>
  <c r="E115" i="66"/>
  <c r="D115" i="66"/>
  <c r="C115" i="66"/>
  <c r="B115" i="66"/>
  <c r="E114" i="66"/>
  <c r="D114" i="66"/>
  <c r="C114" i="66"/>
  <c r="E113" i="66"/>
  <c r="D113" i="66"/>
  <c r="C113" i="66"/>
  <c r="E112" i="66"/>
  <c r="D112" i="66"/>
  <c r="C112" i="66"/>
  <c r="E111" i="66"/>
  <c r="D111" i="66"/>
  <c r="C111" i="66"/>
  <c r="B111" i="66"/>
  <c r="E110" i="66"/>
  <c r="D110" i="66"/>
  <c r="C110" i="66"/>
  <c r="E109" i="66"/>
  <c r="D109" i="66"/>
  <c r="C109" i="66"/>
  <c r="E108" i="66"/>
  <c r="D108" i="66"/>
  <c r="C108" i="66"/>
  <c r="B108" i="66"/>
  <c r="E107" i="66"/>
  <c r="D107" i="66"/>
  <c r="C107" i="66"/>
  <c r="D105" i="66"/>
  <c r="C105" i="66"/>
  <c r="D103" i="66"/>
  <c r="C103" i="66"/>
  <c r="E102" i="66"/>
  <c r="D102" i="66"/>
  <c r="C102" i="66"/>
  <c r="E101" i="66"/>
  <c r="D101" i="66"/>
  <c r="C101" i="66"/>
  <c r="E100" i="66"/>
  <c r="D100" i="66"/>
  <c r="C100" i="66"/>
  <c r="B100" i="66"/>
  <c r="E99" i="66"/>
  <c r="E98" i="66"/>
  <c r="D98" i="66"/>
  <c r="C98" i="66"/>
  <c r="E97" i="66"/>
  <c r="E96" i="66"/>
  <c r="D96" i="66"/>
  <c r="C96" i="66"/>
  <c r="D95" i="66"/>
  <c r="C95" i="66"/>
  <c r="D94" i="66"/>
  <c r="C94" i="66"/>
  <c r="D93" i="66"/>
  <c r="C93" i="66"/>
  <c r="E91" i="66"/>
  <c r="D91" i="66"/>
  <c r="C91" i="66"/>
  <c r="E90" i="66"/>
  <c r="E89" i="66"/>
  <c r="D89" i="66"/>
  <c r="C89" i="66"/>
  <c r="E88" i="66"/>
  <c r="D88" i="66"/>
  <c r="C88" i="66"/>
  <c r="B88" i="66"/>
  <c r="E87" i="66"/>
  <c r="D87" i="66"/>
  <c r="C87" i="66"/>
  <c r="D85" i="66"/>
  <c r="C85" i="66"/>
  <c r="E84" i="66"/>
  <c r="D84" i="66"/>
  <c r="C84" i="66"/>
  <c r="E83" i="66"/>
  <c r="D83" i="66"/>
  <c r="C83" i="66"/>
  <c r="E82" i="66"/>
  <c r="D82" i="66"/>
  <c r="C82" i="66"/>
  <c r="B82" i="66"/>
  <c r="D80" i="66"/>
  <c r="C80" i="66"/>
  <c r="E79" i="66"/>
  <c r="E78" i="66"/>
  <c r="D78" i="66"/>
  <c r="C78" i="66"/>
  <c r="E77" i="66"/>
  <c r="E76" i="66"/>
  <c r="D76" i="66"/>
  <c r="C76" i="66"/>
  <c r="E75" i="66"/>
  <c r="D75" i="66"/>
  <c r="C75" i="66"/>
  <c r="E74" i="66"/>
  <c r="D74" i="66"/>
  <c r="C74" i="66"/>
  <c r="E73" i="66"/>
  <c r="D73" i="66"/>
  <c r="C73" i="66"/>
  <c r="B73" i="66"/>
  <c r="D72" i="66"/>
  <c r="C72" i="66"/>
  <c r="D71" i="66"/>
  <c r="C71" i="66"/>
  <c r="D69" i="66"/>
  <c r="C69" i="66"/>
  <c r="E68" i="66"/>
  <c r="D68" i="66"/>
  <c r="C68" i="66"/>
  <c r="B68" i="66"/>
  <c r="E67" i="66"/>
  <c r="D67" i="66"/>
  <c r="C67" i="66"/>
  <c r="E66" i="66"/>
  <c r="D66" i="66"/>
  <c r="C66" i="66"/>
  <c r="E65" i="66"/>
  <c r="D65" i="66"/>
  <c r="C65" i="66"/>
  <c r="B65" i="66"/>
  <c r="E64" i="66"/>
  <c r="D64" i="66"/>
  <c r="C64" i="66"/>
  <c r="E63" i="66"/>
  <c r="D63" i="66"/>
  <c r="C63" i="66"/>
  <c r="E62" i="66"/>
  <c r="D62" i="66"/>
  <c r="C62" i="66"/>
  <c r="E61" i="66"/>
  <c r="D61" i="66"/>
  <c r="C61" i="66"/>
  <c r="E60" i="66"/>
  <c r="D60" i="66"/>
  <c r="C60" i="66"/>
  <c r="B60" i="66"/>
  <c r="E59" i="66"/>
  <c r="D59" i="66"/>
  <c r="C59" i="66"/>
  <c r="D58" i="66"/>
  <c r="C58" i="66"/>
  <c r="B58" i="66"/>
  <c r="D57" i="66"/>
  <c r="C57" i="66"/>
  <c r="E56" i="66"/>
  <c r="D56" i="66"/>
  <c r="C56" i="66"/>
  <c r="E55" i="66"/>
  <c r="D55" i="66"/>
  <c r="C55" i="66"/>
  <c r="D54" i="66"/>
  <c r="C54" i="66"/>
  <c r="B54" i="66"/>
  <c r="D53" i="66"/>
  <c r="C53" i="66"/>
  <c r="E52" i="66"/>
  <c r="D52" i="66"/>
  <c r="C52" i="66"/>
  <c r="B52" i="66"/>
  <c r="D51" i="66"/>
  <c r="C51" i="66"/>
  <c r="E50" i="66"/>
  <c r="D50" i="66"/>
  <c r="C50" i="66"/>
  <c r="B50" i="66"/>
  <c r="E49" i="66"/>
  <c r="D49" i="66"/>
  <c r="C49" i="66"/>
  <c r="E48" i="66"/>
  <c r="D48" i="66"/>
  <c r="C48" i="66"/>
  <c r="E47" i="66"/>
  <c r="D47" i="66"/>
  <c r="C47" i="66"/>
  <c r="B47" i="66"/>
  <c r="E46" i="66"/>
  <c r="D46" i="66"/>
  <c r="C46" i="66"/>
  <c r="E45" i="66"/>
  <c r="D45" i="66"/>
  <c r="C45" i="66"/>
  <c r="E44" i="66"/>
  <c r="D44" i="66"/>
  <c r="C44" i="66"/>
  <c r="E43" i="66"/>
  <c r="D43" i="66"/>
  <c r="C43" i="66"/>
  <c r="E42" i="66"/>
  <c r="D42" i="66"/>
  <c r="C42" i="66"/>
  <c r="B42" i="66"/>
  <c r="E41" i="66"/>
  <c r="D41" i="66"/>
  <c r="C41" i="66"/>
  <c r="E40" i="66"/>
  <c r="D40" i="66"/>
  <c r="C40" i="66"/>
  <c r="B40" i="66"/>
  <c r="D39" i="66"/>
  <c r="C39" i="66"/>
  <c r="D37" i="66"/>
  <c r="C37" i="66"/>
  <c r="E36" i="66"/>
  <c r="D36" i="66"/>
  <c r="C36" i="66"/>
  <c r="D35" i="66"/>
  <c r="C35" i="66"/>
  <c r="E34" i="66"/>
  <c r="E33" i="66"/>
  <c r="D33" i="66"/>
  <c r="C33" i="66"/>
  <c r="E32" i="66"/>
  <c r="D32" i="66"/>
  <c r="C32" i="66"/>
  <c r="E31" i="66"/>
  <c r="D31" i="66"/>
  <c r="C31" i="66"/>
  <c r="E30" i="66"/>
  <c r="D30" i="66"/>
  <c r="C30" i="66"/>
  <c r="E29" i="66"/>
  <c r="D29" i="66"/>
  <c r="C29" i="66"/>
  <c r="E28" i="66"/>
  <c r="D28" i="66"/>
  <c r="C28" i="66"/>
  <c r="E27" i="66"/>
  <c r="D27" i="66"/>
  <c r="C27" i="66"/>
  <c r="E26" i="66"/>
  <c r="D26" i="66"/>
  <c r="C26" i="66"/>
  <c r="E25" i="66"/>
  <c r="D25" i="66"/>
  <c r="C25" i="66"/>
  <c r="E24" i="66"/>
  <c r="D24" i="66"/>
  <c r="C24" i="66"/>
  <c r="D22" i="66"/>
  <c r="C22" i="66"/>
  <c r="D21" i="66"/>
  <c r="C21" i="66"/>
  <c r="E20" i="66"/>
  <c r="D20" i="66"/>
  <c r="C20" i="66"/>
  <c r="E19" i="66"/>
  <c r="D19" i="66"/>
  <c r="C19" i="66"/>
  <c r="E18" i="66"/>
  <c r="D18" i="66"/>
  <c r="C18" i="66"/>
  <c r="E17" i="66"/>
  <c r="D17" i="66"/>
  <c r="C17" i="66"/>
  <c r="E16" i="66"/>
  <c r="D16" i="66"/>
  <c r="C16" i="66"/>
  <c r="E15" i="66"/>
  <c r="D15" i="66"/>
  <c r="C15" i="66"/>
  <c r="E14" i="66"/>
  <c r="D14" i="66"/>
  <c r="C14" i="66"/>
  <c r="D13" i="66"/>
  <c r="C13" i="66"/>
  <c r="E12" i="66"/>
  <c r="D12" i="66"/>
  <c r="C12" i="66"/>
  <c r="E11" i="66"/>
  <c r="D11" i="66"/>
  <c r="C11" i="66"/>
  <c r="E10" i="66"/>
  <c r="D10" i="66"/>
  <c r="C10" i="66"/>
  <c r="E9" i="66"/>
  <c r="D9" i="66"/>
  <c r="C9" i="66"/>
  <c r="E8" i="66"/>
  <c r="D8" i="66"/>
  <c r="C8" i="66"/>
  <c r="E7" i="66"/>
  <c r="D7" i="66"/>
  <c r="C7" i="66"/>
  <c r="B7" i="66"/>
  <c r="B6" i="66"/>
  <c r="D5" i="66"/>
  <c r="E4" i="66"/>
  <c r="D4" i="66"/>
  <c r="C4" i="66"/>
  <c r="B4" i="66"/>
  <c r="B2" i="66"/>
  <c r="N436" i="57" l="1"/>
  <c r="I50" i="55" s="1"/>
  <c r="M436" i="57"/>
  <c r="H50" i="55" s="1"/>
  <c r="L436" i="57"/>
  <c r="G50" i="55" s="1"/>
  <c r="K436" i="57"/>
  <c r="F50" i="55" s="1"/>
  <c r="J436" i="57"/>
  <c r="E50" i="55" s="1"/>
  <c r="M410" i="57"/>
  <c r="H37" i="55" s="1"/>
  <c r="L410" i="57"/>
  <c r="G37" i="55" s="1"/>
  <c r="K410" i="57"/>
  <c r="F37" i="55" s="1"/>
  <c r="J410" i="57"/>
  <c r="E37" i="55" s="1"/>
  <c r="N419" i="57"/>
  <c r="I45" i="55" s="1"/>
  <c r="M419" i="57" l="1"/>
  <c r="H45" i="55" s="1"/>
  <c r="J419" i="57"/>
  <c r="E45" i="55" s="1"/>
  <c r="K419" i="57"/>
  <c r="F45" i="55" s="1"/>
  <c r="L419" i="57"/>
  <c r="G45" i="55" s="1"/>
  <c r="A116" i="50" l="1"/>
  <c r="A115" i="50"/>
  <c r="AA114" i="50"/>
  <c r="Z114" i="50"/>
  <c r="Y114" i="50"/>
  <c r="X114" i="50"/>
  <c r="W114" i="50"/>
  <c r="Q114" i="50"/>
  <c r="P114" i="50"/>
  <c r="O114" i="50"/>
  <c r="N114" i="50"/>
  <c r="M114" i="50"/>
  <c r="Q92" i="50" l="1"/>
  <c r="P92" i="50"/>
  <c r="O92" i="50"/>
  <c r="N92" i="50"/>
  <c r="M92" i="50"/>
  <c r="G92" i="50"/>
  <c r="F92" i="50"/>
  <c r="E92" i="50"/>
  <c r="D92" i="50"/>
  <c r="C92" i="50"/>
  <c r="AA70" i="50"/>
  <c r="Z70" i="50"/>
  <c r="Y70" i="50"/>
  <c r="X70" i="50"/>
  <c r="W70" i="50"/>
  <c r="Q70" i="50"/>
  <c r="P70" i="50"/>
  <c r="O70" i="50"/>
  <c r="N70" i="50"/>
  <c r="M70" i="50"/>
  <c r="G70" i="50"/>
  <c r="F70" i="50"/>
  <c r="E70" i="50"/>
  <c r="D70" i="50"/>
  <c r="C70" i="50"/>
  <c r="AA48" i="50"/>
  <c r="Z48" i="50"/>
  <c r="Y48" i="50"/>
  <c r="X48" i="50"/>
  <c r="W48" i="50"/>
  <c r="Q48" i="50" l="1"/>
  <c r="P48" i="50"/>
  <c r="O48" i="50"/>
  <c r="N48" i="50"/>
  <c r="M48" i="50"/>
  <c r="G48" i="50"/>
  <c r="F48" i="50"/>
  <c r="E48" i="50"/>
  <c r="D48" i="50"/>
  <c r="C48" i="50"/>
  <c r="F30" i="51" l="1"/>
  <c r="E30" i="51"/>
  <c r="D30" i="51"/>
</calcChain>
</file>

<file path=xl/sharedStrings.xml><?xml version="1.0" encoding="utf-8"?>
<sst xmlns="http://schemas.openxmlformats.org/spreadsheetml/2006/main" count="8052" uniqueCount="2916">
  <si>
    <t>Ore processed</t>
  </si>
  <si>
    <t xml:space="preserve">Sodium cyanide </t>
  </si>
  <si>
    <t>Soda</t>
  </si>
  <si>
    <t>Total energy</t>
  </si>
  <si>
    <t>Total managed land area</t>
  </si>
  <si>
    <t>Land disturbed during year</t>
  </si>
  <si>
    <t>Total land disturbed and not yet rehabilitated</t>
  </si>
  <si>
    <t>Carbon monoxide</t>
  </si>
  <si>
    <t>Hazardous</t>
  </si>
  <si>
    <t>Non-hazardous</t>
  </si>
  <si>
    <t>Electricity purchased</t>
  </si>
  <si>
    <t>LTIFR</t>
  </si>
  <si>
    <t>Sport</t>
  </si>
  <si>
    <t>Culture and art</t>
  </si>
  <si>
    <t>Infrastructure of social importance</t>
  </si>
  <si>
    <t>Cash operating costs (excluding depreciation, labour costs and mining tax)</t>
  </si>
  <si>
    <t>Wages and salaries; other payments and benefits for employees</t>
  </si>
  <si>
    <t>Payments to capital providers</t>
  </si>
  <si>
    <t>Payments to shareholders</t>
  </si>
  <si>
    <t>Taxes, other than income tax</t>
  </si>
  <si>
    <t>Mining tax</t>
  </si>
  <si>
    <t>Social payments</t>
  </si>
  <si>
    <t>Undistributed economic value retained</t>
  </si>
  <si>
    <t>Units</t>
  </si>
  <si>
    <t>Revenue</t>
  </si>
  <si>
    <t>US$m</t>
  </si>
  <si>
    <t>Open-pit</t>
  </si>
  <si>
    <t>Underground</t>
  </si>
  <si>
    <t>Production</t>
  </si>
  <si>
    <t>km</t>
  </si>
  <si>
    <t>Kt</t>
  </si>
  <si>
    <t>Koz</t>
  </si>
  <si>
    <t>Moz</t>
  </si>
  <si>
    <t>Copper</t>
  </si>
  <si>
    <t>Gold</t>
  </si>
  <si>
    <t>Silver</t>
  </si>
  <si>
    <t>Quicklime</t>
  </si>
  <si>
    <t>t</t>
  </si>
  <si>
    <t>Grinding body</t>
  </si>
  <si>
    <t>Ozone depleting (CFC-11 equivalents) substances emitted</t>
  </si>
  <si>
    <t xml:space="preserve">Average headcount </t>
  </si>
  <si>
    <t>Disabled personnel</t>
  </si>
  <si>
    <t>Return to work and retention rates after parental leave</t>
  </si>
  <si>
    <t>Male employees on parental leave</t>
  </si>
  <si>
    <t>Female employees on parental leave</t>
  </si>
  <si>
    <t>Signficant fines</t>
  </si>
  <si>
    <t>Non-monetary sanctions</t>
  </si>
  <si>
    <t>Cases brought</t>
  </si>
  <si>
    <t xml:space="preserve">Ground water </t>
  </si>
  <si>
    <t>Surface water</t>
  </si>
  <si>
    <t>External water supply</t>
  </si>
  <si>
    <t>Watercourses</t>
  </si>
  <si>
    <t>Landscape</t>
  </si>
  <si>
    <t>Sewage</t>
  </si>
  <si>
    <t>%</t>
  </si>
  <si>
    <t>GJ</t>
  </si>
  <si>
    <t>number</t>
  </si>
  <si>
    <t>Percentage of waste reused of total waste generated</t>
  </si>
  <si>
    <t>hectares</t>
  </si>
  <si>
    <t>rate</t>
  </si>
  <si>
    <t>US$ thousand</t>
  </si>
  <si>
    <t>Charitable donations</t>
  </si>
  <si>
    <t>Communities enquiries</t>
  </si>
  <si>
    <t>Site visits by external stakeholders</t>
  </si>
  <si>
    <t>Occupational deseases and health difficulties</t>
  </si>
  <si>
    <t xml:space="preserve">Perhydrol </t>
  </si>
  <si>
    <t>Waste water</t>
  </si>
  <si>
    <t>Recycled water</t>
  </si>
  <si>
    <t>Waste disposed</t>
  </si>
  <si>
    <t>Employees</t>
  </si>
  <si>
    <t>N/A</t>
  </si>
  <si>
    <t>Contractors working on Polymetals's territories (average headcount)</t>
  </si>
  <si>
    <t>Mercury (Hg)</t>
  </si>
  <si>
    <t>Lead (Pb)</t>
  </si>
  <si>
    <t>Healthcare</t>
  </si>
  <si>
    <t>Education</t>
  </si>
  <si>
    <t>VOCs</t>
  </si>
  <si>
    <t>Environmental fines</t>
  </si>
  <si>
    <t>Percentage of employees at operating sites covered by collective bargaining agreements</t>
  </si>
  <si>
    <t>Land rehabilitated during year</t>
  </si>
  <si>
    <t>Solid particles</t>
  </si>
  <si>
    <t>Female</t>
  </si>
  <si>
    <t>Male</t>
  </si>
  <si>
    <t>Employees under 30 years old, including:</t>
  </si>
  <si>
    <t>Employees 30-50 years old, including:</t>
  </si>
  <si>
    <t>Over 50 years old, including:</t>
  </si>
  <si>
    <t>Taken parental leave, including:</t>
  </si>
  <si>
    <t>Injuries, including:</t>
  </si>
  <si>
    <t>Fatalities</t>
  </si>
  <si>
    <t>Severe injuries</t>
  </si>
  <si>
    <t>Petrol</t>
  </si>
  <si>
    <t>Waste oils</t>
  </si>
  <si>
    <t>GHG Intensity (scope 1 + scope 2)</t>
  </si>
  <si>
    <t>Dry tailings</t>
  </si>
  <si>
    <t>Wet tailings</t>
  </si>
  <si>
    <t>By treatment</t>
  </si>
  <si>
    <t>By waste hazard classification</t>
  </si>
  <si>
    <t>Total waste</t>
  </si>
  <si>
    <t>Stakeholder meetings, including:</t>
  </si>
  <si>
    <t>Near-misses</t>
  </si>
  <si>
    <t>Public hearings and community meetings</t>
  </si>
  <si>
    <t>Percentage of employees under 30 years old</t>
  </si>
  <si>
    <t>Percentage of employees 30-50 years old</t>
  </si>
  <si>
    <t>Percentage of employees over 50 years old</t>
  </si>
  <si>
    <t>Waste diverted from disposal, including:</t>
  </si>
  <si>
    <t>Men</t>
  </si>
  <si>
    <t>Women</t>
  </si>
  <si>
    <t>Location based</t>
  </si>
  <si>
    <t>Kyzyl</t>
  </si>
  <si>
    <t>Varvara</t>
  </si>
  <si>
    <t>Komar mine (part of Varvara hub)</t>
  </si>
  <si>
    <t>Workers</t>
  </si>
  <si>
    <t>Share of water recycled and reused</t>
  </si>
  <si>
    <t>Fresh water use intensity</t>
  </si>
  <si>
    <t>Water</t>
  </si>
  <si>
    <t>Waste</t>
  </si>
  <si>
    <t>Air quality</t>
  </si>
  <si>
    <t>Other</t>
  </si>
  <si>
    <t>Overall expenditires, including:</t>
  </si>
  <si>
    <t>Diesel for transport and mobile machinery</t>
  </si>
  <si>
    <t>Coal for heat</t>
  </si>
  <si>
    <t>Diesel for electricity generation</t>
  </si>
  <si>
    <t>Diesel for heat</t>
  </si>
  <si>
    <t>Natural gas for heat</t>
  </si>
  <si>
    <t>Minor injuries</t>
  </si>
  <si>
    <t>Qualified personnel</t>
  </si>
  <si>
    <t>Russia</t>
  </si>
  <si>
    <t>Kazakhstan</t>
  </si>
  <si>
    <t>Social benefits</t>
  </si>
  <si>
    <t>Living conditions</t>
  </si>
  <si>
    <t>Remuneration</t>
  </si>
  <si>
    <t>Health and safety</t>
  </si>
  <si>
    <t>Waste rock</t>
  </si>
  <si>
    <t>Other waste (metal, plastic, paper, etc.)</t>
  </si>
  <si>
    <t>Infrastructure</t>
  </si>
  <si>
    <t>Culture and community events</t>
  </si>
  <si>
    <t>Job opportunities</t>
  </si>
  <si>
    <t>Environmental impact</t>
  </si>
  <si>
    <t>Environmental education</t>
  </si>
  <si>
    <t>Fresh water withdrawal</t>
  </si>
  <si>
    <t>Total</t>
  </si>
  <si>
    <t>Water reused and recycled, including:</t>
  </si>
  <si>
    <t>m</t>
  </si>
  <si>
    <t>Days off work following accidents</t>
  </si>
  <si>
    <t>Annual investments in training per employee</t>
  </si>
  <si>
    <t>Average number of non-mandatory training hours per year</t>
  </si>
  <si>
    <t>Scope 3  (other indirect emissions), including:</t>
  </si>
  <si>
    <t>Emissions resulting from the waste processing</t>
  </si>
  <si>
    <t>Fuel and energy-related activities (not included in Scopes 1 or 2)</t>
  </si>
  <si>
    <t>Purchased goods</t>
  </si>
  <si>
    <t>Capital goods</t>
  </si>
  <si>
    <t>Business travel</t>
  </si>
  <si>
    <t>Processing of sold products</t>
  </si>
  <si>
    <t>Employee commuting</t>
  </si>
  <si>
    <t>Organization-owned stationary sources</t>
  </si>
  <si>
    <t>Controlled contractor' stationary sources</t>
  </si>
  <si>
    <t>Combustion of fuels in stationary sources, including:</t>
  </si>
  <si>
    <t>Итого</t>
  </si>
  <si>
    <t>Кызыл</t>
  </si>
  <si>
    <t>Organization-owned mobile combustion sources</t>
  </si>
  <si>
    <t>Сombustion of fuels in mobile combustion sources, including:</t>
  </si>
  <si>
    <t>Подземные воды</t>
  </si>
  <si>
    <t>Поверхностные воды</t>
  </si>
  <si>
    <t>Оборотная вода</t>
  </si>
  <si>
    <t>Потребление свежей воды на технологические нужды</t>
  </si>
  <si>
    <t>Доля повторно используемой и оборотной воды</t>
  </si>
  <si>
    <t>Удельное потребление свежей воды</t>
  </si>
  <si>
    <t>By composition</t>
  </si>
  <si>
    <t>Onsite</t>
  </si>
  <si>
    <t>Offsite</t>
  </si>
  <si>
    <t>Hazardous waste</t>
  </si>
  <si>
    <t>Waste neutralised</t>
  </si>
  <si>
    <t>Waste reused and recycled</t>
  </si>
  <si>
    <t>Non-hazardous waste</t>
  </si>
  <si>
    <t>Scope 1</t>
  </si>
  <si>
    <t>$ thousand</t>
  </si>
  <si>
    <t>$</t>
  </si>
  <si>
    <t>Обращение с отходами</t>
  </si>
  <si>
    <t>Прочие</t>
  </si>
  <si>
    <t>Всего</t>
  </si>
  <si>
    <t>Response rate</t>
  </si>
  <si>
    <t>Indefinite term employment contract</t>
  </si>
  <si>
    <t>Fixed-term employment contract</t>
  </si>
  <si>
    <t>Full-time</t>
  </si>
  <si>
    <t>Part-time</t>
  </si>
  <si>
    <t>New employee hires during the reporting period</t>
  </si>
  <si>
    <t>By gender</t>
  </si>
  <si>
    <t>By employee level</t>
  </si>
  <si>
    <t>Managers</t>
  </si>
  <si>
    <t>Community investment</t>
  </si>
  <si>
    <t>Community engagement</t>
  </si>
  <si>
    <t>Employment contract type</t>
  </si>
  <si>
    <t>Employment status</t>
  </si>
  <si>
    <t>Employee training</t>
  </si>
  <si>
    <t>ratio</t>
  </si>
  <si>
    <t>40:1</t>
  </si>
  <si>
    <t>yes</t>
  </si>
  <si>
    <t>Board Independency</t>
  </si>
  <si>
    <t>Chair</t>
  </si>
  <si>
    <t>Chair independency upon appointment</t>
  </si>
  <si>
    <t>Independent Non-Executive Directors</t>
  </si>
  <si>
    <t>Executive Directors</t>
  </si>
  <si>
    <t>Share of Independent Non-Executive Directors</t>
  </si>
  <si>
    <t>Board Committees Independency</t>
  </si>
  <si>
    <t>Audit and Risk Committee</t>
  </si>
  <si>
    <t>Nomination Committee</t>
  </si>
  <si>
    <t>Remuneration Committee</t>
  </si>
  <si>
    <t>Safety and Sustainability Committee</t>
  </si>
  <si>
    <t>Board Diversity</t>
  </si>
  <si>
    <t>Share of women</t>
  </si>
  <si>
    <t>Average age</t>
  </si>
  <si>
    <t>Senior Management  Diversity</t>
  </si>
  <si>
    <t>Board Tenure</t>
  </si>
  <si>
    <t>0-2 years</t>
  </si>
  <si>
    <t>2-6 years</t>
  </si>
  <si>
    <t>Board Skills</t>
  </si>
  <si>
    <t>Group CEO total remuneration</t>
  </si>
  <si>
    <t>Total non-executive Directors fees</t>
  </si>
  <si>
    <t xml:space="preserve">Pay Ratio: CEO to median employee pay  </t>
  </si>
  <si>
    <t>Executive Compensation Linked to ESG</t>
  </si>
  <si>
    <t>Clawback and malus provision for executive compensation</t>
  </si>
  <si>
    <t>Shareholding requirements</t>
  </si>
  <si>
    <t xml:space="preserve">Executive minimum shareholding requirement </t>
  </si>
  <si>
    <t xml:space="preserve">Length of executive post-cessation shareholding requirement </t>
  </si>
  <si>
    <t>no</t>
  </si>
  <si>
    <t xml:space="preserve">Training and development </t>
  </si>
  <si>
    <t>Corporate events, professional contents and sport</t>
  </si>
  <si>
    <t>Employee engagement</t>
  </si>
  <si>
    <t xml:space="preserve"> </t>
  </si>
  <si>
    <t>Total water consumption</t>
  </si>
  <si>
    <t>83:1</t>
  </si>
  <si>
    <t>Notes:</t>
  </si>
  <si>
    <t>Total waste generated</t>
  </si>
  <si>
    <t>Share of waste reused and recycled</t>
  </si>
  <si>
    <t>Total number of substantiated complaints regarding breaches of customer privacy and losses of customer data</t>
  </si>
  <si>
    <t>Monetary value of significant fines for non-compliance with laws and regulations concerning the provision and use of products and services</t>
  </si>
  <si>
    <t>Total number of incidents of non-compliance with regulations and voluntary codes concerning health and safety impacts of products and services</t>
  </si>
  <si>
    <t>Mining and sustainability</t>
  </si>
  <si>
    <t>Business strategy</t>
  </si>
  <si>
    <t>Finance</t>
  </si>
  <si>
    <t>Investment banking</t>
  </si>
  <si>
    <t>Law and governance</t>
  </si>
  <si>
    <t>Underground development</t>
  </si>
  <si>
    <t>Non-Independent Non-Executive Directors</t>
  </si>
  <si>
    <t>Controlled contractor mobile combustion sources</t>
  </si>
  <si>
    <t>Principal consumables</t>
  </si>
  <si>
    <t>Environment</t>
  </si>
  <si>
    <t>Air Quality</t>
  </si>
  <si>
    <t>Share of environmental expenditures in revenue</t>
  </si>
  <si>
    <t>Percentage of community investment in revenue</t>
  </si>
  <si>
    <t>Water discharge</t>
  </si>
  <si>
    <t>Site Level Data &gt;&gt;</t>
  </si>
  <si>
    <t>Key Charts &gt;&gt;</t>
  </si>
  <si>
    <t>Health &amp; Safety &gt;&gt;</t>
  </si>
  <si>
    <t>Environment &gt;&gt;</t>
  </si>
  <si>
    <t>Communities &gt;&gt;</t>
  </si>
  <si>
    <t>Economic &gt;&gt;</t>
  </si>
  <si>
    <t>Governance and Ethics &gt;&gt;</t>
  </si>
  <si>
    <t xml:space="preserve">Ozone depleting (CFC-11 equivalents) substances emitted </t>
  </si>
  <si>
    <t>Total сommunity investment, including:</t>
  </si>
  <si>
    <t>Compliance and product responsibility</t>
  </si>
  <si>
    <t>Electricity consumption</t>
  </si>
  <si>
    <t>Work conditions and equipment</t>
  </si>
  <si>
    <t>Company’s business strategy</t>
  </si>
  <si>
    <t>Self-generated non-renewable electricity (diesel)</t>
  </si>
  <si>
    <t>Self-generated renewable electricity (solar &amp; wind)</t>
  </si>
  <si>
    <t>Purchased non-renewable electricity</t>
  </si>
  <si>
    <t>Purchased renewable electricity</t>
  </si>
  <si>
    <t>Self-generated heat (fossil fuels)</t>
  </si>
  <si>
    <t>Units of measurement</t>
  </si>
  <si>
    <t>gigajoules (one billion joules)</t>
  </si>
  <si>
    <t>TJ</t>
  </si>
  <si>
    <t>terajoules (one trillion joules)</t>
  </si>
  <si>
    <t>kilometres</t>
  </si>
  <si>
    <t>thousand ounces</t>
  </si>
  <si>
    <t>thousand tonnes</t>
  </si>
  <si>
    <t>metres</t>
  </si>
  <si>
    <t>million ounces</t>
  </si>
  <si>
    <t>mt</t>
  </si>
  <si>
    <t>million tonnes</t>
  </si>
  <si>
    <t>MWh</t>
  </si>
  <si>
    <t>megawatt-hour</t>
  </si>
  <si>
    <t>Oz or oz</t>
  </si>
  <si>
    <t>troy ounce (31.1035 g)</t>
  </si>
  <si>
    <t>tonne (1,000 kg)</t>
  </si>
  <si>
    <t>US Dollar</t>
  </si>
  <si>
    <t>Electricity consumption, including:</t>
  </si>
  <si>
    <t>Renewable electricity share in total electricity consumption</t>
  </si>
  <si>
    <t>Renewable electricity share in self-generation</t>
  </si>
  <si>
    <t>Heat utilisation systems share in total heat consumption</t>
  </si>
  <si>
    <t>IUCN Red List of Threatened Species</t>
  </si>
  <si>
    <t>Least concern</t>
  </si>
  <si>
    <t>Near threatened</t>
  </si>
  <si>
    <t>Vulnerable</t>
  </si>
  <si>
    <t>Endangered</t>
  </si>
  <si>
    <t>Critically endangered</t>
  </si>
  <si>
    <t>National Red Lists</t>
  </si>
  <si>
    <t>Endemic species</t>
  </si>
  <si>
    <t>Lime</t>
  </si>
  <si>
    <t>Number of species in the indirect impact area (found up to 1 km away from the site)</t>
  </si>
  <si>
    <t>Scope 2 (energy indirect emissions):</t>
  </si>
  <si>
    <t>Upstream</t>
  </si>
  <si>
    <t>Downstream</t>
  </si>
  <si>
    <t>Diesel, including:</t>
  </si>
  <si>
    <t>Renewable sources (solar/wind)</t>
  </si>
  <si>
    <t>GHG emissions</t>
  </si>
  <si>
    <t>Scope 1 (direct emissions), including:</t>
  </si>
  <si>
    <t xml:space="preserve"> 75:1</t>
  </si>
  <si>
    <t>Income tax</t>
  </si>
  <si>
    <t>Total Scope 1 + Scope 2 (market based)</t>
  </si>
  <si>
    <t>Percentage of mineral waste reused of total waste generated</t>
  </si>
  <si>
    <t>Percentage of non-mineral waste reused of total waste generated</t>
  </si>
  <si>
    <t>Ammonium nitrate</t>
  </si>
  <si>
    <t>Granulite</t>
  </si>
  <si>
    <t>Biodiversity and lands</t>
  </si>
  <si>
    <t xml:space="preserve">Russia </t>
  </si>
  <si>
    <t>Total sales, gold equivalent (based on actual realised prices)</t>
  </si>
  <si>
    <t>For further details please see</t>
  </si>
  <si>
    <t xml:space="preserve"> 43:1</t>
  </si>
  <si>
    <t>Fresh water withdrawal, including:</t>
  </si>
  <si>
    <t>Units of Measurement &gt;&gt;</t>
  </si>
  <si>
    <t>Upstream transportation and distribution</t>
  </si>
  <si>
    <t>Downstream transportation and distribution</t>
  </si>
  <si>
    <t>Heat consumption, including:</t>
  </si>
  <si>
    <t>Heat consumption</t>
  </si>
  <si>
    <t>1.1</t>
  </si>
  <si>
    <t>Polymetal employees' health and safety (Group-wide data)</t>
  </si>
  <si>
    <t>LTIFR rate [1]</t>
  </si>
  <si>
    <t>Days off work following accidents [2]</t>
  </si>
  <si>
    <t>1.1.1</t>
  </si>
  <si>
    <t>1.1.1.1</t>
  </si>
  <si>
    <t>1.1.1.2</t>
  </si>
  <si>
    <t>1.1.1.3</t>
  </si>
  <si>
    <t>1.1.2</t>
  </si>
  <si>
    <t>1.1.3</t>
  </si>
  <si>
    <t>1.1.4</t>
  </si>
  <si>
    <t>1.1.5</t>
  </si>
  <si>
    <t>Assets in Kazakhstan</t>
  </si>
  <si>
    <t>Assets in Russia</t>
  </si>
  <si>
    <t>Group total</t>
  </si>
  <si>
    <t>1.2</t>
  </si>
  <si>
    <t>Assets in Kazakhstan,</t>
  </si>
  <si>
    <t>1.2.1</t>
  </si>
  <si>
    <t>1.2.2</t>
  </si>
  <si>
    <t>1.2.3</t>
  </si>
  <si>
    <t>1.2.4</t>
  </si>
  <si>
    <t>1.2.5</t>
  </si>
  <si>
    <t>1.2.6</t>
  </si>
  <si>
    <t>1.2.7</t>
  </si>
  <si>
    <t>Contractor employees' safety (Group-wide data)</t>
  </si>
  <si>
    <t>LTIFR [1]</t>
  </si>
  <si>
    <t>1.3</t>
  </si>
  <si>
    <t>1.3.1</t>
  </si>
  <si>
    <t>1.3.1.1</t>
  </si>
  <si>
    <t>1.3.1.2</t>
  </si>
  <si>
    <t>1.3.1.3</t>
  </si>
  <si>
    <t>1.3.2</t>
  </si>
  <si>
    <t>1.4</t>
  </si>
  <si>
    <t>1.4.1</t>
  </si>
  <si>
    <t>1.4.2</t>
  </si>
  <si>
    <t>1.4.3</t>
  </si>
  <si>
    <t>1.4.4</t>
  </si>
  <si>
    <t>People</t>
  </si>
  <si>
    <t>2</t>
  </si>
  <si>
    <t>Headcount and turnover (Group-wide data)</t>
  </si>
  <si>
    <t>2.1</t>
  </si>
  <si>
    <t>Percentage of female employees</t>
  </si>
  <si>
    <t>Headcount as of 31 Dec [1]</t>
  </si>
  <si>
    <t>2.1.1</t>
  </si>
  <si>
    <t>2.1.1.1</t>
  </si>
  <si>
    <t>2.1.1.2</t>
  </si>
  <si>
    <t>2.1.2</t>
  </si>
  <si>
    <t>2.1.3</t>
  </si>
  <si>
    <t>2.1.4</t>
  </si>
  <si>
    <t>2.1.5</t>
  </si>
  <si>
    <t>2.1.5.1</t>
  </si>
  <si>
    <t>2.1.5.2</t>
  </si>
  <si>
    <t>2.2.1</t>
  </si>
  <si>
    <t>2.2.2</t>
  </si>
  <si>
    <t>Percentage of all employees covered by collective bargaining agreements</t>
  </si>
  <si>
    <t>2.3</t>
  </si>
  <si>
    <t>Turnover [2]</t>
  </si>
  <si>
    <t>Voluntary turnover [3]</t>
  </si>
  <si>
    <t>Involuntary turnover [4]</t>
  </si>
  <si>
    <t>2.3.1</t>
  </si>
  <si>
    <t>2.3.1.1</t>
  </si>
  <si>
    <t>2.3.1.2</t>
  </si>
  <si>
    <t>2.3.2</t>
  </si>
  <si>
    <t>2.3.3</t>
  </si>
  <si>
    <t>2.3.3.1</t>
  </si>
  <si>
    <t>2.3.3.2</t>
  </si>
  <si>
    <t>2.3.4</t>
  </si>
  <si>
    <t>2.5.1</t>
  </si>
  <si>
    <t>2.5.2</t>
  </si>
  <si>
    <t>2.3.4.1</t>
  </si>
  <si>
    <t>2.3.4.1.1</t>
  </si>
  <si>
    <t>2.3.4.1.2</t>
  </si>
  <si>
    <t>2.3.4.2</t>
  </si>
  <si>
    <t>2.4.1</t>
  </si>
  <si>
    <t>2.4.1.1</t>
  </si>
  <si>
    <t>2.4.1.2</t>
  </si>
  <si>
    <t>2.4.1.3</t>
  </si>
  <si>
    <t>2.4.1.4</t>
  </si>
  <si>
    <t>2.4.1.5</t>
  </si>
  <si>
    <t>2.4.2</t>
  </si>
  <si>
    <t>2.4.2.1</t>
  </si>
  <si>
    <t>2.4.2.2</t>
  </si>
  <si>
    <t>2.4.2.3</t>
  </si>
  <si>
    <t>2.4.2.4</t>
  </si>
  <si>
    <t>2.4.2.5</t>
  </si>
  <si>
    <t>2.4.2.6</t>
  </si>
  <si>
    <t>2.4.2.1.1</t>
  </si>
  <si>
    <t>2.4.2.1.2</t>
  </si>
  <si>
    <t>2.4.2.3.1</t>
  </si>
  <si>
    <t>2.4.2.3.2</t>
  </si>
  <si>
    <t>2.4.2.5.1</t>
  </si>
  <si>
    <t>2.4.2.5.2</t>
  </si>
  <si>
    <t>2.6</t>
  </si>
  <si>
    <t>Share in total workforce</t>
  </si>
  <si>
    <t>2.6.1</t>
  </si>
  <si>
    <t>2.6.1.1</t>
  </si>
  <si>
    <t>2.6.1.2</t>
  </si>
  <si>
    <t>2.6.2</t>
  </si>
  <si>
    <t>2.6.2.1</t>
  </si>
  <si>
    <t>2.6.2.2</t>
  </si>
  <si>
    <t>2.4.1.6</t>
  </si>
  <si>
    <t>2.4.1.6.1</t>
  </si>
  <si>
    <t>2.4.1.6.2</t>
  </si>
  <si>
    <t>2.4.1.7</t>
  </si>
  <si>
    <t>2.4.3.1</t>
  </si>
  <si>
    <t>2.4.3</t>
  </si>
  <si>
    <t>2.7</t>
  </si>
  <si>
    <t>2.7.1</t>
  </si>
  <si>
    <t>2.7.2</t>
  </si>
  <si>
    <t>2.8</t>
  </si>
  <si>
    <t>Trained personnel</t>
  </si>
  <si>
    <t>Average number of training hours per employee (per year) [10]</t>
  </si>
  <si>
    <t>Kazakhstan segment</t>
  </si>
  <si>
    <t>By type</t>
  </si>
  <si>
    <t>Total investments in training [11]</t>
  </si>
  <si>
    <t>[11] Travel costs excluded from 2020.</t>
  </si>
  <si>
    <t>2.8.1</t>
  </si>
  <si>
    <t>2.8.1.1</t>
  </si>
  <si>
    <t>2.8.1.2</t>
  </si>
  <si>
    <t>2.8.1.3</t>
  </si>
  <si>
    <t>2.8.2</t>
  </si>
  <si>
    <t>2.8.2.1</t>
  </si>
  <si>
    <t>2.8.2.2</t>
  </si>
  <si>
    <t>2.8.2.3</t>
  </si>
  <si>
    <t>2.8.2.4</t>
  </si>
  <si>
    <t>2.8.2.5</t>
  </si>
  <si>
    <t>2.8.2.6</t>
  </si>
  <si>
    <t>2.8.2.7</t>
  </si>
  <si>
    <t>2.8.2.3.1</t>
  </si>
  <si>
    <t>2.8.2.3.2</t>
  </si>
  <si>
    <t>2.8.2.4.1</t>
  </si>
  <si>
    <t>2.8.2.4.2</t>
  </si>
  <si>
    <t>2.8.2.4.3</t>
  </si>
  <si>
    <t>2.8.2.5.1</t>
  </si>
  <si>
    <t>2.8.2.5.2</t>
  </si>
  <si>
    <t>2.8.2.7.1</t>
  </si>
  <si>
    <t>2.8.2.7.2</t>
  </si>
  <si>
    <t>2.9</t>
  </si>
  <si>
    <t>Employees enquiries (Group-wide)</t>
  </si>
  <si>
    <t>2.9.1</t>
  </si>
  <si>
    <t>2.9.2</t>
  </si>
  <si>
    <t>2.9.2.1</t>
  </si>
  <si>
    <t>2.9.2.2</t>
  </si>
  <si>
    <t>2.9.2.3</t>
  </si>
  <si>
    <t>2.9.2.4</t>
  </si>
  <si>
    <t>2.9.2.5</t>
  </si>
  <si>
    <t>2.9.2.6</t>
  </si>
  <si>
    <t>2.9.2.7</t>
  </si>
  <si>
    <t>2.9.2.8</t>
  </si>
  <si>
    <t>2.9.2.9</t>
  </si>
  <si>
    <t>2.9.3</t>
  </si>
  <si>
    <t>3</t>
  </si>
  <si>
    <t>3.1</t>
  </si>
  <si>
    <t>Water management (Group-wide data)</t>
  </si>
  <si>
    <t>3.1.1</t>
  </si>
  <si>
    <t>Water withdrawal, including:</t>
  </si>
  <si>
    <t>Waste water collection (drainage, quarry and mine water)</t>
  </si>
  <si>
    <t>Water use, including:</t>
  </si>
  <si>
    <t>Fresh water use</t>
  </si>
  <si>
    <t>Water discharge, including:</t>
  </si>
  <si>
    <t>Used and treated water discharge</t>
  </si>
  <si>
    <t>Collected and treated waste water discharge</t>
  </si>
  <si>
    <t>3.1.1.1</t>
  </si>
  <si>
    <t>3.1.1.2</t>
  </si>
  <si>
    <t>3.1.1.3</t>
  </si>
  <si>
    <t>3.1.1.4</t>
  </si>
  <si>
    <t>3.1.1.5</t>
  </si>
  <si>
    <t>3.1.1.6</t>
  </si>
  <si>
    <t>3.1.1.7</t>
  </si>
  <si>
    <t>Fresh water use for processing intensity [1]</t>
  </si>
  <si>
    <t>3.1.1.1.1</t>
  </si>
  <si>
    <t>3.1.1.1.2</t>
  </si>
  <si>
    <t>3.1.1.1.1.1</t>
  </si>
  <si>
    <t>3.1.1.1.1.2</t>
  </si>
  <si>
    <t>3.1.1.1.1.3</t>
  </si>
  <si>
    <t>3.1.1.2.1</t>
  </si>
  <si>
    <t>3.1.1.2.2</t>
  </si>
  <si>
    <t>3.1.1.2.2.1</t>
  </si>
  <si>
    <t>3.1.1.2.2.2</t>
  </si>
  <si>
    <t>3.1.1.3.1</t>
  </si>
  <si>
    <t>3.1.1.3.2</t>
  </si>
  <si>
    <t>3.1.1.3.1.1</t>
  </si>
  <si>
    <t>3.1.1.3.1.2</t>
  </si>
  <si>
    <t>3.1.1.3.1.3</t>
  </si>
  <si>
    <t>3.1.1.3.2.1</t>
  </si>
  <si>
    <t>3.1.1.3.2.2</t>
  </si>
  <si>
    <t>3.1.1.3.2.3</t>
  </si>
  <si>
    <t>3.2.1.1</t>
  </si>
  <si>
    <t>3.2.1.2</t>
  </si>
  <si>
    <t>3.2.1.2.1</t>
  </si>
  <si>
    <t>3.2.1.2.2</t>
  </si>
  <si>
    <t>3.2.1.2.2.1</t>
  </si>
  <si>
    <t>3.2.1.2.2.2</t>
  </si>
  <si>
    <t>3.2.1.3</t>
  </si>
  <si>
    <t>3.2.1.3.1</t>
  </si>
  <si>
    <t>3.2.1.3.2</t>
  </si>
  <si>
    <t>3.2.1.4</t>
  </si>
  <si>
    <t>3.2.1.5</t>
  </si>
  <si>
    <t>3.1.2</t>
  </si>
  <si>
    <t>3.1.2.1</t>
  </si>
  <si>
    <t>3.1.2.1.1</t>
  </si>
  <si>
    <t>3.1.2.1.1.1</t>
  </si>
  <si>
    <t>3.1.2.1.1.2</t>
  </si>
  <si>
    <t>3.1.2.1.1.3</t>
  </si>
  <si>
    <t>3.1.2.1.2</t>
  </si>
  <si>
    <t>3.1.2.2</t>
  </si>
  <si>
    <t>3.1.2.2.1</t>
  </si>
  <si>
    <t>3.1.2.2.2</t>
  </si>
  <si>
    <t>3.1.2.2.2.1</t>
  </si>
  <si>
    <t>3.1.2.2.2.2</t>
  </si>
  <si>
    <t>3.1.2.3</t>
  </si>
  <si>
    <t>3.1.2.3.1</t>
  </si>
  <si>
    <t>3.1.2.3.1.1</t>
  </si>
  <si>
    <t>3.1.2.3.1.2</t>
  </si>
  <si>
    <t>3.1.2.3.1.3</t>
  </si>
  <si>
    <t>3.1.2.3.2</t>
  </si>
  <si>
    <t>3.1.2.3.2.1</t>
  </si>
  <si>
    <t>3.1.2.3.2.2</t>
  </si>
  <si>
    <t>3.1.2.3.2.3</t>
  </si>
  <si>
    <t>3.1.2.4</t>
  </si>
  <si>
    <t>3.1.2.5</t>
  </si>
  <si>
    <t>3.1.2.6</t>
  </si>
  <si>
    <t>3.1.2.7</t>
  </si>
  <si>
    <t>Waste water collection (drainage and quarry water)</t>
  </si>
  <si>
    <t>3.1.3</t>
  </si>
  <si>
    <t>Water withdrawal</t>
  </si>
  <si>
    <t>Water use</t>
  </si>
  <si>
    <t>Fresh water</t>
  </si>
  <si>
    <t>3.1.3.1</t>
  </si>
  <si>
    <t>3.1.3.2</t>
  </si>
  <si>
    <t>3.1.3.3</t>
  </si>
  <si>
    <t>3.1.3.1.1</t>
  </si>
  <si>
    <t>3.1.3.1.2</t>
  </si>
  <si>
    <t>3.1.3.1.3</t>
  </si>
  <si>
    <t>3.1.3.1.4</t>
  </si>
  <si>
    <t>3.1.3.2.1</t>
  </si>
  <si>
    <t>3.1.3.2.2</t>
  </si>
  <si>
    <t>3.1.3.2.3</t>
  </si>
  <si>
    <t>3.1.3.3.1</t>
  </si>
  <si>
    <t>3.1.3.3.2</t>
  </si>
  <si>
    <t>3.1.3.3.3</t>
  </si>
  <si>
    <t>3.2</t>
  </si>
  <si>
    <t>Waste generation and management (Group-wide data)</t>
  </si>
  <si>
    <t>3.2.1</t>
  </si>
  <si>
    <t>3.2.1.2.3</t>
  </si>
  <si>
    <t>3.2.1.2.2.3</t>
  </si>
  <si>
    <t>3.2.1.4.1</t>
  </si>
  <si>
    <t>3.2.1.4.2</t>
  </si>
  <si>
    <t>3.2.1.4.2.1</t>
  </si>
  <si>
    <t>3.2.1.4.2.2</t>
  </si>
  <si>
    <t>Share of dry stacked tailings</t>
  </si>
  <si>
    <t>Hazardous [3]</t>
  </si>
  <si>
    <t>3.2.2</t>
  </si>
  <si>
    <t>3.2.2.1</t>
  </si>
  <si>
    <t>3.2.2.2</t>
  </si>
  <si>
    <t>3.2.2.2.1</t>
  </si>
  <si>
    <t>3.2.2.2.2</t>
  </si>
  <si>
    <t>3.2.2.2.2.1</t>
  </si>
  <si>
    <t>3.2.2.2.2.2</t>
  </si>
  <si>
    <t>3.2.2.2.3</t>
  </si>
  <si>
    <t>3.2.2.3</t>
  </si>
  <si>
    <t>3.2.2.3.1</t>
  </si>
  <si>
    <t>3.2.2.3.2</t>
  </si>
  <si>
    <t>3.2.2.4</t>
  </si>
  <si>
    <t>3.2.2.4.1</t>
  </si>
  <si>
    <t>3.2.2.4.1.1</t>
  </si>
  <si>
    <t>3.2.2.4.1.2</t>
  </si>
  <si>
    <t>3.2.2.4.2</t>
  </si>
  <si>
    <t>3.2.2.4.2.1</t>
  </si>
  <si>
    <t>3.2.2.4.2.1.1</t>
  </si>
  <si>
    <t>3.2.2.4.2.1.2</t>
  </si>
  <si>
    <t>3.2.2.4.2.2</t>
  </si>
  <si>
    <t>3.2.2.4.2.2.1</t>
  </si>
  <si>
    <t>3.2.2.4.2.2.2</t>
  </si>
  <si>
    <t>3.2.2.5</t>
  </si>
  <si>
    <t>3.2.2.5.1</t>
  </si>
  <si>
    <t>3.2.2.5.2</t>
  </si>
  <si>
    <t>3.2.4</t>
  </si>
  <si>
    <t>3.2.4.1</t>
  </si>
  <si>
    <t>3.2.4.1.1</t>
  </si>
  <si>
    <t>3.2.4.1.2</t>
  </si>
  <si>
    <t>3.2.4.2</t>
  </si>
  <si>
    <t>3.2.4.2.1</t>
  </si>
  <si>
    <t>3.2.4.2.2</t>
  </si>
  <si>
    <t>3.2.3</t>
  </si>
  <si>
    <t>3.2.3.1</t>
  </si>
  <si>
    <t>3.2.3.2</t>
  </si>
  <si>
    <t>3.3</t>
  </si>
  <si>
    <t>3.3.1</t>
  </si>
  <si>
    <t>3.3.1.1</t>
  </si>
  <si>
    <t>3.3.1.2</t>
  </si>
  <si>
    <t>3.3.1.1.1</t>
  </si>
  <si>
    <t>3.3.1.1.2</t>
  </si>
  <si>
    <t>3.3.1.1.3</t>
  </si>
  <si>
    <t>3.3.1.1.4</t>
  </si>
  <si>
    <t>3.3.1.1.5</t>
  </si>
  <si>
    <t>3.3.1.1.6</t>
  </si>
  <si>
    <t>3.3.1.1.7</t>
  </si>
  <si>
    <t>3.3.1.1.8</t>
  </si>
  <si>
    <t>3.3.1.1.9</t>
  </si>
  <si>
    <t>3.3.1.1.10</t>
  </si>
  <si>
    <t>3.3.1.2.1</t>
  </si>
  <si>
    <t>3.3.1.2.2</t>
  </si>
  <si>
    <t>3.3.1.2.3</t>
  </si>
  <si>
    <t>3.3.1.2.4</t>
  </si>
  <si>
    <t>3.3.1.2.5</t>
  </si>
  <si>
    <t>3.3.1.2.6</t>
  </si>
  <si>
    <t>3.3.1.2.7</t>
  </si>
  <si>
    <t>3.3.1.2.8</t>
  </si>
  <si>
    <t>3.3.1.2.9</t>
  </si>
  <si>
    <t>3.3.1.2.10</t>
  </si>
  <si>
    <t>Cement and concrete</t>
  </si>
  <si>
    <t>Flotation reagents</t>
  </si>
  <si>
    <t>3.4</t>
  </si>
  <si>
    <t>3.4.1</t>
  </si>
  <si>
    <t>3.4.1.1</t>
  </si>
  <si>
    <t>3.4.1.2</t>
  </si>
  <si>
    <t>3.4.1.3</t>
  </si>
  <si>
    <t>3.4.1.4</t>
  </si>
  <si>
    <t>3.4.1.5</t>
  </si>
  <si>
    <t>3.4.1.6</t>
  </si>
  <si>
    <t>3.4.1.7</t>
  </si>
  <si>
    <t>3.4.1.8</t>
  </si>
  <si>
    <t>3.4.2</t>
  </si>
  <si>
    <t>3.4.2.1</t>
  </si>
  <si>
    <t>3.4.2.2</t>
  </si>
  <si>
    <t>3.4.2.3</t>
  </si>
  <si>
    <t>3.4.2.4</t>
  </si>
  <si>
    <t>3.4.2.5</t>
  </si>
  <si>
    <t>3.4.2.6</t>
  </si>
  <si>
    <t>3.4.2.7</t>
  </si>
  <si>
    <t>3.4.2.8</t>
  </si>
  <si>
    <t>3.5</t>
  </si>
  <si>
    <t>3.5.1</t>
  </si>
  <si>
    <t>3.5.1.1</t>
  </si>
  <si>
    <t>3.5.1.2</t>
  </si>
  <si>
    <t>3.5.1.3</t>
  </si>
  <si>
    <t>3.5.1.4</t>
  </si>
  <si>
    <t>3.5.2</t>
  </si>
  <si>
    <t>3.5.2.1</t>
  </si>
  <si>
    <t>3.5.2.2</t>
  </si>
  <si>
    <t>3.5.3</t>
  </si>
  <si>
    <t>Red Data Book</t>
  </si>
  <si>
    <t>3.5.3.1</t>
  </si>
  <si>
    <t>3.5.3.2</t>
  </si>
  <si>
    <t>3.5.3.2.1</t>
  </si>
  <si>
    <t>3.5.3.2.2</t>
  </si>
  <si>
    <t>3.5.3.1.1</t>
  </si>
  <si>
    <t>3.5.3.1.2</t>
  </si>
  <si>
    <t>3.5.3.1.3</t>
  </si>
  <si>
    <t>3.5.3.1.4</t>
  </si>
  <si>
    <t>3.5.3.1.5</t>
  </si>
  <si>
    <t>3.6</t>
  </si>
  <si>
    <t>3.6.1</t>
  </si>
  <si>
    <t>3.6.1.1</t>
  </si>
  <si>
    <t>3.6.1.2</t>
  </si>
  <si>
    <t>3.6.1.1.1</t>
  </si>
  <si>
    <t>3.6.1.1.2</t>
  </si>
  <si>
    <t>3.6.1.1.3</t>
  </si>
  <si>
    <t>3.6.1.1.4</t>
  </si>
  <si>
    <t>3.6.1.1.5</t>
  </si>
  <si>
    <t>Group-wide expenditures, including:</t>
  </si>
  <si>
    <t>3.6.1.1.6</t>
  </si>
  <si>
    <t>Biodiversity</t>
  </si>
  <si>
    <t>3.6.1.1.7</t>
  </si>
  <si>
    <t>3.6.1.2.1</t>
  </si>
  <si>
    <t>3.6.1.2.2</t>
  </si>
  <si>
    <t>3.6.1.2.3</t>
  </si>
  <si>
    <t>3.6.1.2.4</t>
  </si>
  <si>
    <t>3.6.1.2.5</t>
  </si>
  <si>
    <t>3.6.1.2.6</t>
  </si>
  <si>
    <t>3.6.1.2.7</t>
  </si>
  <si>
    <t>Expenditures in Kazakhstan segment, including:</t>
  </si>
  <si>
    <t>Land [4]</t>
  </si>
  <si>
    <t>Other [5]</t>
  </si>
  <si>
    <t>Operational, $ thousand</t>
  </si>
  <si>
    <t>Capital, $ thousand</t>
  </si>
  <si>
    <t>Share of operational expenditures in total, %</t>
  </si>
  <si>
    <t>Share of capital expenditures in total, %</t>
  </si>
  <si>
    <t>3.6.2</t>
  </si>
  <si>
    <t>3.6.2.1</t>
  </si>
  <si>
    <t>3.6.2.1.1</t>
  </si>
  <si>
    <t>3.6.2.1.2</t>
  </si>
  <si>
    <t>3.6.2.1.3</t>
  </si>
  <si>
    <t>3.6.2.1.4</t>
  </si>
  <si>
    <t>3.6.2.1.5</t>
  </si>
  <si>
    <t>3.6.2.1.6</t>
  </si>
  <si>
    <t>Scope 1 (direct emissions)</t>
  </si>
  <si>
    <t>Scope 2 (energy indirect emissions)</t>
  </si>
  <si>
    <t>Market based</t>
  </si>
  <si>
    <t>CO₂e</t>
  </si>
  <si>
    <t>n/a</t>
  </si>
  <si>
    <t>4.1</t>
  </si>
  <si>
    <t>4.1.1</t>
  </si>
  <si>
    <t>4.1.2</t>
  </si>
  <si>
    <t>4.1.3</t>
  </si>
  <si>
    <t>4.1.1.1</t>
  </si>
  <si>
    <t>4.1.2.2</t>
  </si>
  <si>
    <t>4.1.1.2</t>
  </si>
  <si>
    <t>4.1.1.3</t>
  </si>
  <si>
    <t>4.1.1.4</t>
  </si>
  <si>
    <t>4.1.1.5</t>
  </si>
  <si>
    <t>4.1.2.1</t>
  </si>
  <si>
    <t>4.1.2.3</t>
  </si>
  <si>
    <t>4.3.3</t>
  </si>
  <si>
    <t>4.3</t>
  </si>
  <si>
    <t>4.2.3</t>
  </si>
  <si>
    <t>4.1.2.4</t>
  </si>
  <si>
    <t>4.1.2.5</t>
  </si>
  <si>
    <t>4.1.2.1.1</t>
  </si>
  <si>
    <t>4.1.2.1.2</t>
  </si>
  <si>
    <t>4.1.2.1.3</t>
  </si>
  <si>
    <t>4.1.2.1.1.1</t>
  </si>
  <si>
    <t>4.1.2.1.1.2</t>
  </si>
  <si>
    <t>4.1.2.1.2.1</t>
  </si>
  <si>
    <t>4.1.2.1.2.2</t>
  </si>
  <si>
    <t>4.1.2.2.1</t>
  </si>
  <si>
    <t>4.1.2.2.2</t>
  </si>
  <si>
    <t>4.1.2.4.1</t>
  </si>
  <si>
    <t>4.1.2.4.2</t>
  </si>
  <si>
    <t>4.1.2.4.1.1</t>
  </si>
  <si>
    <t>4.1.2.4.1.2</t>
  </si>
  <si>
    <t>4.1.2.4.1.3</t>
  </si>
  <si>
    <t>4.1.2.4.1.4</t>
  </si>
  <si>
    <t>4.1.2.4.1.5</t>
  </si>
  <si>
    <t>4.1.2.4.1.6</t>
  </si>
  <si>
    <t>4.1.2.4.2.1</t>
  </si>
  <si>
    <t>4.1.2.4.2.2</t>
  </si>
  <si>
    <t>4.1.3.1</t>
  </si>
  <si>
    <t>4.1.3.2</t>
  </si>
  <si>
    <t>4.1.3.3</t>
  </si>
  <si>
    <t>4.1.3.4</t>
  </si>
  <si>
    <t>4.2</t>
  </si>
  <si>
    <t>Scope 2 (market based)</t>
  </si>
  <si>
    <t>4.2.1</t>
  </si>
  <si>
    <t>4.2.2</t>
  </si>
  <si>
    <t>Energy consumption by source (Group-wide data)</t>
  </si>
  <si>
    <t>Non-renewable electricity</t>
  </si>
  <si>
    <t>Renewable electricity</t>
  </si>
  <si>
    <t>Electricity from nuclear power plants</t>
  </si>
  <si>
    <t>GJ per Koz of GE</t>
  </si>
  <si>
    <t>Energy intensity dynamics</t>
  </si>
  <si>
    <t>% y-o-y</t>
  </si>
  <si>
    <t>Energy intensity [2]</t>
  </si>
  <si>
    <t>4.3.1</t>
  </si>
  <si>
    <t>4.3.2</t>
  </si>
  <si>
    <t>4.3.4</t>
  </si>
  <si>
    <t>4.3.5</t>
  </si>
  <si>
    <t>4.3.6</t>
  </si>
  <si>
    <t>4.3.7</t>
  </si>
  <si>
    <t>4.3.8</t>
  </si>
  <si>
    <t>4.3.9</t>
  </si>
  <si>
    <t>4.3.10</t>
  </si>
  <si>
    <t>4.3.1.1</t>
  </si>
  <si>
    <t>4.3.1.2</t>
  </si>
  <si>
    <t>4.3.1.3</t>
  </si>
  <si>
    <t>4.3.2.1</t>
  </si>
  <si>
    <t>4.3.2.2</t>
  </si>
  <si>
    <t>4.3.2.3</t>
  </si>
  <si>
    <t>4.5</t>
  </si>
  <si>
    <t>4.5.1</t>
  </si>
  <si>
    <t>4.5.2</t>
  </si>
  <si>
    <t>4.5.1.1</t>
  </si>
  <si>
    <t>4.5.1.2</t>
  </si>
  <si>
    <t>4.5.1.3</t>
  </si>
  <si>
    <t>4.5.1.4</t>
  </si>
  <si>
    <t>4.5.1.5</t>
  </si>
  <si>
    <t>4.5.2.1</t>
  </si>
  <si>
    <t>4.5.2.2</t>
  </si>
  <si>
    <t>4.5.2.3</t>
  </si>
  <si>
    <t>4.5.2.4</t>
  </si>
  <si>
    <t>4.5.2.5</t>
  </si>
  <si>
    <t>Heat utilisation systems</t>
  </si>
  <si>
    <t>Electricity and heat consumption by source (Group-wide data)</t>
  </si>
  <si>
    <t>4.4</t>
  </si>
  <si>
    <t>4.4.1</t>
  </si>
  <si>
    <t>4.4.2</t>
  </si>
  <si>
    <t>4.4.3</t>
  </si>
  <si>
    <t>4.4.4</t>
  </si>
  <si>
    <t>4.4.5</t>
  </si>
  <si>
    <t>4.4.6</t>
  </si>
  <si>
    <t>4.4.7</t>
  </si>
  <si>
    <t>for transport and mobile machinery</t>
  </si>
  <si>
    <t>for electricity generation</t>
  </si>
  <si>
    <t>for heat</t>
  </si>
  <si>
    <t>4.4.1.1</t>
  </si>
  <si>
    <t>4.4.1.2</t>
  </si>
  <si>
    <t>4.4.1.3</t>
  </si>
  <si>
    <t>4.4.2.1</t>
  </si>
  <si>
    <t>4.4.2.2</t>
  </si>
  <si>
    <t>4.4.2.3</t>
  </si>
  <si>
    <t>4.6</t>
  </si>
  <si>
    <t>4.6.1</t>
  </si>
  <si>
    <t>4.6.2</t>
  </si>
  <si>
    <t>4.6.1.1</t>
  </si>
  <si>
    <t>4.6.1.2</t>
  </si>
  <si>
    <t>4.6.1.3</t>
  </si>
  <si>
    <t>4.6.1.4</t>
  </si>
  <si>
    <t>4.6.1.5</t>
  </si>
  <si>
    <t>4.6.2.1</t>
  </si>
  <si>
    <t>4.6.2.2</t>
  </si>
  <si>
    <t>5.1</t>
  </si>
  <si>
    <t>5.2</t>
  </si>
  <si>
    <t>5.1.1</t>
  </si>
  <si>
    <t>5.1.2</t>
  </si>
  <si>
    <t>5.1.3</t>
  </si>
  <si>
    <t>5.1.4</t>
  </si>
  <si>
    <t>5.1.1.1</t>
  </si>
  <si>
    <t>5.1.1.2</t>
  </si>
  <si>
    <t>5.1.1.1.1</t>
  </si>
  <si>
    <t>5.1.1.1.2</t>
  </si>
  <si>
    <t>5.1.1.1.3</t>
  </si>
  <si>
    <t>5.1.1.1.4</t>
  </si>
  <si>
    <t>5.1.1.1.5</t>
  </si>
  <si>
    <t>5.1.1.1.6</t>
  </si>
  <si>
    <t>5.1.2.1</t>
  </si>
  <si>
    <t>5.1.2.2</t>
  </si>
  <si>
    <t>5.1.3.1</t>
  </si>
  <si>
    <t>5.1.3.2</t>
  </si>
  <si>
    <t>Group stakeholder engagement data</t>
  </si>
  <si>
    <t>Communities enquiries, including:</t>
  </si>
  <si>
    <t>Charity and targeted financial assistance</t>
  </si>
  <si>
    <t>Sport and sports events</t>
  </si>
  <si>
    <t>5.2.1</t>
  </si>
  <si>
    <t>5.2.2</t>
  </si>
  <si>
    <t>5.2.1.1</t>
  </si>
  <si>
    <t>5.2.1.2</t>
  </si>
  <si>
    <t>5.2.2.1</t>
  </si>
  <si>
    <t>5.2.2.1.1</t>
  </si>
  <si>
    <t>5.2.2.1.2</t>
  </si>
  <si>
    <t>5.2.2.1.3</t>
  </si>
  <si>
    <t>5.2.2.1.4</t>
  </si>
  <si>
    <t>5.2.2.1.5</t>
  </si>
  <si>
    <t>5.2.2.1.6</t>
  </si>
  <si>
    <t>5.2.2.1.7</t>
  </si>
  <si>
    <t>5.2.2.1.8</t>
  </si>
  <si>
    <t>5.2.2.1.9</t>
  </si>
  <si>
    <t>5.2.2.1.10</t>
  </si>
  <si>
    <t>5.2.2.2</t>
  </si>
  <si>
    <t>5.2.2.3</t>
  </si>
  <si>
    <t>5.2.2.3.1</t>
  </si>
  <si>
    <t>5.2.2.3.2</t>
  </si>
  <si>
    <t xml:space="preserve"> 36:1</t>
  </si>
  <si>
    <t>Business ethics</t>
  </si>
  <si>
    <t>6.1</t>
  </si>
  <si>
    <t>6.1.1</t>
  </si>
  <si>
    <t>6.1.2</t>
  </si>
  <si>
    <t>6.1.3</t>
  </si>
  <si>
    <t>6.1.4</t>
  </si>
  <si>
    <t>6.1.5</t>
  </si>
  <si>
    <t>6.1.6</t>
  </si>
  <si>
    <t>6.1.7</t>
  </si>
  <si>
    <t>6.2</t>
  </si>
  <si>
    <t>6.2.1</t>
  </si>
  <si>
    <t>6.2.2</t>
  </si>
  <si>
    <t>6.2.3</t>
  </si>
  <si>
    <t>6.2.4</t>
  </si>
  <si>
    <t>6.3</t>
  </si>
  <si>
    <t>6.3.1</t>
  </si>
  <si>
    <t>6.3.2</t>
  </si>
  <si>
    <t>6.3.3</t>
  </si>
  <si>
    <t>6.3.4</t>
  </si>
  <si>
    <t>6.4</t>
  </si>
  <si>
    <t>6.4.1</t>
  </si>
  <si>
    <t>6.4.2</t>
  </si>
  <si>
    <t>6.4.3</t>
  </si>
  <si>
    <t>6.5</t>
  </si>
  <si>
    <t>6.5.1</t>
  </si>
  <si>
    <t>6.5.2</t>
  </si>
  <si>
    <t>6.5.3</t>
  </si>
  <si>
    <t>6.6.1</t>
  </si>
  <si>
    <t>6.6</t>
  </si>
  <si>
    <t>6.6.2</t>
  </si>
  <si>
    <t>6.6.3</t>
  </si>
  <si>
    <t>6.6.4</t>
  </si>
  <si>
    <t>6.6.5</t>
  </si>
  <si>
    <t>6.7</t>
  </si>
  <si>
    <t>6.7.1</t>
  </si>
  <si>
    <t>6.7.2</t>
  </si>
  <si>
    <t>6.7.3</t>
  </si>
  <si>
    <t>6.7.4</t>
  </si>
  <si>
    <t>6.7.5</t>
  </si>
  <si>
    <t>6.8</t>
  </si>
  <si>
    <t>6.8.1</t>
  </si>
  <si>
    <t>6.8.2</t>
  </si>
  <si>
    <t>6.9</t>
  </si>
  <si>
    <t>6.9.1</t>
  </si>
  <si>
    <t>6.9.2</t>
  </si>
  <si>
    <t>6.9.3</t>
  </si>
  <si>
    <t>6.9.2.1</t>
  </si>
  <si>
    <t>6.9.2.2</t>
  </si>
  <si>
    <t>6.10</t>
  </si>
  <si>
    <t>6.10.1</t>
  </si>
  <si>
    <t>6.10.2</t>
  </si>
  <si>
    <t>6.10.2.1</t>
  </si>
  <si>
    <t>6.10.2.2</t>
  </si>
  <si>
    <t>6.10.2.3</t>
  </si>
  <si>
    <t>6.10.2.4</t>
  </si>
  <si>
    <t>6.10.2.5</t>
  </si>
  <si>
    <t>6.10.2.6</t>
  </si>
  <si>
    <t>6.10.2.7</t>
  </si>
  <si>
    <t>6.10.1.1</t>
  </si>
  <si>
    <t>6.10.1.2</t>
  </si>
  <si>
    <t>6.10.1.3</t>
  </si>
  <si>
    <t>6.10.1.4</t>
  </si>
  <si>
    <t>6.10.1.5</t>
  </si>
  <si>
    <t>6.10.1.6</t>
  </si>
  <si>
    <t>6.10.1.7</t>
  </si>
  <si>
    <t>H</t>
  </si>
  <si>
    <t>N</t>
  </si>
  <si>
    <t>N1-1</t>
  </si>
  <si>
    <t>N1-2</t>
  </si>
  <si>
    <t>N2-1</t>
  </si>
  <si>
    <t>N2-2</t>
  </si>
  <si>
    <t>N2-3</t>
  </si>
  <si>
    <t>N2-4</t>
  </si>
  <si>
    <t>N2-5</t>
  </si>
  <si>
    <t>N2-6</t>
  </si>
  <si>
    <t>N2-7</t>
  </si>
  <si>
    <t>N2-8</t>
  </si>
  <si>
    <t>N2-9</t>
  </si>
  <si>
    <t>N2-10</t>
  </si>
  <si>
    <t>N2-11</t>
  </si>
  <si>
    <t>N2-12</t>
  </si>
  <si>
    <t>N3-1</t>
  </si>
  <si>
    <t>N3-2</t>
  </si>
  <si>
    <t>N3-3</t>
  </si>
  <si>
    <t>N3-4</t>
  </si>
  <si>
    <t>N3-5</t>
  </si>
  <si>
    <t>N4-1</t>
  </si>
  <si>
    <t>N4-2</t>
  </si>
  <si>
    <t>N6-1</t>
  </si>
  <si>
    <t>N6-2</t>
  </si>
  <si>
    <t>S1</t>
  </si>
  <si>
    <t>S2</t>
  </si>
  <si>
    <t>S3</t>
  </si>
  <si>
    <t>Purchased electricity from nuclear power plants</t>
  </si>
  <si>
    <t>1</t>
  </si>
  <si>
    <t>ENG</t>
  </si>
  <si>
    <t>ID</t>
  </si>
  <si>
    <t>Metric</t>
  </si>
  <si>
    <t>Unit</t>
  </si>
  <si>
    <t>Единица измерения</t>
  </si>
  <si>
    <t>Примечания:</t>
  </si>
  <si>
    <t>Охрана труда и промышленная безопасность</t>
  </si>
  <si>
    <t>Всего несчастных случаев, в том числе:</t>
  </si>
  <si>
    <t>ед.</t>
  </si>
  <si>
    <t>коэффициент</t>
  </si>
  <si>
    <t>Несчастные случаи со смертельным исходом</t>
  </si>
  <si>
    <t>Тяжелые несчастные случаи</t>
  </si>
  <si>
    <t>Легкие несчастные случаи</t>
  </si>
  <si>
    <t>Количество рабочих дней, потерянных в результате несчастных случаев на рабочем месте [2]</t>
  </si>
  <si>
    <t>Профессиональные заболевания и проблемы со здоровьем</t>
  </si>
  <si>
    <t>дней</t>
  </si>
  <si>
    <t>Происшествия без последствий</t>
  </si>
  <si>
    <t>Показатели травматизма среди подрядчиков (данные по Группе)</t>
  </si>
  <si>
    <t>Сотрудники</t>
  </si>
  <si>
    <t>Состав персонала и текучесть кадров (данные по Группе)</t>
  </si>
  <si>
    <t>Численность персонала</t>
  </si>
  <si>
    <t>Средняя численность</t>
  </si>
  <si>
    <t>Общая численность на 31 декабря [1]</t>
  </si>
  <si>
    <t>Сотрудники, трудоустроенные в отчетном периоде</t>
  </si>
  <si>
    <t>Доля женщин в общей численности персонала</t>
  </si>
  <si>
    <t>Работники подрядных организаций (средняя численность)</t>
  </si>
  <si>
    <t>Текучесть кадров [2]</t>
  </si>
  <si>
    <t>Коэффициент недобровольной текучести кадров [4]</t>
  </si>
  <si>
    <t>Коэффициент добровольной текучести кадров [3]</t>
  </si>
  <si>
    <t>Доля сотрудников производственных предприятий, состоящих в коллективных договорах</t>
  </si>
  <si>
    <t>Доля сотрудников, состоящих в коллективных договорах (среди производственных и непроизводственных активов)</t>
  </si>
  <si>
    <t>Женщины</t>
  </si>
  <si>
    <t>Мужчины</t>
  </si>
  <si>
    <t>Сотрудники младше 30 лет:</t>
  </si>
  <si>
    <t>чел.</t>
  </si>
  <si>
    <t>Доля сотрудников младше 30 лет</t>
  </si>
  <si>
    <t>Сотрудники в возрасте от 30 до 50 лет:</t>
  </si>
  <si>
    <t>Доля сотрудников в возрасте от 30 до 50 лет</t>
  </si>
  <si>
    <t>Сотрудники старше 50 лет:</t>
  </si>
  <si>
    <t>Доля сотрудников старше 50 лет</t>
  </si>
  <si>
    <t>Сотрудники, работающие по бессрочному трудовому договору</t>
  </si>
  <si>
    <t>Сотрудники, работающие по срочному трудовому договору</t>
  </si>
  <si>
    <t>Сотрудники, работающие полный рабочий день</t>
  </si>
  <si>
    <t>Сотрудники, работающие неполный рабочий день</t>
  </si>
  <si>
    <t>RUS</t>
  </si>
  <si>
    <t>По типу занятости</t>
  </si>
  <si>
    <t>По типу трудового договора</t>
  </si>
  <si>
    <t>Доля в численности персонала, %</t>
  </si>
  <si>
    <t>Сотрудники с инвалидностью</t>
  </si>
  <si>
    <t>Количество сотрудников, взявших отпуск по уходу за ребенком:</t>
  </si>
  <si>
    <t>Доля сотрудников, вернувшихся на работу после отпуска по уходу за ребенком</t>
  </si>
  <si>
    <t>Российская Федерация</t>
  </si>
  <si>
    <t>Республика Казахстан</t>
  </si>
  <si>
    <t>Обучение персонала</t>
  </si>
  <si>
    <t>В разбивке по полу</t>
  </si>
  <si>
    <t>В разбивке по уровню сотрудников</t>
  </si>
  <si>
    <t>Руководители</t>
  </si>
  <si>
    <t>Специалисты</t>
  </si>
  <si>
    <t>Рабочие</t>
  </si>
  <si>
    <t>Среднее количество часов необязательного обучения на одного сотрудника (в год)</t>
  </si>
  <si>
    <t>Объем инвестиций в обучение одного сотрудника (в год)</t>
  </si>
  <si>
    <t>$ тыс.</t>
  </si>
  <si>
    <t>Группа в целом</t>
  </si>
  <si>
    <t>Активы в Казахстане</t>
  </si>
  <si>
    <t>Количество сотрудников, прошедших обучение</t>
  </si>
  <si>
    <t>Общий объем инвестиций в обучение [11]</t>
  </si>
  <si>
    <t>Среднее количество часов обучения на одного сотрудника (в год) [10]</t>
  </si>
  <si>
    <t>В разбивке по типу обучения</t>
  </si>
  <si>
    <t>Внутренние коммуникации</t>
  </si>
  <si>
    <t xml:space="preserve">Организация и обеспечение труда (в т.ч. СИЗ, спецодеждой и инструментами)
</t>
  </si>
  <si>
    <t>Вознаграждение</t>
  </si>
  <si>
    <t xml:space="preserve">Социальные выплаты </t>
  </si>
  <si>
    <t xml:space="preserve">Охрана здоровья и безопасность </t>
  </si>
  <si>
    <t xml:space="preserve">Обучение и развитие </t>
  </si>
  <si>
    <t xml:space="preserve">Жилищные условия </t>
  </si>
  <si>
    <t>Корпоративные мероприятия, профессиональные конкурсы и спорт</t>
  </si>
  <si>
    <t>Перспективы развития Компании</t>
  </si>
  <si>
    <t>Доля рассмотренных обращений</t>
  </si>
  <si>
    <t>Обращения сотрудников (данные по Группе)</t>
  </si>
  <si>
    <t>[11] Косвенные расходы, связанные с проездом к месту проведения обучения, исключены с 2019 года.</t>
  </si>
  <si>
    <t>тыс. куб. м</t>
  </si>
  <si>
    <t>куб. м/тыс. т переработанной руды</t>
  </si>
  <si>
    <t>т</t>
  </si>
  <si>
    <t>га</t>
  </si>
  <si>
    <t>Вода</t>
  </si>
  <si>
    <t>Внешние системы водоснабжения</t>
  </si>
  <si>
    <t>Повторно используемая и оборотная вода, включая:</t>
  </si>
  <si>
    <t>Сточная вода</t>
  </si>
  <si>
    <t>в водотоки</t>
  </si>
  <si>
    <t>на рельеф</t>
  </si>
  <si>
    <t>в канализацию</t>
  </si>
  <si>
    <t>Управление водными ресурсами (данные по Группе)</t>
  </si>
  <si>
    <t>Забор воды, включая:</t>
  </si>
  <si>
    <t>Забор свежей воды, включая:</t>
  </si>
  <si>
    <t>Сбор сточных вод (дренажные, карьерные и шахтные воды)</t>
  </si>
  <si>
    <t>Водоотведение, включая:</t>
  </si>
  <si>
    <t>Отведение использованных и очищенных вод</t>
  </si>
  <si>
    <t>Отведение собранных и очищенных сточных вод</t>
  </si>
  <si>
    <t>Использование воды, включая:</t>
  </si>
  <si>
    <t>Свежая вода</t>
  </si>
  <si>
    <t>Общий объем водопотребления</t>
  </si>
  <si>
    <t>Удельное потребление свежей воды на технологические нужды [1]</t>
  </si>
  <si>
    <t>Отходы</t>
  </si>
  <si>
    <t>Образование отходов и обращение с отходами (данные по Группе)</t>
  </si>
  <si>
    <t>По виду отходов</t>
  </si>
  <si>
    <t>Сухое складирование</t>
  </si>
  <si>
    <t>Хвостохранилища</t>
  </si>
  <si>
    <t>Прочие отходы (металл, пластик, бумага и пр.)</t>
  </si>
  <si>
    <t>По классу опасности</t>
  </si>
  <si>
    <t>Неопасные отходы</t>
  </si>
  <si>
    <t>Опасные отходы</t>
  </si>
  <si>
    <t>По способу обращения</t>
  </si>
  <si>
    <t>Размещенные отходы</t>
  </si>
  <si>
    <t>Утилизированнные отходы, включая:</t>
  </si>
  <si>
    <t>Повторно использованные отходы</t>
  </si>
  <si>
    <t>Обезвреженные отходы</t>
  </si>
  <si>
    <t>Доля повторно использованных отходов</t>
  </si>
  <si>
    <t>Доля повторно использованных минеральных отходов</t>
  </si>
  <si>
    <t>Доля повторно использованных неминеральных отходов</t>
  </si>
  <si>
    <t>Вскрышные породы</t>
  </si>
  <si>
    <t>Общий объем образованных отходов</t>
  </si>
  <si>
    <t>Tailings, including: [2]</t>
  </si>
  <si>
    <t>Хвосты обогащения, включая: [2]</t>
  </si>
  <si>
    <t>Доля сухого складирования хвостов</t>
  </si>
  <si>
    <t>Опасные отходы [3]</t>
  </si>
  <si>
    <t>На территории предприятия</t>
  </si>
  <si>
    <t>Посредством сторонних организаций</t>
  </si>
  <si>
    <t>Качество воздуха</t>
  </si>
  <si>
    <t>Оксид углерода</t>
  </si>
  <si>
    <t>Озоноразрушающие вещества, эквивалентные ХФУ 11</t>
  </si>
  <si>
    <t>Летучие органические соединения (ЛОС)</t>
  </si>
  <si>
    <t>Ртуть (Hg)</t>
  </si>
  <si>
    <t>Свинец (Pb)</t>
  </si>
  <si>
    <t>Твердые частицы</t>
  </si>
  <si>
    <t>Биоразнообразие и использование земель</t>
  </si>
  <si>
    <t>Общая площадь земель в собственности и аренде</t>
  </si>
  <si>
    <t>Площадь нарушенных земель за год</t>
  </si>
  <si>
    <t>Площадь рекультивированных земель за год</t>
  </si>
  <si>
    <t>Общая площадь нарушенных и еще не рекультивированных земель</t>
  </si>
  <si>
    <t>Категория (согласно классификации МСОП)</t>
  </si>
  <si>
    <t>Исчезающие</t>
  </si>
  <si>
    <t>Уязвимые</t>
  </si>
  <si>
    <t>Близкие к уязвимому положению</t>
  </si>
  <si>
    <t>Вызывающие наименьшие опасения</t>
  </si>
  <si>
    <t>Красные списки стран</t>
  </si>
  <si>
    <t>Красная книга</t>
  </si>
  <si>
    <t>Эндемические виды</t>
  </si>
  <si>
    <t>Находящиеся на грани полного исчезновения</t>
  </si>
  <si>
    <t>Используемые материалы</t>
  </si>
  <si>
    <t>Известняк</t>
  </si>
  <si>
    <t>Известь</t>
  </si>
  <si>
    <t>Измельчающие тела</t>
  </si>
  <si>
    <t>Цианид натрия</t>
  </si>
  <si>
    <t>Карбонат натрия</t>
  </si>
  <si>
    <t>Аммиачная селитра</t>
  </si>
  <si>
    <t>Гранулит</t>
  </si>
  <si>
    <t>Пергидроль</t>
  </si>
  <si>
    <t>Цемент</t>
  </si>
  <si>
    <t>Флотореагенты</t>
  </si>
  <si>
    <t>Инвестиции в охрану окружающей среды, включая:</t>
  </si>
  <si>
    <t>Охрана водных ресурсов</t>
  </si>
  <si>
    <t xml:space="preserve">Доля инвестиций в окружающую среду в выручке </t>
  </si>
  <si>
    <t>Инвестиции в охрану окружающей среды (данные по Группе), включая:</t>
  </si>
  <si>
    <t>Охрана земельных ресурсов [4]</t>
  </si>
  <si>
    <t>Прочее [5]</t>
  </si>
  <si>
    <t>Биоразнообразие</t>
  </si>
  <si>
    <t>Инвестиции в охрану окружающей среды (активы в Казахстане), включая:</t>
  </si>
  <si>
    <t>Количество видов в зоне непосредственного влияния (выявленные на территории предприятия)</t>
  </si>
  <si>
    <t>Number of species in the direct impact area (found at the site)</t>
  </si>
  <si>
    <t>Количество видов в зоне косвенного влияния (в радиусе 1 км от предприятия)</t>
  </si>
  <si>
    <t>Операционные затраты, $ тыс.</t>
  </si>
  <si>
    <t>Капитальные затраты, $ тыс.</t>
  </si>
  <si>
    <t>Доля операционных затрат в общих затратах, %</t>
  </si>
  <si>
    <t>Доля капитальных затрат в общих затратах, %</t>
  </si>
  <si>
    <t>GHG Intensity (scope 1 + scope 2) [1]</t>
  </si>
  <si>
    <t>ГДж</t>
  </si>
  <si>
    <t>% год к году</t>
  </si>
  <si>
    <t>Выбросы парниковых газов</t>
  </si>
  <si>
    <t>Область охвата 1 (прямые выбросы), включая:</t>
  </si>
  <si>
    <t>Выбросы при сжигании топлива в стационарных источниках, включая:</t>
  </si>
  <si>
    <t>Стационарные источники, находящиеся во владении организации</t>
  </si>
  <si>
    <t>Стационарные источники подрядчиков, работающих на территории организации</t>
  </si>
  <si>
    <t>Выбросы при сжигании топлива в передвижных источниках, включая:</t>
  </si>
  <si>
    <t>Передвижные источники, находящиеся во владении организации</t>
  </si>
  <si>
    <t>Передвижные источники подрядчиков, работающих на территории организации</t>
  </si>
  <si>
    <t>Выбросы при захоронении и сжигании отходов</t>
  </si>
  <si>
    <t>Область охвата 2 (косвенные энергетические выбросы)</t>
  </si>
  <si>
    <t>Выбросы, рассчитываемые по усредненным региональным показателям (location based)</t>
  </si>
  <si>
    <t>Область охвата 3 (другие косвенные выбросы), включая:</t>
  </si>
  <si>
    <t>Верхний сегмент</t>
  </si>
  <si>
    <t>Деятельность, связанная с энергией, но не включенная в области 1 и 2</t>
  </si>
  <si>
    <t>Закупленная продукция</t>
  </si>
  <si>
    <t>Основное оборудование</t>
  </si>
  <si>
    <t>Транспортировка и распределение в верхнем сегменте</t>
  </si>
  <si>
    <t>Командировки</t>
  </si>
  <si>
    <t>Поездки сотрудников на работу</t>
  </si>
  <si>
    <t>Нижний сегмент</t>
  </si>
  <si>
    <t>Транспортировка и распределение в нижнем сегменте</t>
  </si>
  <si>
    <t>Переработка реализованной продукции</t>
  </si>
  <si>
    <t>Удельные выбросы парниковых газов (области охвата 1 и 2)</t>
  </si>
  <si>
    <t>Область охвата 1 (прямые выбросы)</t>
  </si>
  <si>
    <t>Прямые и косвенные энергетические выбросы (область охвата 1 область охвата 2 по рыночному методу)</t>
  </si>
  <si>
    <t>Область охвата 3 (другие косвенные выбросы)</t>
  </si>
  <si>
    <t>Удельные выбросы парниковых газов (области охвата 1 и 2) [1]</t>
  </si>
  <si>
    <t>Выбросы, рассчитываемые по рыночному методу (market based)</t>
  </si>
  <si>
    <t>Активы в России</t>
  </si>
  <si>
    <t>Дизельное топливо, включая:</t>
  </si>
  <si>
    <t>Дизельное топливо для транспорта и самоходной техники</t>
  </si>
  <si>
    <t>Дизельное топливо для выработки электроэнергии</t>
  </si>
  <si>
    <t>Дизельное топливо для выработки теплоэнергии</t>
  </si>
  <si>
    <t>Покупная электроэнергия</t>
  </si>
  <si>
    <t>Уголь для выработки теплоэнергии</t>
  </si>
  <si>
    <t>Природный газ для выработки теплоэнергии</t>
  </si>
  <si>
    <t>Бензин</t>
  </si>
  <si>
    <t>Отработанные масла</t>
  </si>
  <si>
    <t>Возобновляемые источники энергии (солнечная/ветровая энергия)</t>
  </si>
  <si>
    <t>Общее энергопотребление</t>
  </si>
  <si>
    <t>Энергопотребление (в целом по Группе)</t>
  </si>
  <si>
    <t>Невозобновляемая электроэнергия</t>
  </si>
  <si>
    <t>Возобновляемая электроэнергия</t>
  </si>
  <si>
    <t>Атомная электроэнергия</t>
  </si>
  <si>
    <t>Энергоемкость [2]</t>
  </si>
  <si>
    <t>Динамика энергоемкости</t>
  </si>
  <si>
    <t>Потребление электроэнергии, включая:</t>
  </si>
  <si>
    <t>Выработанная невозобновляемая электроэнергия (дизельное топливо)</t>
  </si>
  <si>
    <t>Выработанная возобновляемая электроэнергия (солнечная/ветровая)</t>
  </si>
  <si>
    <t>Покупная невозобновляемая электроэнергия</t>
  </si>
  <si>
    <t>Покупная возобновляемая электроэнергия</t>
  </si>
  <si>
    <t>Потребление теплоэнергии, включая:</t>
  </si>
  <si>
    <t>Выработанная теплоэнергия (ископаемое топливо)</t>
  </si>
  <si>
    <t>Доля возобновляемой электроэнергии в общем объеме потребленной электроэнергии</t>
  </si>
  <si>
    <t xml:space="preserve">Доля возобновляемой электроэнергии в общем объеме выработанной электроэнергии </t>
  </si>
  <si>
    <t xml:space="preserve">Доля утилизированного тепла в общем объеме потребленной теплоэнергии </t>
  </si>
  <si>
    <t>Потребление электроэнергии и теплоэнергии (в целом по Группе)</t>
  </si>
  <si>
    <t>Покупная атомная электроэнергия</t>
  </si>
  <si>
    <t>Системы утилизации тепла</t>
  </si>
  <si>
    <t>Изменение климата и энергоменеджмент</t>
  </si>
  <si>
    <t>Социальные инвестиции</t>
  </si>
  <si>
    <t>Объем инвестиций в социальную сферу, включая:</t>
  </si>
  <si>
    <t>Спорт</t>
  </si>
  <si>
    <t>Здравоохранение</t>
  </si>
  <si>
    <t>Культура и искусство</t>
  </si>
  <si>
    <t>Социальная инфраструктура населенных пунктов</t>
  </si>
  <si>
    <t>Благотворительность</t>
  </si>
  <si>
    <t>Доля инвестиций в социальную сферу в выручке</t>
  </si>
  <si>
    <t>Общая сумма денежных выплат политическим партиям, организациям и их представителям</t>
  </si>
  <si>
    <t>Взаимодействие с местными сообществами</t>
  </si>
  <si>
    <t>Доля обращений, на которые был дан ответ</t>
  </si>
  <si>
    <t>Встречи с заинтересованными сторонами, включая:</t>
  </si>
  <si>
    <t>Общественные слушания и собрания</t>
  </si>
  <si>
    <t>Посещения предприятий внешними заинтересованными лицами</t>
  </si>
  <si>
    <t>Образование</t>
  </si>
  <si>
    <t>Встречи с заинтересованными сторонами</t>
  </si>
  <si>
    <t>Stakeholder meetings</t>
  </si>
  <si>
    <t>Трудоустройство</t>
  </si>
  <si>
    <t>Образование в области защиты окружающей среды</t>
  </si>
  <si>
    <t>Влияние предприятий на окружающую среду</t>
  </si>
  <si>
    <t xml:space="preserve">Независимость Совета директоров </t>
  </si>
  <si>
    <t>Председатель Совета</t>
  </si>
  <si>
    <t>Независимость Председателя Совета на момент назначения</t>
  </si>
  <si>
    <t xml:space="preserve">Независимые директора, не являющиеся исполнительными лицами Компании </t>
  </si>
  <si>
    <t>Директора, не являющиеся исполнительными лицами Компании</t>
  </si>
  <si>
    <t>Директора, имеющие исполнительные полномочия</t>
  </si>
  <si>
    <t>Доля независимых директоров, не являющихся исполнительными лицами Компании</t>
  </si>
  <si>
    <t>Независимость комитетов Совета директоров</t>
  </si>
  <si>
    <t>Комитет по аудиту и рискам</t>
  </si>
  <si>
    <t>Комитет по назначениям</t>
  </si>
  <si>
    <t>Комитет по вознаграждениям</t>
  </si>
  <si>
    <t>Комитет по безопасности и устойчивому развитию</t>
  </si>
  <si>
    <t>Гендерный состав Совета директоров</t>
  </si>
  <si>
    <t>Доля женщин</t>
  </si>
  <si>
    <t>Средний возраст</t>
  </si>
  <si>
    <t>years</t>
  </si>
  <si>
    <t>лет</t>
  </si>
  <si>
    <t>Гендерный состав высшего руководства</t>
  </si>
  <si>
    <t xml:space="preserve">Срок пребывания в должности </t>
  </si>
  <si>
    <t>0-2 года</t>
  </si>
  <si>
    <t>2-6 лет</t>
  </si>
  <si>
    <t xml:space="preserve">Баланс квалификации в Совете директоров </t>
  </si>
  <si>
    <t>Горное дело и устойчивое развитие</t>
  </si>
  <si>
    <t>Стратегия бизнеса</t>
  </si>
  <si>
    <t>Финансы</t>
  </si>
  <si>
    <t>Инвестиционная и банковская деятельность</t>
  </si>
  <si>
    <t>Право и корпоративное управление</t>
  </si>
  <si>
    <t>Вознаграждения</t>
  </si>
  <si>
    <t xml:space="preserve">Вознаграждение Главного исполнительного директора Группы </t>
  </si>
  <si>
    <t>Общее вознаграждение директоров, не являющихся исполнительными лицами Компании</t>
  </si>
  <si>
    <t>Соотношение вознаграждения Главного исполнительного директора Группы к медианному вознаграждению сотрудника Группы</t>
  </si>
  <si>
    <t>пропорции</t>
  </si>
  <si>
    <t>Вознаграждение исполнительного руководства, связанное с ESG</t>
  </si>
  <si>
    <t>Наличие условия об уменьшении или отмене выплат применительно к вознаграждению исполнительного руководства</t>
  </si>
  <si>
    <t>Требования к акционерному капиталу</t>
  </si>
  <si>
    <t>Требование к минимальному владению акциями применительно к исполнительному руководству</t>
  </si>
  <si>
    <t>Требование к владению акциями после прекращения найма применительно к исполнительному руководству</t>
  </si>
  <si>
    <t>Деловая этика</t>
  </si>
  <si>
    <t>Соответствие нормам законодательства и ответственность за созданный продукт</t>
  </si>
  <si>
    <t>Значительные штрафы</t>
  </si>
  <si>
    <t>Неденежные санкции</t>
  </si>
  <si>
    <t>Судебные разбирательства</t>
  </si>
  <si>
    <t>Штрафы за несоблюдение экологического законодательства и платежи за сверхнормативные выбросы</t>
  </si>
  <si>
    <t>Количество обоснованных жалоб в отношении нарушений в области защиты персональных данных покупателей или случаев разглашения персональных данных</t>
  </si>
  <si>
    <t>Штрафы за несоблюдение законодательства и нормативных требований в отношении предоставления или использования продукции и услуг в денежном выражении</t>
  </si>
  <si>
    <t>Количество случаев несоответствия продукции и услуг, произведенных Компанией, нормам безопасности и охраны здоровья</t>
  </si>
  <si>
    <t>Активы в Казахстане,</t>
  </si>
  <si>
    <t>Варваринское</t>
  </si>
  <si>
    <t>Комаровское (часть Варваринского хаба)</t>
  </si>
  <si>
    <t>Область охвата 1</t>
  </si>
  <si>
    <t>Область охвата 2 (по рыночному методу)</t>
  </si>
  <si>
    <t>Области охвата 1 и 2 (по рыночному методу)</t>
  </si>
  <si>
    <t xml:space="preserve">Топливо для транспорта и самоходной техники </t>
  </si>
  <si>
    <t>Топливо для выработки электроэнергии</t>
  </si>
  <si>
    <t>Топливо для выработки теплоэнергии</t>
  </si>
  <si>
    <t>Потребление электроэнергии</t>
  </si>
  <si>
    <t>Выработанная не возобновляемая электроэнергия (дизельное топливо)</t>
  </si>
  <si>
    <t>Покупная не возобновляемая электроэнергия</t>
  </si>
  <si>
    <t>Потребление теплоэнергии</t>
  </si>
  <si>
    <t>Language/ Язык</t>
  </si>
  <si>
    <t>С-1</t>
  </si>
  <si>
    <t>С-2</t>
  </si>
  <si>
    <t>С-3</t>
  </si>
  <si>
    <t>С-4</t>
  </si>
  <si>
    <t>С-5</t>
  </si>
  <si>
    <t>С-6</t>
  </si>
  <si>
    <t>С-7</t>
  </si>
  <si>
    <t>С-8</t>
  </si>
  <si>
    <t>С-9</t>
  </si>
  <si>
    <t>С-10</t>
  </si>
  <si>
    <t>С-11</t>
  </si>
  <si>
    <t>С-12</t>
  </si>
  <si>
    <t>С-13</t>
  </si>
  <si>
    <t>Окружающая среда</t>
  </si>
  <si>
    <t>ESG Datapack</t>
  </si>
  <si>
    <t>С-14</t>
  </si>
  <si>
    <t>Основные графики &gt;&gt;</t>
  </si>
  <si>
    <t>Охрана труда и промышленная безопасность &gt;&gt;</t>
  </si>
  <si>
    <t>Сотрудники &gt;&gt;</t>
  </si>
  <si>
    <t>Окружающая среда &gt;&gt;</t>
  </si>
  <si>
    <t>Местные сообщества &gt;&gt;</t>
  </si>
  <si>
    <t>Экономическая сфера &gt;&gt;</t>
  </si>
  <si>
    <t>Корпоративное управление &gt;&gt;</t>
  </si>
  <si>
    <t>Показатели по предприятиям &gt;&gt;</t>
  </si>
  <si>
    <t>Единицы измерения &gt;&gt;</t>
  </si>
  <si>
    <t>Данные по экологическим и социальным аспектам и корпоративному управлению (ESG)</t>
  </si>
  <si>
    <t>People &gt;&gt;</t>
  </si>
  <si>
    <t>Climate and Energy &gt;&gt;</t>
  </si>
  <si>
    <t>Изменение климата и энергоменеджмент &gt;&gt;</t>
  </si>
  <si>
    <t>U</t>
  </si>
  <si>
    <t>U-1</t>
  </si>
  <si>
    <t>U-2</t>
  </si>
  <si>
    <t>U-3</t>
  </si>
  <si>
    <t>U-4</t>
  </si>
  <si>
    <t>U-5</t>
  </si>
  <si>
    <t>U-6</t>
  </si>
  <si>
    <t>U-7</t>
  </si>
  <si>
    <t>U-8</t>
  </si>
  <si>
    <t>U-9</t>
  </si>
  <si>
    <t>U-10</t>
  </si>
  <si>
    <t>U-11</t>
  </si>
  <si>
    <t>U-12</t>
  </si>
  <si>
    <t>U-13</t>
  </si>
  <si>
    <t>Единицы измерения</t>
  </si>
  <si>
    <t>ТДж</t>
  </si>
  <si>
    <t>км</t>
  </si>
  <si>
    <t>километр</t>
  </si>
  <si>
    <t>тыс. унц.</t>
  </si>
  <si>
    <t>тысяча унций</t>
  </si>
  <si>
    <t>тыс. т</t>
  </si>
  <si>
    <t>тысяча тонн</t>
  </si>
  <si>
    <t>м</t>
  </si>
  <si>
    <t>метр</t>
  </si>
  <si>
    <t>млн унц.</t>
  </si>
  <si>
    <t>миллион унций</t>
  </si>
  <si>
    <t>млн т</t>
  </si>
  <si>
    <t>миллион тонн</t>
  </si>
  <si>
    <t>унц.</t>
  </si>
  <si>
    <t>тройская унция (31,1035 г)</t>
  </si>
  <si>
    <t>тонна (1000 кг)</t>
  </si>
  <si>
    <t>доллар США</t>
  </si>
  <si>
    <t>гигаджоуль, 10⁹  джоулей</t>
  </si>
  <si>
    <t>тераджоуль, 10¹² джоулей</t>
  </si>
  <si>
    <t>CO₂ equivalent</t>
  </si>
  <si>
    <t>CO₂-эквивалент</t>
  </si>
  <si>
    <t>kg of CO₂e per oz of GE</t>
  </si>
  <si>
    <t>t of CO₂e</t>
  </si>
  <si>
    <t>т СО₂-экв.</t>
  </si>
  <si>
    <t>CO₂-экв.</t>
  </si>
  <si>
    <t>МВт-ч</t>
  </si>
  <si>
    <t>мегаватт-час</t>
  </si>
  <si>
    <t>m³/Kt of processed ore</t>
  </si>
  <si>
    <t>thousand m³</t>
  </si>
  <si>
    <t>Утилизированные отходы, включая:</t>
  </si>
  <si>
    <t>3.2.4.2.1.1</t>
  </si>
  <si>
    <t>3.2.4.2.1.2</t>
  </si>
  <si>
    <t>3.2.4.2.2.1</t>
  </si>
  <si>
    <t>3.2.4.2.2.2</t>
  </si>
  <si>
    <t>Размещеннные отходы, включая:</t>
  </si>
  <si>
    <t>Waste disposed, including:</t>
  </si>
  <si>
    <t>Основные используемые материалы</t>
  </si>
  <si>
    <t>Диоксид серы (SO₂)</t>
  </si>
  <si>
    <t>Sulphur dioxide (SO₂)</t>
  </si>
  <si>
    <t>Oxides of nitrogen (NОₓ)</t>
  </si>
  <si>
    <t>Оксиды азота (NOₓ)</t>
  </si>
  <si>
    <t>Количество обращений от местных сообществ, включая:</t>
  </si>
  <si>
    <t>Количество обращений от местных сообществ</t>
  </si>
  <si>
    <t>7.1</t>
  </si>
  <si>
    <t>7.1.1</t>
  </si>
  <si>
    <t>7.1.2</t>
  </si>
  <si>
    <t>7.1.3</t>
  </si>
  <si>
    <t>7.1.4</t>
  </si>
  <si>
    <t>7.1.5</t>
  </si>
  <si>
    <t>7.1.6</t>
  </si>
  <si>
    <t>7.1.7</t>
  </si>
  <si>
    <t>7.1.8</t>
  </si>
  <si>
    <t>7.2</t>
  </si>
  <si>
    <t>7.2.1</t>
  </si>
  <si>
    <t>7.2.2</t>
  </si>
  <si>
    <t>7.2.3</t>
  </si>
  <si>
    <t>7.2.4</t>
  </si>
  <si>
    <t>7.2.5</t>
  </si>
  <si>
    <t>7.2.6</t>
  </si>
  <si>
    <t>7.2.3.1</t>
  </si>
  <si>
    <t>7.2.3.2</t>
  </si>
  <si>
    <t>7.2.5.1</t>
  </si>
  <si>
    <t>7.2.5.2</t>
  </si>
  <si>
    <t>7.2.5.3</t>
  </si>
  <si>
    <t>7.3</t>
  </si>
  <si>
    <t>7.3.1</t>
  </si>
  <si>
    <t>7.3.2</t>
  </si>
  <si>
    <t>7.3.3</t>
  </si>
  <si>
    <t>7.3.4</t>
  </si>
  <si>
    <t>7.4</t>
  </si>
  <si>
    <t>7.4.1</t>
  </si>
  <si>
    <t>7.4.2</t>
  </si>
  <si>
    <t>N7-1</t>
  </si>
  <si>
    <t>Выручка</t>
  </si>
  <si>
    <t>$ млн</t>
  </si>
  <si>
    <t>Денежные операционные расходы (за вычетом амортизации, заработной платы, налога на добычу полезных ископаемых)</t>
  </si>
  <si>
    <t>Заработная плата, прочие выплаты и пособия работникам</t>
  </si>
  <si>
    <t>Социальные выплаты</t>
  </si>
  <si>
    <t>Выплаты кредиторам</t>
  </si>
  <si>
    <t>Выплаты дивидендов</t>
  </si>
  <si>
    <t>Налог на прибыль</t>
  </si>
  <si>
    <t>Налоги, кроме налога на прибыль</t>
  </si>
  <si>
    <t>Налог на добычу полезных ископаемых</t>
  </si>
  <si>
    <t>Нераспределенная экономическая стоимость</t>
  </si>
  <si>
    <t>Производство</t>
  </si>
  <si>
    <t>Вскрыша</t>
  </si>
  <si>
    <t>Подземная проходка</t>
  </si>
  <si>
    <t>Открытые работы</t>
  </si>
  <si>
    <t>Подземные работы</t>
  </si>
  <si>
    <t>Переработка руды</t>
  </si>
  <si>
    <t>Золото</t>
  </si>
  <si>
    <t>Серебро</t>
  </si>
  <si>
    <t>Медь</t>
  </si>
  <si>
    <t>Общая реализация, золотой эквивалент (на основе фактических цен реализации)</t>
  </si>
  <si>
    <t>Россия</t>
  </si>
  <si>
    <t>Казахстан</t>
  </si>
  <si>
    <t>The International Cyanide Management Institute official website</t>
  </si>
  <si>
    <t>С-15</t>
  </si>
  <si>
    <t>The CDP initiative portal</t>
  </si>
  <si>
    <t>С-16</t>
  </si>
  <si>
    <t>С-17</t>
  </si>
  <si>
    <t>Our official website</t>
  </si>
  <si>
    <t>Более подробно результаты Компании в области ESG представлены:</t>
  </si>
  <si>
    <t>на нашем официальном сайте</t>
  </si>
  <si>
    <t>на официальном сайте Международного института по обращению с цианидами</t>
  </si>
  <si>
    <t>на информационном портале инициативы по раскрытию информации в области климата и окружающей среды CDP</t>
  </si>
  <si>
    <t>N7-2</t>
  </si>
  <si>
    <t>Voluntary turnover rate</t>
  </si>
  <si>
    <t>Women’s representation</t>
  </si>
  <si>
    <t>Climate &amp; Energy</t>
  </si>
  <si>
    <t>Stakeholder engagement</t>
  </si>
  <si>
    <t>GRI Standard</t>
  </si>
  <si>
    <t>Disclosure</t>
  </si>
  <si>
    <t>GRI 1: Foundation 2021</t>
  </si>
  <si>
    <t>GRI 2: General Disclosures 2021</t>
  </si>
  <si>
    <t>2-1 Organizational details</t>
  </si>
  <si>
    <t>2-2 Entities included in the organization’s sustainability reporting</t>
  </si>
  <si>
    <t>2-3 Reporting period, frequency and contact point</t>
  </si>
  <si>
    <t>2-4 Restatements of information</t>
  </si>
  <si>
    <t>2-5 External assurance</t>
  </si>
  <si>
    <t>2-6 Activities, value chain and other business relationships</t>
  </si>
  <si>
    <t>2-7 Employees</t>
  </si>
  <si>
    <t>2-8 Workers who are not employees</t>
  </si>
  <si>
    <t>2-9 Governance structure and composition</t>
  </si>
  <si>
    <t>2-10 Nomination and selection of the highest governance body</t>
  </si>
  <si>
    <t>2-11 Chair of the highest governance body</t>
  </si>
  <si>
    <t>2-12 Role of the highest governance body in overseeing the management of impacts</t>
  </si>
  <si>
    <t>2-13 Delegation of responsibility for managing impacts</t>
  </si>
  <si>
    <t>2-14 Role of the highest governance body in sustainability reporting</t>
  </si>
  <si>
    <t>2-15 Conflicts of interest</t>
  </si>
  <si>
    <t>2-16 Communication of critical concerns</t>
  </si>
  <si>
    <t>2-17 Collective knowledge of the highest governance body</t>
  </si>
  <si>
    <t>2-18 Evaluation of the performance of the highest governance body</t>
  </si>
  <si>
    <t>2-19 Remuneration policies</t>
  </si>
  <si>
    <t>2-20 Process to determine remuneration</t>
  </si>
  <si>
    <t>In the footnotes of the report</t>
  </si>
  <si>
    <t>2-21 Annual total compensation ratio</t>
  </si>
  <si>
    <t>2-22 Statement on sustainable development strategy</t>
  </si>
  <si>
    <t>2-23 Policy commitments</t>
  </si>
  <si>
    <t>2-24 Embedding policy commitments</t>
  </si>
  <si>
    <t>2-25 Processes to remediate negative impacts</t>
  </si>
  <si>
    <t>2-26 Mechanisms for seeking advice and raising concerns</t>
  </si>
  <si>
    <t>2-27 Compliance with laws and regulations</t>
  </si>
  <si>
    <t>2-28 Membership associations</t>
  </si>
  <si>
    <t>2-29 Approach to stakeholder engagement</t>
  </si>
  <si>
    <t>2-30 Collective bargaining agreements</t>
  </si>
  <si>
    <t>GRI 3: Material Topics 2021</t>
  </si>
  <si>
    <t>3-1 Process to determine material topics</t>
  </si>
  <si>
    <t>3-2 List of material topics</t>
  </si>
  <si>
    <t>GRI 201: Economic Performance 2016</t>
  </si>
  <si>
    <t>3-3 Management of material topics</t>
  </si>
  <si>
    <t>201-1 Direct economic value generated and distributed</t>
  </si>
  <si>
    <t>201-2 Financial implications and other risks and opportunities due to Climate and Energy</t>
  </si>
  <si>
    <t>201-3 Defined benefit plan obligations and other retirement plans</t>
  </si>
  <si>
    <t>201-4 Financial assistance received from government</t>
  </si>
  <si>
    <t>GRI 202: Market Presence 2016</t>
  </si>
  <si>
    <t>202-1 Ratios of standard entry level wage by gender compared to local minimum wage</t>
  </si>
  <si>
    <t>202-2 Proportion of senior management hired from the local community</t>
  </si>
  <si>
    <t>GRI 203: Indirect Economic Impacts 2016</t>
  </si>
  <si>
    <t>203-1 Infrastructure investments and services supported</t>
  </si>
  <si>
    <t>GRI 204: Procurement Practices 2016</t>
  </si>
  <si>
    <t>204-1 Proportion of spending on local suppliers</t>
  </si>
  <si>
    <t>GRI 205: Anti-corruption 2016</t>
  </si>
  <si>
    <t>205-1 Operations assessed for risks related to corruption</t>
  </si>
  <si>
    <t>205-2 Communication and training about anti-corruption policies and procedures</t>
  </si>
  <si>
    <t>205-3 Confirmed incidents of corruption and actions taken</t>
  </si>
  <si>
    <t>GRI 206: Anticompetitive Behavior 2016</t>
  </si>
  <si>
    <t>206-1 Legal actions for anticompetitive behavior, anti-trust, and monopoly practices</t>
  </si>
  <si>
    <t>GRI 207: Tax 2019</t>
  </si>
  <si>
    <t>207-1 Approach to tax</t>
  </si>
  <si>
    <t>207-2 Tax governance, control, and risk management</t>
  </si>
  <si>
    <t>207-3 Stakeholder engagement and management of concerns related to tax</t>
  </si>
  <si>
    <t>207-4 Country-by-country reporting</t>
  </si>
  <si>
    <t>GRI 301: Materials 2016</t>
  </si>
  <si>
    <t>301-1 Materials used by weight or volume</t>
  </si>
  <si>
    <t>301-2 Recycled input materials used</t>
  </si>
  <si>
    <t>GRI 302: Energy 2016</t>
  </si>
  <si>
    <t>302-1 Energy consumption within the organization</t>
  </si>
  <si>
    <t>302-3 Energy intensity</t>
  </si>
  <si>
    <t>302-4 Reduction of energy consumption</t>
  </si>
  <si>
    <t>GRI 303: Water and Effluents 2018</t>
  </si>
  <si>
    <t>303-1 Interactions with water as a shared resource</t>
  </si>
  <si>
    <t>303-2 Management of water discharge-related impacts</t>
  </si>
  <si>
    <t>303-3 Water withdrawal</t>
  </si>
  <si>
    <t>303-4 Water discharge</t>
  </si>
  <si>
    <t>303-5 Water consumption</t>
  </si>
  <si>
    <t>GRI 304: Biodiversity 2016</t>
  </si>
  <si>
    <t>304-1 Operational sites owned, leased, managed in, or adjacent to, protected areas and areas of high biodiversity value outside protected areas</t>
  </si>
  <si>
    <t>304-2 Significant impacts of activities, products and services on biodiversity</t>
  </si>
  <si>
    <t>304-3 Habitats protected or restored</t>
  </si>
  <si>
    <t>304-4 IUCN Red List species and national conservation list species with habitats in areas affected by operations</t>
  </si>
  <si>
    <t>GRI 305: Emissions 2016</t>
  </si>
  <si>
    <t>305-1 Direct (Scope 1) GHG emissions</t>
  </si>
  <si>
    <t>305-2 Energy indirect (Scope 2) GHG emissions</t>
  </si>
  <si>
    <t>305-3 Other indirect (Scope 3) GHG emissions</t>
  </si>
  <si>
    <t>305-4 GHG emissions intensity</t>
  </si>
  <si>
    <t>305-5 Reduction of GHG emissions</t>
  </si>
  <si>
    <t>305-6 Emissions of ozone-depleting substances (ODS)</t>
  </si>
  <si>
    <t>305-7 Nitrogen oxides (NOₓ), sulfur oxides (SOₓ), and other significant air emissions</t>
  </si>
  <si>
    <t>GRI 306: Waste 2020</t>
  </si>
  <si>
    <t>306-1 Waste generation and significant waste-related impacts</t>
  </si>
  <si>
    <t>306-2 Management of significant waste-related impacts</t>
  </si>
  <si>
    <t>306-3 Waste generated</t>
  </si>
  <si>
    <t>306-4 Waste diverted from disposal</t>
  </si>
  <si>
    <t>306-5 Waste directed to disposal</t>
  </si>
  <si>
    <t>GRI 308: Supplier Environmental Assessment 2016</t>
  </si>
  <si>
    <t>308-1 New suppliers that were screened using environmental criteria</t>
  </si>
  <si>
    <t>308-2 Negative environmental impacts in the supply chain and actions taken</t>
  </si>
  <si>
    <t>GRI 401: Employment 2016</t>
  </si>
  <si>
    <t>401-1 New employee hires and employee turnover</t>
  </si>
  <si>
    <t>401-2 Benefits provided to full-time employees that are not provided to temporary or part-time employees</t>
  </si>
  <si>
    <t>401-3 Parental leave</t>
  </si>
  <si>
    <t>GRI 402: Labor/Management Relations 2016</t>
  </si>
  <si>
    <t>402-1 Minimum notice periods regarding operational changes</t>
  </si>
  <si>
    <t>GRI 403: Occupational Health and Safety 2018</t>
  </si>
  <si>
    <t>403-1 Occupational health and safety management system</t>
  </si>
  <si>
    <t>403-2 Hazard identification, risk assessment, and incident investigation</t>
  </si>
  <si>
    <t>403-3 Occupational health services</t>
  </si>
  <si>
    <t>403-4 Worker participation, consultation, and communication on occupational health and safety</t>
  </si>
  <si>
    <t>403-5 Worker training on occupational health and safety</t>
  </si>
  <si>
    <t>403-6 Promotion of worker health</t>
  </si>
  <si>
    <t>403-7 Prevention and mitigation of occupational health and safety impacts directly linked by business relationships</t>
  </si>
  <si>
    <t>403-8 Workers covered by an occupational health and safety management system</t>
  </si>
  <si>
    <t>403-9 Work-related injuries</t>
  </si>
  <si>
    <t>403-10 Work-related ill health</t>
  </si>
  <si>
    <t>GRI 404: Training and Education 2016</t>
  </si>
  <si>
    <t>404-1 Average hours of training per year per employee</t>
  </si>
  <si>
    <t>404-2 Programs for upgrading employee skills and transition assistance programs</t>
  </si>
  <si>
    <t>404-3 Percentage of employees receiving regular performance and career development reviews</t>
  </si>
  <si>
    <t>GRI 405: Diversity and Equal Opportunity 2016</t>
  </si>
  <si>
    <t>405-1 Diversity of governance bodies and employees</t>
  </si>
  <si>
    <t>405-2 Ratio of basic salary and remuneration of women to men</t>
  </si>
  <si>
    <t>GRI 406: Non-discrimination 2016</t>
  </si>
  <si>
    <t>406-1 Incidents of discrimination and corrective actions taken</t>
  </si>
  <si>
    <t>GRI 407: Freedom of Association and Collective Bargaining 2016</t>
  </si>
  <si>
    <t>407-1 Operations and suppliers in which the right to freedom of association and collective bargaining may be at risk</t>
  </si>
  <si>
    <t>GRI 408: Child Labor 2016</t>
  </si>
  <si>
    <t>408-1 Operations and suppliers at significant risk for incidents of child labor</t>
  </si>
  <si>
    <t>GRI 409: Forced or Compulsory Labor 2016</t>
  </si>
  <si>
    <t>409-1 Operations and suppliers at significant risk for incidents of forced or compulsory labor</t>
  </si>
  <si>
    <t>GRI 410: Security Practices 2016</t>
  </si>
  <si>
    <t>410-1 Security personnel trained in human rights policies or procedures</t>
  </si>
  <si>
    <t>GRI 411: Rights of Indigenous Peoples 2016</t>
  </si>
  <si>
    <t>411-1 Incidents of violations involving rights of indigenous peoples</t>
  </si>
  <si>
    <t>GRI 413: Local Communities 2016</t>
  </si>
  <si>
    <t>413-1 Operations with local community engagement, impact assessments, and development programs</t>
  </si>
  <si>
    <t>413-2 Operations with significant actual and potential negative impacts on local communities</t>
  </si>
  <si>
    <t>GRI 414: Supplier Social Assessment 2016</t>
  </si>
  <si>
    <t>414-1 New suppliers that were screened using social criteria</t>
  </si>
  <si>
    <t>414-2 Negative social impacts in the supply chain and actions taken</t>
  </si>
  <si>
    <t>GRI 415: Public Policy 2016</t>
  </si>
  <si>
    <t>415-1 Political contributions</t>
  </si>
  <si>
    <t>GRI 418: Customer Privacy 2016</t>
  </si>
  <si>
    <t>Comments and omissions</t>
  </si>
  <si>
    <t>Стандарт GRI</t>
  </si>
  <si>
    <t>Номер и название показателя</t>
  </si>
  <si>
    <t>Комментарии и исключения</t>
  </si>
  <si>
    <t>GRI 1: Основы (Foundation 2021)</t>
  </si>
  <si>
    <t>GRI 2: Раскрытие общей информации (General Disclosures 2021)</t>
  </si>
  <si>
    <t>2-1 Информация о компании</t>
  </si>
  <si>
    <t>2-2 Юридические лица, включенные в консолидированную отчетность организации в области устойчивого развития</t>
  </si>
  <si>
    <t>2-3 Отчетный период, частота отчетности и контактная информация</t>
  </si>
  <si>
    <t>2-4 Пересмотр данных прошлых отчетов</t>
  </si>
  <si>
    <t>2-5 Внешнее заверение отчетности</t>
  </si>
  <si>
    <t>2-6 Деятельности организации и цепочка поставок</t>
  </si>
  <si>
    <t>2-7 Сотрудники</t>
  </si>
  <si>
    <t>2-8 Работники, не являющиеся сотрудниками организации</t>
  </si>
  <si>
    <t>2-9 Структура корпоративного управления</t>
  </si>
  <si>
    <t>2-10 Порядок выдвижения и отбора кандидатов в члены высшего органа корпоративного управления</t>
  </si>
  <si>
    <t>2-11 Председатель высшего органа корпоративного управления</t>
  </si>
  <si>
    <t>2-12 Роль высшего органа корпоративного управления и в разработке целей, ценностей и стратегии</t>
  </si>
  <si>
    <t>2-13 Делегирование полномочий</t>
  </si>
  <si>
    <t>2-14 Роль высшего органа корпоративного управления в подготовке отчета об устойчивом развитии</t>
  </si>
  <si>
    <t>2-15 Конфликты интересов</t>
  </si>
  <si>
    <t>2-16 Механизм подачи существенных жалоб и обращений</t>
  </si>
  <si>
    <t>2-17 Коллективное знание членов высшего органа корпоративного управления</t>
  </si>
  <si>
    <t>2-18 Оценка деятельности высшего органа корпоративного управления</t>
  </si>
  <si>
    <t>2-19 Правила вознаграждения</t>
  </si>
  <si>
    <t>2-20 Порядок определения размера вознаграждения</t>
  </si>
  <si>
    <t>2-21 Отношение общего годового вознаграждения наиболее высокооплачиваемого должностного лица к среднему годовому вознаграждению всех сотрудников</t>
  </si>
  <si>
    <t>2-22 Заявление о стратегии в области устойчивого развития</t>
  </si>
  <si>
    <t>2-23 Приверженности политикам</t>
  </si>
  <si>
    <t>2-24 Внедрение политик</t>
  </si>
  <si>
    <t>2-25 Меры по снижению негативного воздействия</t>
  </si>
  <si>
    <t>2-26 Механизмы взаимодействия</t>
  </si>
  <si>
    <t>2-27 Соответствие законодательству</t>
  </si>
  <si>
    <t>2-28 Членство в ассоциациях</t>
  </si>
  <si>
    <t>2-29 Подход к взаимодействию с заинтересованныеми сторонами</t>
  </si>
  <si>
    <t>2-30 Коллективные договоры</t>
  </si>
  <si>
    <t>GRI 3: Существенные темы (Material Topics 2021)</t>
  </si>
  <si>
    <t>3-1 Процесс определения существенных тем</t>
  </si>
  <si>
    <t>3-2 Перечень существенных тем</t>
  </si>
  <si>
    <t>GRI 201: Экономическое воздействие (Economic Performance 2016)</t>
  </si>
  <si>
    <t>201-1 Созданная и распределенная прямая экономическая стоимость</t>
  </si>
  <si>
    <t>201-2 Финансовые аспекты и прочие риски и возможности для деятельности организации, связанные с изменением климата</t>
  </si>
  <si>
    <t>201-3 Пенсионные и прочие обязательства по выплатам</t>
  </si>
  <si>
    <t>201-4 Финансовая поддержка, полученная от государства</t>
  </si>
  <si>
    <t>GRI 202: Присутствие на рынке (Market Presence 2016)</t>
  </si>
  <si>
    <t>202-1 Отношение стандартной заработной платы начального уровня сотрудников разного пола к установленной минимальной заработной плате в регионах деятельности организации</t>
  </si>
  <si>
    <t>202-2 Доля руководителей высшего ранга, нанятых из числа представителей местного населения</t>
  </si>
  <si>
    <t>GRI 203: Косвенные экономические воздействия (Indirect Economic Impacts 2016)</t>
  </si>
  <si>
    <t>203-1 Инвестиции в инфраструктуру и безвозмездные услуги</t>
  </si>
  <si>
    <t>3-3 Управление существенными темами</t>
  </si>
  <si>
    <t>204-1 Доля закупочных расходов, приходящаяся на местных поставщиков</t>
  </si>
  <si>
    <t>205-1 Подразделения, в отношении которых проводилась оценка рисков, связанных с коррупцией</t>
  </si>
  <si>
    <t>205-2 Информирование о политиках и методах противодействия коррупции и обучение им</t>
  </si>
  <si>
    <t>205-3 Подтвержденные случаи коррупции и принятые меры</t>
  </si>
  <si>
    <t>206-1 Правовые действия в отношении организации в связи с препятствием конкуренции и монопольным поведением</t>
  </si>
  <si>
    <t>207-1 Подход к управлению вопросами, связанными с налогами</t>
  </si>
  <si>
    <t>GRI 204: Практика закупок (Procurement Practices 2016)</t>
  </si>
  <si>
    <t>GRI 205: Противодействие коррупции (Anti-corruption 2016)</t>
  </si>
  <si>
    <t>GRI 206: Антимонопольное поведение (Anti-competitive Behavior 2016)</t>
  </si>
  <si>
    <t>GRI 207: Налоги (Tax 2019)</t>
  </si>
  <si>
    <t>207-2 Налоговое управление, контроль и управление рисками</t>
  </si>
  <si>
    <t>207-3 Взаимодействие с заинтересованными сторонами по вопросам, связанным с налогами</t>
  </si>
  <si>
    <t>207-4 Информация по налогам и другим связанным финансовым показателям в разрезе налоговых юрисдикций</t>
  </si>
  <si>
    <t>GRI 301: Материалы (Materials 2016)</t>
  </si>
  <si>
    <t>301-1 Израсходованные материалы по массе или объему</t>
  </si>
  <si>
    <t>301-2 Доля материалов, представляющих собой переработанные или повторно используемые отходы</t>
  </si>
  <si>
    <t>GRI 302: Энергия (Energy 2016)</t>
  </si>
  <si>
    <t>302-1 Потребление энергии внутри организации</t>
  </si>
  <si>
    <t>302-3 Энергоемкость</t>
  </si>
  <si>
    <t>302-4 Сокращение энергопотребления</t>
  </si>
  <si>
    <t>GRI 303: Вода и сбросы (Water and Effluents 2018)</t>
  </si>
  <si>
    <t>303-1 Управление водными ресурсами, находящимися в совместном пользовании</t>
  </si>
  <si>
    <t>303-2 Управление воздействием от водоотведения</t>
  </si>
  <si>
    <t>303-3 Водозабор</t>
  </si>
  <si>
    <t>303-4 Водоотведение</t>
  </si>
  <si>
    <t>303-5 Потребление воды</t>
  </si>
  <si>
    <t>GRI 304: Биоразнообразие (Biodiversity 2016)</t>
  </si>
  <si>
    <t>304-1 Производственные площадки, находящиеся в собственности, в аренде или под управлением организации и расположенные на охраняемых природных территориях и территориях с высокой ценностью биоразнообразия вне их границ</t>
  </si>
  <si>
    <t>304-2 Существенные воздействия деятельности, продукции и услуг на биоразнообразие</t>
  </si>
  <si>
    <t>304-3 Охраняемые или восстановленные места обитания</t>
  </si>
  <si>
    <t>304-4 Виды, занесенные в красный список МСОП и национальный список охраняемых видов, места обитания которых находятся на территории, затрагиваемой деятельностью организации</t>
  </si>
  <si>
    <t>GRI 305: Выбросы (Emissions 2016)</t>
  </si>
  <si>
    <t>305-1 Прямые выбросы парниковых газов (область охвата 1)</t>
  </si>
  <si>
    <t>305-2 Косвенные энергетические выбросы парниковых газов (область охвата 2)</t>
  </si>
  <si>
    <t>305-3 Другие косвенные выбросы парниковых газов (область охвата 3)</t>
  </si>
  <si>
    <t>305-4 Интенсивность выбросов парниковых газов</t>
  </si>
  <si>
    <t>305-5 Сокращение выбросов парниковых газов</t>
  </si>
  <si>
    <t>305-6 Выбросы озоноразрушающих веществ</t>
  </si>
  <si>
    <t>305-7 Выбросы в атмосферу NOₓ, SOₓ и других значимых загрязняющих веществ</t>
  </si>
  <si>
    <t>GRI 306: Отходы (Waste 2020)</t>
  </si>
  <si>
    <t>306-1 Образование отходов и связанные с ними существенные воздействия</t>
  </si>
  <si>
    <t>306-2 Меры, принимаемые для управления существенными воздействиями образующихся отходов</t>
  </si>
  <si>
    <t>306-3 Общая масса образованных отходов</t>
  </si>
  <si>
    <t>306-4 Общий вес утилизированных отходов</t>
  </si>
  <si>
    <t>306-5 Общий вес отходов, направленных на обезвреживание и захоронение</t>
  </si>
  <si>
    <t>GRI 308: Экологическая оценка поставщиков (Supplier Environmental Assessment 2016)</t>
  </si>
  <si>
    <t>308-1 Процент новых поставщиков, прошедших оценку по экологическим критериям</t>
  </si>
  <si>
    <t>308-2 Негативное воздействие на окружающую среду в цепочке поставок и предпринятые действия</t>
  </si>
  <si>
    <t>GRI 401: Занятость (Employment) 2016</t>
  </si>
  <si>
    <t>401-1 Количество нанятых сотрудников и текучесть кадров</t>
  </si>
  <si>
    <t>401-2 Льготы, предоставляемые сотрудникам, работающим на условиях полной занятости, которые не предоставляются сотрудникам, работающим на условиях временной или неполной занятости</t>
  </si>
  <si>
    <t>401-3 Предоставление отпуска по уходу за ребенком</t>
  </si>
  <si>
    <t>GRI 402: Взаимоотношения работников и руководства (Labor/Management Relations 2016)</t>
  </si>
  <si>
    <t>402-1 Минимальный период уведомления в отношении существенных изменений в деятельности организации</t>
  </si>
  <si>
    <t>GRI 403: Охрана труда и промышленная безопасность (Occupational Health and Safety 2018)</t>
  </si>
  <si>
    <t>403-1 Система управления вопросами безопасности труда и профессионального здоровья</t>
  </si>
  <si>
    <t>403-2 Идентификация опасностей, оценка рисков и расследование инцидентов</t>
  </si>
  <si>
    <t>403-3 Услуги, предоставляемые в целях сохранения профессионального здоровья</t>
  </si>
  <si>
    <t>403-4 Возможности для работников участвовать в улучшении системы охраны труда, консультации и коммуникации с работниками по вопросам охраны труда</t>
  </si>
  <si>
    <t>403-5 Обучение по охране труда и безопасности для работников</t>
  </si>
  <si>
    <t>403-6 Сохранение здоровья работников</t>
  </si>
  <si>
    <t>403-7 Предотвращение и смягчение воздействий на здоровье и безопасность труда работников, связанных с профессиональной деятельностью</t>
  </si>
  <si>
    <t>403-8 Персонал, работающий в рамках системы управления охраной труда и безопасностью</t>
  </si>
  <si>
    <t>403-9 Производственные травмы</t>
  </si>
  <si>
    <t>403-10 Профессиональные заболевания</t>
  </si>
  <si>
    <t>GRI 404: Обучение и развитие (Training and Education 2016)</t>
  </si>
  <si>
    <t>404-1 Среднее количество часов обучения в год на одного сотрудника</t>
  </si>
  <si>
    <t>404-2 Программы по повышению квалификации сотрудников для дальнейшего трудоустройства</t>
  </si>
  <si>
    <t>404-3 Доля работников, для которых проводится периодическая оценка результатов работы и развития карьеры</t>
  </si>
  <si>
    <t>GRI 405: Разнообразие и равные возможности (Diversity and Equal Opportunity 2016)</t>
  </si>
  <si>
    <t>405-1 Состав руководящих органов и основных категорий персонала</t>
  </si>
  <si>
    <t>405-2 Соотношение базовой заработной платы женщин и мужчин</t>
  </si>
  <si>
    <t>GRI 406: Отсутствие дискриминации (Nondiscrimination 2016)</t>
  </si>
  <si>
    <t>406-1 Случаи дискриминации и предпринятые корректирующие действия</t>
  </si>
  <si>
    <t>GRI 407: Свобода ассоциаций и ведения переговоров (Freedom of Association and Collective Bargaining 2016)</t>
  </si>
  <si>
    <t>407-1 Свобода ассоциаций и ведения коллективных переговоров</t>
  </si>
  <si>
    <t>GRI 408: Детский труд (Child Labor 2016)</t>
  </si>
  <si>
    <t>408-1 Подразделения и поставщики, в которых имеется существенный риск использования детского труда</t>
  </si>
  <si>
    <t>GRI 409: Принудительный или обязательный труд (Forced or Compulsory Labor 2016)</t>
  </si>
  <si>
    <t>409-1 Подразделения и поставщики, в которых имеется существенный риск использования принудительного или обязательного труда</t>
  </si>
  <si>
    <t>GRI 410: Практики обеспечения безопасности (Security Practices 2016)</t>
  </si>
  <si>
    <t>410-1 Доля сотрудников службы безопасности, прошедших обучение политикам и процедурам в отношении аспектов прав человека</t>
  </si>
  <si>
    <t>GRI 411: Права коренных народов (Rights of Indigenous Peoples 2016)</t>
  </si>
  <si>
    <t>411-1 Случаи нарушений прав коренных и малочисленных народов</t>
  </si>
  <si>
    <t>GRI 413: Местные сообщества (Local Communities 2016)</t>
  </si>
  <si>
    <t>413-1 Общее количество предприятий, вблизи которых реализованы программы взаимодействия с местными сообществами, программы оценки воздействия деятельности на местные сообщества и программы развития местных сообществ</t>
  </si>
  <si>
    <t>413-2 Подразделения с существенным фактическим или потенциальным отрицательным воздействием на местные сообщества</t>
  </si>
  <si>
    <t>GRI 414: Оценка поставщиков по социальным критериям (Supplier Social Assessment 2016)</t>
  </si>
  <si>
    <t>414-1 Оценка новых поставщиков по социальным критериям</t>
  </si>
  <si>
    <t>414-2 Негативные воздействия в цепочке поставок и предпринятые меры</t>
  </si>
  <si>
    <t>GRI 415: Общественно-политическая деятельность (Public Policy 2016)</t>
  </si>
  <si>
    <t>415-1 Политические взносы</t>
  </si>
  <si>
    <t>GRI 418: Частная жизнь потребителей (Customer Privacy 2016)</t>
  </si>
  <si>
    <t>В примечаниях к отчету</t>
  </si>
  <si>
    <t>Topic</t>
  </si>
  <si>
    <t>SASB code</t>
  </si>
  <si>
    <t>Accounting metric</t>
  </si>
  <si>
    <t>Greenhouse Gas Emissions</t>
  </si>
  <si>
    <t>EM-MM-110a.1</t>
  </si>
  <si>
    <t>Gross global Scope 1 emissions</t>
  </si>
  <si>
    <t>Percentage covered under emissions-limiting regulations</t>
  </si>
  <si>
    <t>EM-MM-110a.2</t>
  </si>
  <si>
    <t>Discussion of long-term and short-term strategy or plan to manage Scope 1 emissions, emissions reduction targets, and an analysis of performance against those targets</t>
  </si>
  <si>
    <t>EM-MM-120a.1</t>
  </si>
  <si>
    <t>Air emissions of the following pollutants:</t>
  </si>
  <si>
    <t>(1) CO</t>
  </si>
  <si>
    <t>(4) particulate matter (PM10)</t>
  </si>
  <si>
    <t>(5) mercury (Hg)</t>
  </si>
  <si>
    <t>(6) lead (Pb)</t>
  </si>
  <si>
    <t>(7) volatile organic compounds (VOCs)</t>
  </si>
  <si>
    <t>Energy Management</t>
  </si>
  <si>
    <t>EM-MM-130a.1</t>
  </si>
  <si>
    <t>(1) Total energy consumed</t>
  </si>
  <si>
    <t>(2) percentage grid electricity</t>
  </si>
  <si>
    <t>(3) percentage renewable</t>
  </si>
  <si>
    <t>Water Management</t>
  </si>
  <si>
    <t>EM-MM-140a.1</t>
  </si>
  <si>
    <t>EM-MM-140a.2</t>
  </si>
  <si>
    <t>Total fresh water withdrawn</t>
  </si>
  <si>
    <t>Total fresh water consumed</t>
  </si>
  <si>
    <t>Percentage of each in regions with High or Extremely High Baseline Water Stress</t>
  </si>
  <si>
    <t>Number of incidents of non-compliance associated with water quality permits, standards, and regulations</t>
  </si>
  <si>
    <t>Waste &amp; Hazardous Materials Management</t>
  </si>
  <si>
    <t>EM-MM-150a.4</t>
  </si>
  <si>
    <t>EM-MM-150a.5</t>
  </si>
  <si>
    <t>EM-MM-150a.6</t>
  </si>
  <si>
    <t>EM-MM-150a.7</t>
  </si>
  <si>
    <t>EM-MM-150a.8</t>
  </si>
  <si>
    <t>EM-MM-150a.9</t>
  </si>
  <si>
    <t>EM-MM150a.10</t>
  </si>
  <si>
    <t>Total weight of non-mineral waste generated</t>
  </si>
  <si>
    <t>Total weight of tailings produced</t>
  </si>
  <si>
    <t>Total weight of waste rock generated</t>
  </si>
  <si>
    <t>Total weight of hazardous waste generated</t>
  </si>
  <si>
    <t>Total weight of hazardous waste recycled</t>
  </si>
  <si>
    <t>Number of significant incidents associated with hazardous materials and waste management</t>
  </si>
  <si>
    <t>Description of waste and hazardous materials management policies and procedures for active and inactive operations</t>
  </si>
  <si>
    <t>Biodiversity Impacts</t>
  </si>
  <si>
    <t>EM-MM-160a.1</t>
  </si>
  <si>
    <t>Description of environmental management policies and practices for active sites</t>
  </si>
  <si>
    <t>EM-MM-160a.2</t>
  </si>
  <si>
    <t>Percentage of mine sites where acid rock drainage is:</t>
  </si>
  <si>
    <t>(1) predicted to occur</t>
  </si>
  <si>
    <t>(2) actively mitigated</t>
  </si>
  <si>
    <t>(3) under treatment or remediation</t>
  </si>
  <si>
    <t>EM-MM-160a.3</t>
  </si>
  <si>
    <t>Percentage of:</t>
  </si>
  <si>
    <t>(1) proved reserves in or near sites with protected conservation status or endangered species habitat</t>
  </si>
  <si>
    <t>(2) probable reserves in or near sites with protected conservation status or endangered species habitat</t>
  </si>
  <si>
    <t>Security, Human Rights &amp; Rights of Indigenous Peoples</t>
  </si>
  <si>
    <t>EM-MM-210a.1</t>
  </si>
  <si>
    <t>(1) proved reserves in or near areas of conflict</t>
  </si>
  <si>
    <t>(2) probable reserves in or near areas of conflict</t>
  </si>
  <si>
    <t>EM-MM-210a.2</t>
  </si>
  <si>
    <t>(1) proved reserves in or near indigenous land</t>
  </si>
  <si>
    <t>(2) probable reserves in or near indigenous land</t>
  </si>
  <si>
    <t>EM-MM-210a.3</t>
  </si>
  <si>
    <t>Discussion of engagement processes and due diligence practices with respect to human rights, indigenous rights, and operation in areas of conflict</t>
  </si>
  <si>
    <t>Community Relations</t>
  </si>
  <si>
    <t>EM-MM-210b.1</t>
  </si>
  <si>
    <t>EM-MM-210b.2</t>
  </si>
  <si>
    <t>Discussion of process to manage risks and opportunities associated with community rights and interests</t>
  </si>
  <si>
    <t>Number and duration of non-technical delays</t>
  </si>
  <si>
    <t>Labor Relations</t>
  </si>
  <si>
    <t>EM-MM-310a.1</t>
  </si>
  <si>
    <t>EM-MM-310a.2</t>
  </si>
  <si>
    <t>Percentage of active workforce employed under collective agreements</t>
  </si>
  <si>
    <t>Number and duration of strikes and lockouts</t>
  </si>
  <si>
    <t>Workforce Health &amp; Safety</t>
  </si>
  <si>
    <t>EM-MM-320a.1</t>
  </si>
  <si>
    <t>(1) All-incidence rate</t>
  </si>
  <si>
    <t>(2) fatality rate</t>
  </si>
  <si>
    <t>(3) near miss frequency rate (NMFR)</t>
  </si>
  <si>
    <t>(4) average hours of health, safety, and emergency response training for (a) direct employees and (b) contract employees</t>
  </si>
  <si>
    <t>Business Ethics &amp; Transparency</t>
  </si>
  <si>
    <t>EM-MM-510a.1</t>
  </si>
  <si>
    <t>Description of the management system for prevention of corruption and bribery throughout the value chain</t>
  </si>
  <si>
    <t>EM-MM-510a.2</t>
  </si>
  <si>
    <t>Production in countries that have the 20 lowest rankings in the Corruption Perception Index</t>
  </si>
  <si>
    <t>Tailings Storage Facilities Management</t>
  </si>
  <si>
    <t>EM-MM-540a.1</t>
  </si>
  <si>
    <t>EM-MM-540a.2</t>
  </si>
  <si>
    <t>EM-MM-540a.3</t>
  </si>
  <si>
    <t>Tailings storage facility inventory table: (1) facility name, (2) location, (3) ownership status, (4) operational status, (5) construction method, (6) maximum permitted storage capacity, (7) current amount of tailings stored, (8) consequence classification, (9) date of most recent independent technical review, (10) material findings, (11) mitigation measures, (12) site-specific EPRP</t>
  </si>
  <si>
    <t>Summary of tailings management systems and governance structure used to monitor and maintain the stability of tailings storage facilities</t>
  </si>
  <si>
    <t>Approach to development of Emergency Preparedness and Response Plans (EPRPs) for tailings storage facilities</t>
  </si>
  <si>
    <t>Activity Metric</t>
  </si>
  <si>
    <t>EM-MM-000.A</t>
  </si>
  <si>
    <t>Production of:</t>
  </si>
  <si>
    <t>(1) metal ores</t>
  </si>
  <si>
    <t>(2) finished metal products</t>
  </si>
  <si>
    <t>EM-MM-000.B</t>
  </si>
  <si>
    <t>Total number of employees, percentage contractors</t>
  </si>
  <si>
    <t>Тема</t>
  </si>
  <si>
    <t>Код SASB</t>
  </si>
  <si>
    <t>Наименование показателя отчетности</t>
  </si>
  <si>
    <t>Энергетический менеджмент</t>
  </si>
  <si>
    <t>Управление водными ресурсами</t>
  </si>
  <si>
    <t>Обращение с отходами и опасными веществами</t>
  </si>
  <si>
    <t>Воздействия на биоразнообразие</t>
  </si>
  <si>
    <t>Безопасность, права человека, права коренных народов</t>
  </si>
  <si>
    <t>Трудовые отношения</t>
  </si>
  <si>
    <t>Охрана профессионального здоровья и промышленная безопасность</t>
  </si>
  <si>
    <t>Деловая этика и прозрачность</t>
  </si>
  <si>
    <t>Управление хвостохранилищами</t>
  </si>
  <si>
    <t>Показатель деятельности</t>
  </si>
  <si>
    <t>Суммарные валовые прямые выбросы парниковых газов</t>
  </si>
  <si>
    <t>Выбросы в атмосферный воздух следующих загрязняющих веществ:</t>
  </si>
  <si>
    <t>(4) взвешенные вещества (PM10)</t>
  </si>
  <si>
    <t>(5) ртуть (Hg)</t>
  </si>
  <si>
    <t>(6) свинец (Pb)</t>
  </si>
  <si>
    <t>(7) летучие органические соединения (VOCs)</t>
  </si>
  <si>
    <t>(1) Общее энергопотребление</t>
  </si>
  <si>
    <t>(2) доля электроэнергии от централизованной электросети</t>
  </si>
  <si>
    <t>(3) доля энергии от возобновляемых источников энергоснабжения</t>
  </si>
  <si>
    <t>Общий объем забора свежей воды</t>
  </si>
  <si>
    <t>Общее потребление свежей воды</t>
  </si>
  <si>
    <t>Доля объема забора/потребления свежей воды в регионах с высоким или очень высоким фоновым дефицитом воды</t>
  </si>
  <si>
    <t>Количество случаев нарушения предельных норм, требований и правил, регламентирующих качество воды</t>
  </si>
  <si>
    <t>Общая масса образованных неминеральных отходов</t>
  </si>
  <si>
    <t>Общая масса образованных хвостов</t>
  </si>
  <si>
    <t>Общая масса вскрышной породы</t>
  </si>
  <si>
    <t>Общая масса образованных опасных отходов</t>
  </si>
  <si>
    <t>Общая масса переработанных опасных отходов</t>
  </si>
  <si>
    <t>Количество инцидентов, связанных с обращением с опасными веществами и отходами</t>
  </si>
  <si>
    <t>Описание политики и процедур обращения с отходами и опасными веществами для действующих и недействующих предприятий</t>
  </si>
  <si>
    <t>Описание политик и практик в области экологического менеджмента для действующих предприятий</t>
  </si>
  <si>
    <t>Доля производственных площадок, на которых:</t>
  </si>
  <si>
    <t>(1) прогнозируется образование кислых стоков</t>
  </si>
  <si>
    <t>(2) принимаются меры по снижению образования кислых стоков</t>
  </si>
  <si>
    <t>(3) предусмотрена нейтрализация или очистка кислых стоков</t>
  </si>
  <si>
    <t>Доля:</t>
  </si>
  <si>
    <t>(1) доказанных рудных запасов в границах или вблизи особо охраняемых природных территорий или местообитаний редких и исчезающих видов</t>
  </si>
  <si>
    <t>(2) вероятных рудных запасов в границах или вблизи особо охраняемых природных территорий или местообитаний редких и исчезающих видов</t>
  </si>
  <si>
    <t>(1) доказанных рудных запасов в границах или вблизи зон конфликта</t>
  </si>
  <si>
    <t>(2) вероятных рудных запасов в границах или вблизи зон конфликта</t>
  </si>
  <si>
    <t>(1) доказанных рудных запасов в границах или вблизи территорий проживания коренных народов</t>
  </si>
  <si>
    <t>(2) вероятных рудных запасов в границах или вблизи территорий проживания коренных народов</t>
  </si>
  <si>
    <t>Обсуждение процессов участия общественности и добросовестных практик в области прав человека, прав коренных народов и деятельности в зонах конфликта</t>
  </si>
  <si>
    <t>Обсуждение процесса управления рисками и возможностями, связанными с правами и интересами местных сообществ</t>
  </si>
  <si>
    <t>Количество и продолжительность простоев, не связанных с техническими причинами</t>
  </si>
  <si>
    <t>Доля работников, состоящих в коллективных договорах</t>
  </si>
  <si>
    <t>Количество и продолжительность забастовок и массовых увольнений</t>
  </si>
  <si>
    <t>(1) общая частота несчастных случаев</t>
  </si>
  <si>
    <t>(2) частота несчастных случаев со смертельным исходом</t>
  </si>
  <si>
    <t>(3) Частота происшествий без последствий (NMFR)</t>
  </si>
  <si>
    <t>Среднее количество часов обучения в области охраны труда, безопасности и реагирования на чрезвычайные ситуации: а) для сотрудников, занятых полный рабочий день; б) для работников подрядных организаций</t>
  </si>
  <si>
    <t>Описание системы управления для предотвращения коррупции и взяточничества по всей цепочке создания стоимости</t>
  </si>
  <si>
    <t>Производство в странах, занимающих одно из последних 20 мест по индексу восприятия коррупции организации Transparency International</t>
  </si>
  <si>
    <t>Информация об эксплуатируемых хвостохранилищах: (1) название объекта, (2) местоположение, (3) форма собственности, (4) эксплуатационный статус, (5) метод возведения, (6) максимально допустимая вместимость хранилища, (7) текущее количество хранящихся хвостов, (8) классификация последствий, (9) дата последнего независимого технического исследования, (10) выводы исследований, (11) меры по смягчению последствий, (12) готовноть к чрезвычайным ситуациям</t>
  </si>
  <si>
    <t>Краткое описание систем управления хвостохранилищами и структуры управления, используемых для мониторинга и поддержания стабильности хвостохранилищ</t>
  </si>
  <si>
    <t>Подход к разработке планов обеспечения готовности к чрезвычайным ситуациям и реагирования на них для хвостохранилищ</t>
  </si>
  <si>
    <t>Производство:</t>
  </si>
  <si>
    <t>(1) металлические руды</t>
  </si>
  <si>
    <t>(2) товарная металлопродукция</t>
  </si>
  <si>
    <t>Общая численность работников, доля работников подрядных организаций</t>
  </si>
  <si>
    <t>Total Group</t>
  </si>
  <si>
    <t>(among employees and contractors), number</t>
  </si>
  <si>
    <t>(among employees), rate</t>
  </si>
  <si>
    <t>Absent days following accidents</t>
  </si>
  <si>
    <t>percentage of female employees</t>
  </si>
  <si>
    <t>Employees under collective agreements</t>
  </si>
  <si>
    <t>m³ per tonne of ore processed</t>
  </si>
  <si>
    <t>Share of water recycled/reused</t>
  </si>
  <si>
    <t>GHG emission intensity</t>
  </si>
  <si>
    <t>Absolute GHG emissions</t>
  </si>
  <si>
    <t>(Scopes 1 and 2), Kt CO₂e</t>
  </si>
  <si>
    <t>Share of renewables in electricity consumption</t>
  </si>
  <si>
    <t>KPI-1</t>
  </si>
  <si>
    <t>KPI-2</t>
  </si>
  <si>
    <t>KPI-3</t>
  </si>
  <si>
    <t>KPI-4</t>
  </si>
  <si>
    <t>KPI-5</t>
  </si>
  <si>
    <t>KPI-6</t>
  </si>
  <si>
    <t>KPI-7</t>
  </si>
  <si>
    <t>KPI-8</t>
  </si>
  <si>
    <t>KPI-9</t>
  </si>
  <si>
    <t>KPI-10</t>
  </si>
  <si>
    <t>KPI-11</t>
  </si>
  <si>
    <t>KPI-12</t>
  </si>
  <si>
    <t>KPI-13</t>
  </si>
  <si>
    <t>KPI-14</t>
  </si>
  <si>
    <t>KPI-15</t>
  </si>
  <si>
    <t>KPI-16</t>
  </si>
  <si>
    <t>KPI-17</t>
  </si>
  <si>
    <t>KPI-18</t>
  </si>
  <si>
    <t>KPI-19</t>
  </si>
  <si>
    <t>KPI-20</t>
  </si>
  <si>
    <t>KPI-21</t>
  </si>
  <si>
    <t>KPI-22</t>
  </si>
  <si>
    <t>KPI-23</t>
  </si>
  <si>
    <t>KPI-24</t>
  </si>
  <si>
    <t>KPI-25</t>
  </si>
  <si>
    <t>KPI-26</t>
  </si>
  <si>
    <t>KPI-27</t>
  </si>
  <si>
    <t>KPI-28</t>
  </si>
  <si>
    <t>KPI-29</t>
  </si>
  <si>
    <t>KPI-30</t>
  </si>
  <si>
    <t>KPI-31</t>
  </si>
  <si>
    <t>KPI-32</t>
  </si>
  <si>
    <t>(среди сотрудников и подрядчиков), ед.</t>
  </si>
  <si>
    <t>Количество рабочих дней, потерянных в результате несчастных случаев на рабочем месте</t>
  </si>
  <si>
    <t>(среди сотрудников), коэффициент</t>
  </si>
  <si>
    <t>Коэффициент добровольной текучести кадров</t>
  </si>
  <si>
    <t>Доля сотрудников, состоящих в коллективных договорах</t>
  </si>
  <si>
    <t>Гендерная представленность</t>
  </si>
  <si>
    <t>(Scopes 1 and 2), kg CO₂e per ounce of gold equivalent</t>
  </si>
  <si>
    <t>Удельные выбросы парниковых газов</t>
  </si>
  <si>
    <t>(области охвата 1 и 2), кг CO₂-экв. на унц. зол. экв.</t>
  </si>
  <si>
    <t>Прямые и косвенные энергетические выбросы</t>
  </si>
  <si>
    <t>(области охвата 1 и 2), тыс. т CO₂-экв.</t>
  </si>
  <si>
    <t>Доля ВИЭ в общем объеме потребления электроэнергии</t>
  </si>
  <si>
    <t>Взаимодействие с заинтересованными сторонами</t>
  </si>
  <si>
    <t>Количество рабочих дней, потерянных в результате несчастных случаев</t>
  </si>
  <si>
    <t>6-12 years</t>
  </si>
  <si>
    <t>6-12 лет</t>
  </si>
  <si>
    <t>N6-3</t>
  </si>
  <si>
    <t>Показатели травматизма и безопасности среди сотрудников Polymetal (данные по Группе)</t>
  </si>
  <si>
    <t>доля женщин в общей численности персонала, %</t>
  </si>
  <si>
    <t>N7-3</t>
  </si>
  <si>
    <t>N7-1.1</t>
  </si>
  <si>
    <t>our website.</t>
  </si>
  <si>
    <t>официальном веб-сайте.</t>
  </si>
  <si>
    <t>[3] Acts of corruption did not involve public or government officials.</t>
  </si>
  <si>
    <t>[3] Коррупционные инциденты не связаны с представителями органов государственной и муниципальной власти.</t>
  </si>
  <si>
    <t>1.5</t>
  </si>
  <si>
    <t>1.5.1</t>
  </si>
  <si>
    <t>1.5.1.1</t>
  </si>
  <si>
    <t>1.5.1.2</t>
  </si>
  <si>
    <t>1.5.1.3</t>
  </si>
  <si>
    <t>1.5.2</t>
  </si>
  <si>
    <t>1.5.3</t>
  </si>
  <si>
    <t>1.5.4</t>
  </si>
  <si>
    <t>1.5.5</t>
  </si>
  <si>
    <t>1.6</t>
  </si>
  <si>
    <t>1.6.1</t>
  </si>
  <si>
    <t>1.6.1.1</t>
  </si>
  <si>
    <t>1.6.1.2</t>
  </si>
  <si>
    <t>1.6.1.3</t>
  </si>
  <si>
    <t>1.6.2</t>
  </si>
  <si>
    <t>4.7.1.1</t>
  </si>
  <si>
    <t>4.7.1.2</t>
  </si>
  <si>
    <t>4.7.1.3</t>
  </si>
  <si>
    <t>4.7.2.1</t>
  </si>
  <si>
    <t>4.7.2.2</t>
  </si>
  <si>
    <t>4.7</t>
  </si>
  <si>
    <t>4.7.1</t>
  </si>
  <si>
    <t>4.7.2</t>
  </si>
  <si>
    <t>4.7.3</t>
  </si>
  <si>
    <t>4.7.4</t>
  </si>
  <si>
    <t>4.7.5</t>
  </si>
  <si>
    <t>4.7.6</t>
  </si>
  <si>
    <t>4.7.7</t>
  </si>
  <si>
    <t>4.7.8</t>
  </si>
  <si>
    <t>4.7.10</t>
  </si>
  <si>
    <t>Renewable sources (solar)</t>
  </si>
  <si>
    <t>Возобновляемые источники энергии (солнечная энергия)</t>
  </si>
  <si>
    <t>4.7.9</t>
  </si>
  <si>
    <t>Energy intensity</t>
  </si>
  <si>
    <t>Энергоемкость</t>
  </si>
  <si>
    <t>4.8</t>
  </si>
  <si>
    <t>4.8.1</t>
  </si>
  <si>
    <t>4.8.1.1</t>
  </si>
  <si>
    <t>4.8.1.2</t>
  </si>
  <si>
    <t>4.8.1.3</t>
  </si>
  <si>
    <t>4.8.1.4</t>
  </si>
  <si>
    <t>4.8.1.5</t>
  </si>
  <si>
    <t>4.8.2</t>
  </si>
  <si>
    <t>4.8.2.1</t>
  </si>
  <si>
    <t>4.8.2.2</t>
  </si>
  <si>
    <t>4.8.2.3</t>
  </si>
  <si>
    <t>4.8.2.4</t>
  </si>
  <si>
    <t>4.8.2.5</t>
  </si>
  <si>
    <t>Self-generated renewable electricity (solar)</t>
  </si>
  <si>
    <t>Выработанная возобновляемая электроэнергия (солнечная)</t>
  </si>
  <si>
    <t>ГДж на тыс. унц. зол. экв.</t>
  </si>
  <si>
    <t>кг CO₂-экв. на унц. зол. экв.</t>
  </si>
  <si>
    <t>на нашем официальном сайте.</t>
  </si>
  <si>
    <t>GRI 405, GRI 406</t>
  </si>
  <si>
    <t>GRI 2-16, GRI 2-26, GRI 2-29, GRI 403-4
SASB EM-MM-210a.3</t>
  </si>
  <si>
    <t>GRI 305-6, GRI 305-7
SASB EM-MM-120a.1</t>
  </si>
  <si>
    <t>GRI 304-3</t>
  </si>
  <si>
    <t>GRI 2-25</t>
  </si>
  <si>
    <t>GRI 2-9</t>
  </si>
  <si>
    <t>GRI 2-9, GRI 2-11, GRI 2-15</t>
  </si>
  <si>
    <t>GRI 2-17</t>
  </si>
  <si>
    <t>GRI 2-21</t>
  </si>
  <si>
    <t>GRI 204-1</t>
  </si>
  <si>
    <t>GRI 205, GRI 206</t>
  </si>
  <si>
    <t>GRI 2-27, GRI 308, GRI 414, GRI 418</t>
  </si>
  <si>
    <t>SASB EM-MM-140a.2, EM-MM-150a.9</t>
  </si>
  <si>
    <t>SASB EM-MM-510a.1</t>
  </si>
  <si>
    <t>SASB EM-MM-000.A</t>
  </si>
  <si>
    <t>Расположение в датапаке с данными в области ESG</t>
  </si>
  <si>
    <t>"H&amp;S" tab</t>
  </si>
  <si>
    <t>-</t>
  </si>
  <si>
    <t>"People" tab</t>
  </si>
  <si>
    <t>"Governance and Ethics" tab</t>
  </si>
  <si>
    <t>"Environment" tab</t>
  </si>
  <si>
    <t>GRI 304-4
SASB EM-MM-160a.3</t>
  </si>
  <si>
    <t>GRI 301-1</t>
  </si>
  <si>
    <t>"Climate and Energy" tab</t>
  </si>
  <si>
    <t>"Communities" tab</t>
  </si>
  <si>
    <t>"Site level" tab</t>
  </si>
  <si>
    <t>GRI 302-1
SASB EM-MM-130a.1</t>
  </si>
  <si>
    <t>GRI 305-1, GRI 305-2
SASB EM-MM-110a.1</t>
  </si>
  <si>
    <t>GRI 306-3, GRI 306-4
SASB EM-MM-150a.8</t>
  </si>
  <si>
    <t>GRI 303-3, GRI 303-4, GRI 303-5
SASB EM-MM-140a.1</t>
  </si>
  <si>
    <t>GRI 403-9
SASB EM-MM-320a.1</t>
  </si>
  <si>
    <t>GRI 403-9, GRI 403-10
SASB EM-MM-320a.1</t>
  </si>
  <si>
    <t>"Economic" tab</t>
  </si>
  <si>
    <t>GRI 201-1, GRI 201-3, GRI 207-4</t>
  </si>
  <si>
    <t>"KPIs" tab</t>
  </si>
  <si>
    <t>In the footnotes of the corresponding metrics</t>
  </si>
  <si>
    <t>GRI 401-1, GRI 401-3, GRI 405, GRI 406</t>
  </si>
  <si>
    <t>GRI 403-5, GRI 404-1
SASB EM-MM-320a.1</t>
  </si>
  <si>
    <t>GRI 301-2, GRI 306-3, GRI 306-4, GRI 306-5
SASB EM-MM-150a.4, EM-MM-150a.5, EM-MM-150a.6, EM-MM-150a.7, EM-MM-150a.8</t>
  </si>
  <si>
    <t>GRI 302-1, GRI 302-3, GRI 302-4
SASB EM-MM-130a.1</t>
  </si>
  <si>
    <t>GRI 2-9, GRI 405-1</t>
  </si>
  <si>
    <t>GRI content index</t>
  </si>
  <si>
    <t>GRI</t>
  </si>
  <si>
    <t>GRI-1</t>
  </si>
  <si>
    <t>GRI-2</t>
  </si>
  <si>
    <t>GRI-3</t>
  </si>
  <si>
    <t>GRI-4</t>
  </si>
  <si>
    <t>GRI-5</t>
  </si>
  <si>
    <t>GRI-6</t>
  </si>
  <si>
    <t>GRI-7</t>
  </si>
  <si>
    <t>GRI-8</t>
  </si>
  <si>
    <t>GRI-9</t>
  </si>
  <si>
    <t>GRI-10</t>
  </si>
  <si>
    <t>GRI-11</t>
  </si>
  <si>
    <t>GRI-12</t>
  </si>
  <si>
    <t>GRI-13</t>
  </si>
  <si>
    <t>GRI-14</t>
  </si>
  <si>
    <t>GRI-15</t>
  </si>
  <si>
    <t>GRI-16</t>
  </si>
  <si>
    <t>GRI-17</t>
  </si>
  <si>
    <t>GRI-18</t>
  </si>
  <si>
    <t>GRI-19</t>
  </si>
  <si>
    <t>GRI-20</t>
  </si>
  <si>
    <t>GRI-21</t>
  </si>
  <si>
    <t>GRI-22</t>
  </si>
  <si>
    <t>GRI-23</t>
  </si>
  <si>
    <t>GRI-24</t>
  </si>
  <si>
    <t>GRI-25</t>
  </si>
  <si>
    <t>GRI-26</t>
  </si>
  <si>
    <t>GRI-27</t>
  </si>
  <si>
    <t>GRI-28</t>
  </si>
  <si>
    <t>GRI-29</t>
  </si>
  <si>
    <t>GRI-30</t>
  </si>
  <si>
    <t>GRI-31</t>
  </si>
  <si>
    <t>GRI-32</t>
  </si>
  <si>
    <t>GRI-33</t>
  </si>
  <si>
    <t>GRI-34</t>
  </si>
  <si>
    <t>GRI-35</t>
  </si>
  <si>
    <t>GRI-36</t>
  </si>
  <si>
    <t>GRI-37</t>
  </si>
  <si>
    <t>GRI-38</t>
  </si>
  <si>
    <t>GRI-39</t>
  </si>
  <si>
    <t>GRI-40</t>
  </si>
  <si>
    <t>GRI-41</t>
  </si>
  <si>
    <t>GRI-42</t>
  </si>
  <si>
    <t>GRI-43</t>
  </si>
  <si>
    <t>GRI-44</t>
  </si>
  <si>
    <t>GRI-45</t>
  </si>
  <si>
    <t>GRI-46</t>
  </si>
  <si>
    <t>GRI-47</t>
  </si>
  <si>
    <t>GRI-48</t>
  </si>
  <si>
    <t>GRI-49</t>
  </si>
  <si>
    <t>GRI-50</t>
  </si>
  <si>
    <t>GRI-51</t>
  </si>
  <si>
    <t>GRI-52</t>
  </si>
  <si>
    <t>GRI-53</t>
  </si>
  <si>
    <t>GRI-54</t>
  </si>
  <si>
    <t>GRI-55</t>
  </si>
  <si>
    <t>GRI-56</t>
  </si>
  <si>
    <t>GRI-57</t>
  </si>
  <si>
    <t>GRI-58</t>
  </si>
  <si>
    <t>GRI-59</t>
  </si>
  <si>
    <t>GRI-60</t>
  </si>
  <si>
    <t>GRI-61</t>
  </si>
  <si>
    <t>GRI-62</t>
  </si>
  <si>
    <t>GRI-63</t>
  </si>
  <si>
    <t>GRI-64</t>
  </si>
  <si>
    <t>GRI-65</t>
  </si>
  <si>
    <t>GRI-66</t>
  </si>
  <si>
    <t>GRI-67</t>
  </si>
  <si>
    <t>GRI-68</t>
  </si>
  <si>
    <t>GRI-69</t>
  </si>
  <si>
    <t>GRI-70</t>
  </si>
  <si>
    <t>GRI-71</t>
  </si>
  <si>
    <t>GRI-72</t>
  </si>
  <si>
    <t>GRI-73</t>
  </si>
  <si>
    <t>GRI-74</t>
  </si>
  <si>
    <t>GRI-75</t>
  </si>
  <si>
    <t>GRI-76</t>
  </si>
  <si>
    <t>GRI-77</t>
  </si>
  <si>
    <t>GRI-78</t>
  </si>
  <si>
    <t>GRI-79</t>
  </si>
  <si>
    <t>GRI-80</t>
  </si>
  <si>
    <t>GRI-81</t>
  </si>
  <si>
    <t>GRI-82</t>
  </si>
  <si>
    <t>GRI-83</t>
  </si>
  <si>
    <t>GRI-84</t>
  </si>
  <si>
    <t>GRI-85</t>
  </si>
  <si>
    <t>GRI-86</t>
  </si>
  <si>
    <t>GRI-87</t>
  </si>
  <si>
    <t>GRI-88</t>
  </si>
  <si>
    <t>GRI-89</t>
  </si>
  <si>
    <t>GRI-90</t>
  </si>
  <si>
    <t>GRI-91</t>
  </si>
  <si>
    <t>GRI-92</t>
  </si>
  <si>
    <t>GRI-93</t>
  </si>
  <si>
    <t>GRI-94</t>
  </si>
  <si>
    <t>GRI-95</t>
  </si>
  <si>
    <t>GRI-96</t>
  </si>
  <si>
    <t>GRI-97</t>
  </si>
  <si>
    <t>GRI-98</t>
  </si>
  <si>
    <t>GRI-99</t>
  </si>
  <si>
    <t>GRI-100</t>
  </si>
  <si>
    <t>GRI-101</t>
  </si>
  <si>
    <t>GRI-102</t>
  </si>
  <si>
    <t>GRI-103</t>
  </si>
  <si>
    <t>GRI-104</t>
  </si>
  <si>
    <t>GRI-105</t>
  </si>
  <si>
    <t>GRI-106</t>
  </si>
  <si>
    <t>GRI-107</t>
  </si>
  <si>
    <t>GRI-108</t>
  </si>
  <si>
    <t>GRI-109</t>
  </si>
  <si>
    <t>GRI-110</t>
  </si>
  <si>
    <t>GRI-111</t>
  </si>
  <si>
    <t>GRI-112</t>
  </si>
  <si>
    <t>GRI-113</t>
  </si>
  <si>
    <t>GRI-114</t>
  </si>
  <si>
    <t>GRI-115</t>
  </si>
  <si>
    <t>GRI-116</t>
  </si>
  <si>
    <t>GRI-117</t>
  </si>
  <si>
    <t>GRI-118</t>
  </si>
  <si>
    <t>GRI-119</t>
  </si>
  <si>
    <t>GRI-120</t>
  </si>
  <si>
    <t>GRI-121</t>
  </si>
  <si>
    <t>GRI-122</t>
  </si>
  <si>
    <t>GRI-123</t>
  </si>
  <si>
    <t>GRI-124</t>
  </si>
  <si>
    <t>GRI-125</t>
  </si>
  <si>
    <t>GRI-126</t>
  </si>
  <si>
    <t>GRI-127</t>
  </si>
  <si>
    <t>GRI-128</t>
  </si>
  <si>
    <t>GRI-129</t>
  </si>
  <si>
    <t>GRI-130</t>
  </si>
  <si>
    <t>GRI-131</t>
  </si>
  <si>
    <t>GRI-132</t>
  </si>
  <si>
    <t>GRI-133</t>
  </si>
  <si>
    <t>GRI-134</t>
  </si>
  <si>
    <t>GRI-135</t>
  </si>
  <si>
    <t>GRI-136</t>
  </si>
  <si>
    <t>GRI-137</t>
  </si>
  <si>
    <t>GRI-138</t>
  </si>
  <si>
    <t>GRI-139</t>
  </si>
  <si>
    <t>GRI-140</t>
  </si>
  <si>
    <t>GRI-141</t>
  </si>
  <si>
    <t>GRI-142</t>
  </si>
  <si>
    <t>GRI-143</t>
  </si>
  <si>
    <t>GRI-144</t>
  </si>
  <si>
    <t>GRI-145</t>
  </si>
  <si>
    <t>GRI-146</t>
  </si>
  <si>
    <t>GRI-147</t>
  </si>
  <si>
    <t>GRI-148</t>
  </si>
  <si>
    <t>GRI-149</t>
  </si>
  <si>
    <t>GRI-150</t>
  </si>
  <si>
    <t>GRI-151</t>
  </si>
  <si>
    <t>GRI-152</t>
  </si>
  <si>
    <t>GRI-153</t>
  </si>
  <si>
    <t>GRI-154</t>
  </si>
  <si>
    <t>GRI-155</t>
  </si>
  <si>
    <t>(available on our website)</t>
  </si>
  <si>
    <t>GRI 202-1</t>
  </si>
  <si>
    <t>В примечаниях к соответствующим показателям в датапаке</t>
  </si>
  <si>
    <t>Указатель содержания GRI</t>
  </si>
  <si>
    <t>(доступен на нашем веб-сайте)</t>
  </si>
  <si>
    <t>SASB content index</t>
  </si>
  <si>
    <t>Указатель содержания SASB</t>
  </si>
  <si>
    <t>SASB</t>
  </si>
  <si>
    <t>SASB-1</t>
  </si>
  <si>
    <t>SASB-2</t>
  </si>
  <si>
    <t>SASB-3</t>
  </si>
  <si>
    <t>SASB-4</t>
  </si>
  <si>
    <t>SASB-5</t>
  </si>
  <si>
    <t>SASB-6</t>
  </si>
  <si>
    <t>SASB-7</t>
  </si>
  <si>
    <t>SASB-8</t>
  </si>
  <si>
    <t>SASB-9</t>
  </si>
  <si>
    <t>SASB-10</t>
  </si>
  <si>
    <t>SASB-11</t>
  </si>
  <si>
    <t>SASB-12</t>
  </si>
  <si>
    <t>SASB-13</t>
  </si>
  <si>
    <t>SASB-14</t>
  </si>
  <si>
    <t>SASB-15</t>
  </si>
  <si>
    <t>SASB-16</t>
  </si>
  <si>
    <t>SASB-17</t>
  </si>
  <si>
    <t>SASB-18</t>
  </si>
  <si>
    <t>SASB-19</t>
  </si>
  <si>
    <t>SASB-20</t>
  </si>
  <si>
    <t>SASB-21</t>
  </si>
  <si>
    <t>SASB-22</t>
  </si>
  <si>
    <t>SASB-23</t>
  </si>
  <si>
    <t>SASB-24</t>
  </si>
  <si>
    <t>SASB-25</t>
  </si>
  <si>
    <t>SASB-26</t>
  </si>
  <si>
    <t>SASB-27</t>
  </si>
  <si>
    <t>SASB-28</t>
  </si>
  <si>
    <t>SASB-29</t>
  </si>
  <si>
    <t>SASB-30</t>
  </si>
  <si>
    <t>SASB-31</t>
  </si>
  <si>
    <t>SASB-32</t>
  </si>
  <si>
    <t>SASB-33</t>
  </si>
  <si>
    <t>SASB-34</t>
  </si>
  <si>
    <t>SASB-35</t>
  </si>
  <si>
    <t>SASB-36</t>
  </si>
  <si>
    <t>SASB-37</t>
  </si>
  <si>
    <t>SASB-38</t>
  </si>
  <si>
    <t>SASB-39</t>
  </si>
  <si>
    <t>SASB-40</t>
  </si>
  <si>
    <t>SASB-41</t>
  </si>
  <si>
    <t>SASB-42</t>
  </si>
  <si>
    <t>SASB-43</t>
  </si>
  <si>
    <t>SASB-44</t>
  </si>
  <si>
    <t>SASB-45</t>
  </si>
  <si>
    <t>SASB-46</t>
  </si>
  <si>
    <t>SASB-47</t>
  </si>
  <si>
    <t>SASB-48</t>
  </si>
  <si>
    <t>SASB-49</t>
  </si>
  <si>
    <t>SASB-50</t>
  </si>
  <si>
    <t>SASB-51</t>
  </si>
  <si>
    <t>SASB-52</t>
  </si>
  <si>
    <t>SASB-53</t>
  </si>
  <si>
    <t>SASB-54</t>
  </si>
  <si>
    <t>SASB-55</t>
  </si>
  <si>
    <t>SASB-56</t>
  </si>
  <si>
    <t>SASB-57</t>
  </si>
  <si>
    <t>SASB-58</t>
  </si>
  <si>
    <t>SASB-59</t>
  </si>
  <si>
    <t>GRI 305-1, GRI 305-2, GRI 305-3, GRI 305-4, GRI 305-5
SASB EM-MM-110a.1, EM-MM-110a.2</t>
  </si>
  <si>
    <t>SASB-60</t>
  </si>
  <si>
    <t>SASB-61</t>
  </si>
  <si>
    <t>SASB-62</t>
  </si>
  <si>
    <t>SASB-63</t>
  </si>
  <si>
    <t>SASB-64</t>
  </si>
  <si>
    <t>SASB-65</t>
  </si>
  <si>
    <t>SASB-66</t>
  </si>
  <si>
    <t>SASB-67</t>
  </si>
  <si>
    <t>SASB-68</t>
  </si>
  <si>
    <t>SASB-69</t>
  </si>
  <si>
    <t>SASB-70</t>
  </si>
  <si>
    <t>SASB-71</t>
  </si>
  <si>
    <t>SASB-72</t>
  </si>
  <si>
    <t>SASB-73</t>
  </si>
  <si>
    <t>SASB-74</t>
  </si>
  <si>
    <t>SASB-75</t>
  </si>
  <si>
    <t>SASB-76</t>
  </si>
  <si>
    <t>SASB-77</t>
  </si>
  <si>
    <t>(2) NOₓ (за исключением N₂O)</t>
  </si>
  <si>
    <t>(2) NOₓ (excluding N₂O)</t>
  </si>
  <si>
    <t>Доля выбросов в пределах установленных законодательством нормативов</t>
  </si>
  <si>
    <t>Обсуждение долгосрочных и краткосрочных стратегий или планов для регулирования прямых выбросов парниковых газов, целевые показатели по снижению выбросов парниковых газов и анализ эффективности достижения этих показателей</t>
  </si>
  <si>
    <t>(3) SOₓ</t>
  </si>
  <si>
    <t>GRI 403-9</t>
  </si>
  <si>
    <t>GRI 403-10</t>
  </si>
  <si>
    <t>SASB EM-MM-320a.1</t>
  </si>
  <si>
    <t>SASB EM-MM-000.B</t>
  </si>
  <si>
    <t>SASB EM-MM-310a.1</t>
  </si>
  <si>
    <t>GRI 401-1</t>
  </si>
  <si>
    <t>GRI 2-7</t>
  </si>
  <si>
    <t>GRI 2-8</t>
  </si>
  <si>
    <t>GRI 2-30, GRI 407-1</t>
  </si>
  <si>
    <t>GRI 401-3</t>
  </si>
  <si>
    <t>GRI 2-7, GRI 2-8, GRI 2-30, GRI 401-1, GRI 407
SASB EM-MM-310a.1, EM-MM-000.B</t>
  </si>
  <si>
    <t>KPI</t>
  </si>
  <si>
    <t>H&amp;S</t>
  </si>
  <si>
    <t>GRI 405-1</t>
  </si>
  <si>
    <t>GRI 405-2</t>
  </si>
  <si>
    <t>GRI 403-5, GRI 404-1</t>
  </si>
  <si>
    <t>GRI 404-1</t>
  </si>
  <si>
    <t>Нужно добавить в т.ч. Кол-во сотрудников, прошедших обучение по ОТиПБ</t>
  </si>
  <si>
    <t>GRI 2-16, GRI 2-26, GRI 2-29, GRI 403-4</t>
  </si>
  <si>
    <t>SASB EM-MM-210a.3</t>
  </si>
  <si>
    <t>SASB EM-MM-140a.1</t>
  </si>
  <si>
    <t>GRI 303-3</t>
  </si>
  <si>
    <t>GRI 303-5</t>
  </si>
  <si>
    <t>GRI 303-4</t>
  </si>
  <si>
    <t>GRI 301-2</t>
  </si>
  <si>
    <t>GRI 306-3</t>
  </si>
  <si>
    <t>GRI 306-4</t>
  </si>
  <si>
    <t>GRI 306-5</t>
  </si>
  <si>
    <t>SASB EM-MM-150a.4</t>
  </si>
  <si>
    <t>SASB EM-MM-150a.5</t>
  </si>
  <si>
    <t>SASB EM-MM-150a.6</t>
  </si>
  <si>
    <t>SASB EM-MM-150a.7</t>
  </si>
  <si>
    <t>SASB EM-MM-150a.8</t>
  </si>
  <si>
    <t>GRI 306-4, GRI 306-5</t>
  </si>
  <si>
    <t>SASB EM-MM-120a.1</t>
  </si>
  <si>
    <t>GRI 305-6</t>
  </si>
  <si>
    <t>GRI 305-7</t>
  </si>
  <si>
    <t>ICMM</t>
  </si>
  <si>
    <t>GRI 304-4</t>
  </si>
  <si>
    <t>GRI 305-1</t>
  </si>
  <si>
    <t>GRI 305-2</t>
  </si>
  <si>
    <t>GRI 305-3</t>
  </si>
  <si>
    <t>GRI 305-4</t>
  </si>
  <si>
    <t>GRI 305-5: добавить сокращение выбросов ПГ</t>
  </si>
  <si>
    <t>SASB EM-MM-110a.1</t>
  </si>
  <si>
    <t>SASB EM-MM-110a.2</t>
  </si>
  <si>
    <t>GRI 302-1</t>
  </si>
  <si>
    <t>GRI 302-3</t>
  </si>
  <si>
    <t>GRI 302-4</t>
  </si>
  <si>
    <t>SASB EM-MM-130a.1</t>
  </si>
  <si>
    <t>GRI 302-3-3</t>
  </si>
  <si>
    <t>GRI 203-1</t>
  </si>
  <si>
    <t>GRI 415-1</t>
  </si>
  <si>
    <t>GRI 413-1</t>
  </si>
  <si>
    <t>GRI 2-16, GRI 2-26, GRI 2-29, GRI 413-1
SASB EM-MM-210b.1</t>
  </si>
  <si>
    <t>GRI 203-1, GRI 413-1, GRI 415-1
SASB EM-MM-210b.1</t>
  </si>
  <si>
    <t>SASB EM-MM-210b.1</t>
  </si>
  <si>
    <t>GRI 2-16, GRI 2-26, GRI 2-29</t>
  </si>
  <si>
    <t>GRI 2-11</t>
  </si>
  <si>
    <t>GRI 2-15</t>
  </si>
  <si>
    <t>SASB EM-MM-140a.2, SASB EM-MM-150a.9</t>
  </si>
  <si>
    <t>GRI 418-3-3</t>
  </si>
  <si>
    <t>7.1.6.1</t>
  </si>
  <si>
    <t>7.1.6.2</t>
  </si>
  <si>
    <t>7.1.6.3</t>
  </si>
  <si>
    <t>GRI 201-1</t>
  </si>
  <si>
    <t>GRI 201-1, GRI 207-4</t>
  </si>
  <si>
    <t>GRI 201-1, GRI 201-3</t>
  </si>
  <si>
    <t>Notes</t>
  </si>
  <si>
    <t>GRI 404-3-3</t>
  </si>
  <si>
    <t>Material Issue</t>
  </si>
  <si>
    <t>дополняет опасные отходы</t>
  </si>
  <si>
    <t>дополняет рекультивированную площадь</t>
  </si>
  <si>
    <t>дополняет коэффициент CEO/average enployee</t>
  </si>
  <si>
    <t>ICMM Water 1.2.a</t>
  </si>
  <si>
    <t>ICMM Water 1.2.b</t>
  </si>
  <si>
    <t>Добавить by water quality category (high and low)</t>
  </si>
  <si>
    <t>ICMM Water 1.2.с</t>
  </si>
  <si>
    <t>ICMM Water 1.2.d</t>
  </si>
  <si>
    <t>ICMM 1.5</t>
  </si>
  <si>
    <t>ICMM 1.2</t>
  </si>
  <si>
    <t>ICMM 1.1</t>
  </si>
  <si>
    <t>ICMM 1.4</t>
  </si>
  <si>
    <t>ICMM 3.8</t>
  </si>
  <si>
    <t>ICMM 3.5</t>
  </si>
  <si>
    <t>ICMM 3.4</t>
  </si>
  <si>
    <t>ICMM 3.9</t>
  </si>
  <si>
    <t>ICMM 5.2</t>
  </si>
  <si>
    <t>ICMM 5.1</t>
  </si>
  <si>
    <t>ICMM 6.5</t>
  </si>
  <si>
    <t>ICMM 6.4</t>
  </si>
  <si>
    <t>ICMM 6.3</t>
  </si>
  <si>
    <t>ICMM 6.1</t>
  </si>
  <si>
    <t>ICMM 7.1</t>
  </si>
  <si>
    <t>ICMM 9.1</t>
  </si>
  <si>
    <t>ICMM 9.2</t>
  </si>
  <si>
    <t>ICMM 9.3, ICMM 10.1</t>
  </si>
  <si>
    <t>ICMM 10.1</t>
  </si>
  <si>
    <t>Scope 3  (other indirect emissions)</t>
  </si>
  <si>
    <t>C-18</t>
  </si>
  <si>
    <t>C-19</t>
  </si>
  <si>
    <t>GRI content index &gt;&gt;</t>
  </si>
  <si>
    <t>SASB content index &gt;&gt;</t>
  </si>
  <si>
    <t>Указатель содержания GRI &gt;&gt;</t>
  </si>
  <si>
    <t>Указатель содержания SASB &gt;&gt;</t>
  </si>
  <si>
    <t>Solidcore Resouces plc</t>
  </si>
  <si>
    <t>Integrated Annual Report 2024</t>
  </si>
  <si>
    <t>в Интегрированном годовом отчете за 2024 год</t>
  </si>
  <si>
    <t>Solidcore employee health and safety</t>
  </si>
  <si>
    <t>Показатели травматизма и безопасности среди сотрудников Solidcore</t>
  </si>
  <si>
    <t>Health and Safety¹</t>
  </si>
  <si>
    <t>Охрана труда и промышленная безопасность¹</t>
  </si>
  <si>
    <t>[2] Коэффициент частоты травм с временной потерей трудоспособности из расчета на 200 тыс. отработанных часов.</t>
  </si>
  <si>
    <t>[2] Lost-time injury frequency rate per 200,000 hours worked.</t>
  </si>
  <si>
    <t>LTIFR rate²</t>
  </si>
  <si>
    <t>LTIFR²</t>
  </si>
  <si>
    <t>Contractor employee safety</t>
  </si>
  <si>
    <t>Показатели травматизма среди подрядчиков</t>
  </si>
  <si>
    <t>[1] Данные в этом разделе представлены по действующим активам Solidcore, а именно: Кызыл, Варваринское, Комаровское и геологоразведочные активы (другие дочерние компании исключены как несущественные для целей учета данных показателей)</t>
  </si>
  <si>
    <t>Headcount and turnover</t>
  </si>
  <si>
    <t>Состав персонала и текучесть кадров</t>
  </si>
  <si>
    <t>Contractors working on Solidcore's territories (as of 31 Dec)</t>
  </si>
  <si>
    <t>Работники подрядных организаций (на 31 декабря)</t>
  </si>
  <si>
    <t>Общая численность на 31 декабря</t>
  </si>
  <si>
    <t>Headcount as of 31 Dec</t>
  </si>
  <si>
    <t>Turnover</t>
  </si>
  <si>
    <t>Voluntary turnover²</t>
  </si>
  <si>
    <t>Коэффициент добровольной текучести кадров²</t>
  </si>
  <si>
    <t>Текучесть кадров</t>
  </si>
  <si>
    <t>[2] Includes only employees that left the Company voluntarily due to dissatisfaction with their job.</t>
  </si>
  <si>
    <t>[2] Включает сотрудников, уволившихся из компании по собственному желанию из-за неудовлетворенности работой.</t>
  </si>
  <si>
    <t>Involuntary turnover³</t>
  </si>
  <si>
    <t>Коэффициент недобровольной текучести кадров³</t>
  </si>
  <si>
    <t>[3] Includes employees that were dismissed.</t>
  </si>
  <si>
    <t>[3] Включает сотрудников, которые были уволены по инициативе работодателя.</t>
  </si>
  <si>
    <t>People¹</t>
  </si>
  <si>
    <t>Сотрудники¹</t>
  </si>
  <si>
    <t>[1] The data in this section are presented for all Solidcore's subsidiaries, in accordance with the consolidation principles applied in the consolidated financial statements.</t>
  </si>
  <si>
    <t>[1] Данные в этом разделе представлены по всем дочерним компаниям Solidcore в соответствии с принципами консолидации, применяемыми в консолидированной финансовой отчетности.</t>
  </si>
  <si>
    <t>Gender diversity</t>
  </si>
  <si>
    <t>Состав персонала в разбивке по полу</t>
  </si>
  <si>
    <t>Percentage of female managers⁴</t>
  </si>
  <si>
    <t>Percentage of female qualified personnel⁵</t>
  </si>
  <si>
    <t>Percentage of female workers⁶</t>
  </si>
  <si>
    <t>Gender pay gap⁷</t>
  </si>
  <si>
    <t>Age diversity</t>
  </si>
  <si>
    <t>Состав персонала в разбивке по возрастным группам</t>
  </si>
  <si>
    <t>Employees by type of employment contract in 2024⁸</t>
  </si>
  <si>
    <t>Состав персонала в разбивкe по типу трудового договора и типу занятости⁸</t>
  </si>
  <si>
    <t>Доля женщин-руководителей⁴</t>
  </si>
  <si>
    <t>Доля женщин-специалистов⁵</t>
  </si>
  <si>
    <t>Доля женщин-рабочих⁶</t>
  </si>
  <si>
    <t>Разрыв в оплате труда между мужчинами и женщинами⁷</t>
  </si>
  <si>
    <t>Other information on employees</t>
  </si>
  <si>
    <t>Дополнительная информация</t>
  </si>
  <si>
    <t>[4] Managers – employees who hold positions as heads of business units: directors, chiefs of divisions, managers, experts or supervisors, etc.; chief specialists, for example, chief accountant, chief dispatcher, chief engineer, chief mechanic, chief metallurgist, chief geologist; and deputies to these positions.</t>
  </si>
  <si>
    <t>[5] Qualified personnel – employees engaged in engineering and technical works or finance, such as accountants, geologists, dispatchers, engineers, inspectors, mechanics, quantity surveyors, editors, economists, energy specialists, legal advisors, etc., and assistants to these positions. It also covers office workers in accounting and control and maintenance positions who are not engaged in manual labour.</t>
  </si>
  <si>
    <t>[6] Workers include personnel who are directly engaged in the process of value creation, as well as those engaged in repair, moving goods, transporting passengers, providing material services, and so on.</t>
  </si>
  <si>
    <t>[7] Calculated as average remuneration for men to average remuneration for women divided by average remuneration for women. Only the operational assets and management company in Astana are taken into account; small exploration and non-core assets are not included in the calculation due to the small number of personnel and irrelevant data on average wages.</t>
  </si>
  <si>
    <t>[8] Based on headcount at 31 December 2024.</t>
  </si>
  <si>
    <t>[4] Руководители включают сотрудников, занимающих должности руководителей подразделений: директора, начальники управлений, начальники отделов, эксперты, руководители проектов и т.д., а также главные специалисты, например, главный бухгалтер, главный диспетчер, главный инженер, главный механик, главный обогатитель, главный геолог и их заместители.</t>
  </si>
  <si>
    <t>[5] Специалисты – это сотрудники, занимающие инженерные, технические, экономические и подобные должности. В частности, бухгалтеры, геологи, диспетчеры, инженеры, инспекторы, механики, сметчики, редакторы, экономисты, энергетики, юрисконсульты и т.д., а также их заместители. В эту категорию также входят офисные работники, включая администраторов, вахтеров, контролеров, секретарей.</t>
  </si>
  <si>
    <t>[6] Рабочие включают сотрудников, непосредственно задействованных в производственных процессах, а также тех, кто занимается ремонтом, перевозкой продукции и пассажиров, предоставлением материальных услуг и т.д.</t>
  </si>
  <si>
    <t>[7] Рассчитывается как разница между средним вознаграждением мужчин и средним вознаграждением женщин, поделенная на среднее вознаграждение женщин.</t>
  </si>
  <si>
    <t>[8] Состав персонала в разбивкe по типу трудового договора и типу занятости приведен на основании данных об общей численности персонала на 31 декабря 2024 года.</t>
  </si>
  <si>
    <t>Solidcore minimum salaries compared to the regional minimum</t>
  </si>
  <si>
    <t>Минимальный размера оплаты труда в Solidcore и сравнение с МРОТ в регионе присутствия</t>
  </si>
  <si>
    <t>Average number of training hours per employee (per year)⁹</t>
  </si>
  <si>
    <t>Среднее количество часов обучения на одного сотрудника (в год)⁹</t>
  </si>
  <si>
    <t>Average number of mandatory training hours per year¹⁰</t>
  </si>
  <si>
    <t>Total investments in training¹¹</t>
  </si>
  <si>
    <t>Общий объем инвестиций в обучение¹¹</t>
  </si>
  <si>
    <t>Среднее количество часов обязательного обучения на одного сотрудника (в год)¹⁰</t>
  </si>
  <si>
    <t>[9] The new methodology has been applied since 2021 to ensure better alignment with the GRI-404. Data for 2020 has been restated accordingly for comparative purposes. Data for 2019 calculated using the old methodology is considered to be unrepresentative.</t>
  </si>
  <si>
    <t>[9] С 2021 года применяется новая методология расчета для обеспечения лучшего соответствия стандарту GRI-404. Сравнительные данные за 2020 год были пересчитаны. Данные за 2019 год, рассчитанные ранее применяемым способом, считаются нерепрезентативными.</t>
  </si>
  <si>
    <t>[10] Mandatory training mostly refers to safety training.</t>
  </si>
  <si>
    <t>[10] Обязательное обучение в основном включает в себя обучение по охране труда и промышленной безопасности.</t>
  </si>
  <si>
    <t>Employees enquiries, including the following topics:</t>
  </si>
  <si>
    <t>Обращения сотрудников, включая категории:</t>
  </si>
  <si>
    <t>Environment¹</t>
  </si>
  <si>
    <t>Окружающая среда¹</t>
  </si>
  <si>
    <t>Water management</t>
  </si>
  <si>
    <t>3.1.2.1.1-1</t>
  </si>
  <si>
    <t>Сбор сточных вод (дренажные и карьерные воды)</t>
  </si>
  <si>
    <t>3.1.2.1.1-2</t>
  </si>
  <si>
    <t>3.1.2.1.1-2.1</t>
  </si>
  <si>
    <t>3.1.2.1.1-2.2</t>
  </si>
  <si>
    <t>By quality</t>
  </si>
  <si>
    <t>По иточникам</t>
  </si>
  <si>
    <t>По качеству</t>
  </si>
  <si>
    <t>Drinking quality water</t>
  </si>
  <si>
    <t>Non-drinking quality water</t>
  </si>
  <si>
    <t>Вода питьевого качества</t>
  </si>
  <si>
    <t>Техническая вода</t>
  </si>
  <si>
    <t>Fresh water use for processing intensity²</t>
  </si>
  <si>
    <t>Удельное потребление свежей воды на технологические нужды²</t>
  </si>
  <si>
    <t>Waste generation and management</t>
  </si>
  <si>
    <t>Образование отходов и обращение с отходами</t>
  </si>
  <si>
    <t>3.2.2.4.2.3</t>
  </si>
  <si>
    <t>3.2.2.4.2.3.1</t>
  </si>
  <si>
    <t>3.2.2.4.2.3.2</t>
  </si>
  <si>
    <t>Waste accumulated for further reuse and recycling</t>
  </si>
  <si>
    <t>Отходы, накопленные для дальнейшей переработки</t>
  </si>
  <si>
    <t>Hazardous⁴</t>
  </si>
  <si>
    <t>Опасные отходы⁴</t>
  </si>
  <si>
    <t>Waste management in onsite/offsite breakdown in 2024</t>
  </si>
  <si>
    <t>Управление отходами в разбивке по месту обращения в 2024 году</t>
  </si>
  <si>
    <t>3.2.4.2.2.3</t>
  </si>
  <si>
    <t>3.2.4.2.1.3</t>
  </si>
  <si>
    <t>Air pollutant emissions</t>
  </si>
  <si>
    <t>Выбросы загрязняющих веществ</t>
  </si>
  <si>
    <t>3.4.1.9</t>
  </si>
  <si>
    <t>Прочие вещества</t>
  </si>
  <si>
    <t>Land use</t>
  </si>
  <si>
    <t>Использование земель</t>
  </si>
  <si>
    <t>Rare and protected species’ habitats in areas affected by Solidcore's operations</t>
  </si>
  <si>
    <t>Охраняемые и редкие виды, обитающие на территориях деятельности Solidcore</t>
  </si>
  <si>
    <t>Total environmental expenditures, including:</t>
  </si>
  <si>
    <t>Tailings³</t>
  </si>
  <si>
    <t>Хвосты обогащения³</t>
  </si>
  <si>
    <t>Waste management</t>
  </si>
  <si>
    <t>Land⁵</t>
  </si>
  <si>
    <t>Other⁶</t>
  </si>
  <si>
    <t>Охрана земельных ресурсов⁵</t>
  </si>
  <si>
    <t>Прочее⁶</t>
  </si>
  <si>
    <t>N3-6</t>
  </si>
  <si>
    <t>[2] Does not include water used for non-technological purposes.</t>
  </si>
  <si>
    <t>[3] Data for 2021 was restated due to the improvements of waste accounting procedures.</t>
  </si>
  <si>
    <t>[5] Including rehabilitation activities.</t>
  </si>
  <si>
    <t>[6] Including scientific research and noise pollution.</t>
  </si>
  <si>
    <t>[4] Increase in 2022-2024 is explained by the regulatory changes of tailings waste classification.</t>
  </si>
  <si>
    <t>[2] Данный показатель не включает воду, использованную на хозяйственно-питьевые нужды.</t>
  </si>
  <si>
    <t>[3] Данные за 2021 год были пересмотрены по причине совершенствования процедур учета отходов.</t>
  </si>
  <si>
    <t>[4] Рост объемов в 2022-2024 году обусловлен изменениями в законодательстве Казахстана, регулирующем классификацию отходов.</t>
  </si>
  <si>
    <t>[5] Включая мероприятия по рекультивации.</t>
  </si>
  <si>
    <t>[6] Включая научно-исследовательскую деятельность и предотвращение шумового загрязнения.</t>
  </si>
  <si>
    <t>[1] The data in this section are presented for Solidcore's operating assets, namely Kyzyl, Varvara, Komar mine and exploration assets (the other subsidiaris are excluded as insignificant for the purposes of accounting for these indicators).</t>
  </si>
  <si>
    <t>Energy consumption by source</t>
  </si>
  <si>
    <t>Энергопотребление</t>
  </si>
  <si>
    <t>4.7.1.4</t>
  </si>
  <si>
    <t>Controlled on-site contractors</t>
  </si>
  <si>
    <t>Electricity and heat consumption by source</t>
  </si>
  <si>
    <t>Потребление электроэнергии и теплоэнергии</t>
  </si>
  <si>
    <t>Climate and Energy¹</t>
  </si>
  <si>
    <t>Изменение климата и энергоменеджмент¹</t>
  </si>
  <si>
    <t>Electricity purchased²</t>
  </si>
  <si>
    <t>Покупная электроэнергия²</t>
  </si>
  <si>
    <t>Подрядчики, работающие на территории организации</t>
  </si>
  <si>
    <t>[2] Starting in 2024, following changes in Kazakhstan's energy market regulation in 2023, we have lost the opportunity to directly purchase renewable electricity from the grid. Now, 100% of grid electricity is supplied through a unified system operator, which does not allow the final consumer to identify or obtain documentary confirmation of the energy mix structure. Consequently, the electricity purchase data for 2024 reflects an unidentified grid energy mix.</t>
  </si>
  <si>
    <t>[2] Начиная с 2024 года, в связи с изменениями в регулировании энергетического рынка Казахстана, вступившими в силу в 2023 году, мы более не имеем возможности напрямую закупать сетевую электроэнергию из возобновляемых источников. В настоящее время 100% сетевой электроэнергии поставляется через единого системного оператора, что не позволяет конечному потребителю достоверно идентифицировать структуру энергобаланса или получить документальное подтверждение её состава. В результате, данные о закупке электроэнергии за 2024 год отражают усредненную структуру сетевой генерации.</t>
  </si>
  <si>
    <t>Communities¹</t>
  </si>
  <si>
    <t>Местные сообщества¹</t>
  </si>
  <si>
    <t>Total value of financial contributions to political parties, politicians, and political action committees</t>
  </si>
  <si>
    <t>Number of partnership agreements</t>
  </si>
  <si>
    <t>Количество соглашений о сотрудничестве</t>
  </si>
  <si>
    <t>5.1.1.1.7</t>
  </si>
  <si>
    <t>5.1.1.1.8</t>
  </si>
  <si>
    <t>Socio-economic development of the regions</t>
  </si>
  <si>
    <t>Социально-экономическое развитие регионов</t>
  </si>
  <si>
    <t>Прочее</t>
  </si>
  <si>
    <t>N5-1</t>
  </si>
  <si>
    <t>Corporate governance¹</t>
  </si>
  <si>
    <t>Корпоративное управление¹</t>
  </si>
  <si>
    <t>April 2025²</t>
  </si>
  <si>
    <t xml:space="preserve"> 51:1</t>
  </si>
  <si>
    <t>Code of conduct violations</t>
  </si>
  <si>
    <t>Prevented loss</t>
  </si>
  <si>
    <t>Нарушения Кодекса корпоративного поведения</t>
  </si>
  <si>
    <t>Случаи коррупции – предупрежденные убытки</t>
  </si>
  <si>
    <t>N6-2.1</t>
  </si>
  <si>
    <t>N6-4</t>
  </si>
  <si>
    <t>Апрель 2025²</t>
  </si>
  <si>
    <t>[2] 27 января 2025 года Solidcore объявила о назначении нового члена Совета директоров: независимого директора без исполнительных полномочий. В результате, Совет директоров увеличивается до восьми членов и включает шесть независимых директоров без исполнительных полномочий, директора без исполнительных полномочий и исполнительного директора. Актуальный состав Совета Директоров представлен</t>
  </si>
  <si>
    <t>[2] On 27 January 2025, a new Independent Non-Executive Director has been appointed to Solidcore's Board of Directors. The Board now consists of eight members, including six independent non-executive directors, a non-executive director and an executive director. The current composition of the Board of directors is presented on</t>
  </si>
  <si>
    <t>Cases of corruption³</t>
  </si>
  <si>
    <t>Случаи коррупции³</t>
  </si>
  <si>
    <t>Solidcore's assets, incuding:</t>
  </si>
  <si>
    <t>Активы Solidcore, включая:</t>
  </si>
  <si>
    <t>Solidcore employee safety in 2024: site level</t>
  </si>
  <si>
    <t>Contractor employee safety in 2024: site level</t>
  </si>
  <si>
    <t>Показатели травматизма среди сотрудников Solidcore в 2024 году: в разбивке по предприятиям</t>
  </si>
  <si>
    <t>Показатели травматизма среди подрядчиков в 2024 году: в разбивке по предприятиям</t>
  </si>
  <si>
    <t>Nsl-1</t>
  </si>
  <si>
    <t>[3] Дополнительные 8 происшествий без последствий, помимо происшествий, зафиксированных на Кызыле, Варваринском и Комаровском, были зафиксированы на геологоразведочных активах Solidcore.</t>
  </si>
  <si>
    <t>Water management in 2024: site level</t>
  </si>
  <si>
    <t>Управление водными ресурсами в 2024 году: в разбивке по предприятиям</t>
  </si>
  <si>
    <t>Share of waste reused and recycled in 2024: site level</t>
  </si>
  <si>
    <t>Доля утилизированнных отходов в 2024 году: в разбивке по предприятиям</t>
  </si>
  <si>
    <t>Air pollutants in 2024: site level</t>
  </si>
  <si>
    <t>Выбросы загрязняющих веществ в 2024 году: в разбивке по предприятиям</t>
  </si>
  <si>
    <t>3.4.2.9</t>
  </si>
  <si>
    <t>Lands in 2024: site level</t>
  </si>
  <si>
    <t>Использование земель в 2024 году: в разбивке по предприятиям</t>
  </si>
  <si>
    <t>GHG emissions in 2024 (Scope 1 and Scope 2): site level</t>
  </si>
  <si>
    <t>Выбросы парниковых газов в 2024 году (области охвата 1 и 2): в разбивке по предприятиям</t>
  </si>
  <si>
    <t>Energy consumption by source in 2024: site level</t>
  </si>
  <si>
    <t>Энергопотребление в 2024 году: в разбивке по предприятиям</t>
  </si>
  <si>
    <t>4.4.1.4</t>
  </si>
  <si>
    <t>сontrolled on-site contractors</t>
  </si>
  <si>
    <t>Electricity and heat consumption by source in 2024: site level</t>
  </si>
  <si>
    <t>Потребление электроэнергии и теплоэнергии в 2024 году: в разбивке по предприятиям</t>
  </si>
  <si>
    <t>Site level data 2024¹</t>
  </si>
  <si>
    <t>Данные по предприятиям за 2024 год¹</t>
  </si>
  <si>
    <t>Near-misses³</t>
  </si>
  <si>
    <t>Происшествия без последствий³</t>
  </si>
  <si>
    <t>[3] An additional 8 near-misses, aside from those recorded at Kyzyl, Varvara and Komar mine, were reported at Solidcore’s exploration assets.</t>
  </si>
  <si>
    <t>Nsl-2</t>
  </si>
  <si>
    <t>Nsl-3</t>
  </si>
  <si>
    <t>[4] Starting in 2024, following changes in Kazakhstan's energy market regulation in 2023, we have lost the opportunity to directly purchase renewable electricity from the grid. Now, 100% of grid electricity is supplied through a unified system operator, which does not allow the final consumer to identify or obtain documentary confirmation of the energy mix structure. Consequently, the electricity purchase data for 2024 reflects an unidentified grid energy mix.</t>
  </si>
  <si>
    <t>[4] Начиная с 2024 года, в связи с изменениями в регулировании энергетического рынка Казахстана, вступившими в силу в 2023 году, мы более не имеем возможности напрямую закупать сетевую электроэнергию из возобновляемых источников. В настоящее время 100% сетевой электроэнергии поставляется через единого системного оператора, что не позволяет конечному потребителю достоверно идентифицировать структуру энергобаланса или получить документальное подтверждение её состава. В результате, данные о закупке электроэнергии за 2024 год отражают усредненную структуру сетевой генерации.</t>
  </si>
  <si>
    <t>Electricity purchased⁴</t>
  </si>
  <si>
    <t>Покупная электроэнергия⁴, включая:</t>
  </si>
  <si>
    <t>Nsl-4</t>
  </si>
  <si>
    <t>Renewable self-generation (solar)</t>
  </si>
  <si>
    <t>3.1.3.1-1</t>
  </si>
  <si>
    <t>3.1.3.1-2</t>
  </si>
  <si>
    <t>3.1.3.1-3</t>
  </si>
  <si>
    <t>3.1.3.1-3.1</t>
  </si>
  <si>
    <t>3.1.3.1-3.2</t>
  </si>
  <si>
    <t>Waste water collection (non-drinking)</t>
  </si>
  <si>
    <t>Сбор сточных вод (дренажные и карьерные технические воды)</t>
  </si>
  <si>
    <t>Financial and operation results¹</t>
  </si>
  <si>
    <t>Финансовые и производственнные результаты¹</t>
  </si>
  <si>
    <t>Value distribution²</t>
  </si>
  <si>
    <t>Распределение экономической стоимости²</t>
  </si>
  <si>
    <t>Waste rock mined</t>
  </si>
  <si>
    <t>Ore mined (open pit)</t>
  </si>
  <si>
    <t>Добыча руды (открытые работы)</t>
  </si>
  <si>
    <t>Production³</t>
  </si>
  <si>
    <t>Sales volume³</t>
  </si>
  <si>
    <t>Share of local procurement³</t>
  </si>
  <si>
    <t>Доля закупок у местных поставщиков³</t>
  </si>
  <si>
    <t>Реализация³</t>
  </si>
  <si>
    <t>Производство³</t>
  </si>
  <si>
    <t>[1] For detailed information on the financial and operating performance of Solidcore, please see the separate Production and Financial Datapack, available on</t>
  </si>
  <si>
    <t>[1] Подробная информация о финансовых и производственных показателях Solidcore доступна в отдельном датапаке "Данные о финансах и производстве", размещенном на нашем</t>
  </si>
  <si>
    <t>Taxes (excluding payroll taxes included in labour costs):</t>
  </si>
  <si>
    <t>Налоги (за исключением налогов на фонд заработной платы, включенных в затраты на оплату труда):</t>
  </si>
  <si>
    <t>Total production, gold equivalent (based on 80:1 Ag/Au ratio)</t>
  </si>
  <si>
    <t>Общее производство, золотой эквивалент (при коэфф. Ag/Au 80:1)</t>
  </si>
  <si>
    <t>[2] Данные за 2019-2023 годы включают в себя данные по российским активам, сделка по продаже которых была завершена в марте 2024 года.</t>
  </si>
  <si>
    <t>[3] Данные за 2019-2024 годы приведены только для текущего портфеля активов Solidcore в Казахстане и не включают в себя данные по российским активам, сделка по продаже которых была завершена в марте 2024 года.</t>
  </si>
  <si>
    <t>[3] The data for 2019-2024 refers only to Solidcore’s current asset portfolio in Kazakhstan and does not include figures from the Russian assets, the sale of which was completed in March 2024.</t>
  </si>
  <si>
    <t>[2] The data for 2019-2023 includes figures from the Russian assets, the sale of which was completed in March 2024.</t>
  </si>
  <si>
    <t>Key performance indicators</t>
  </si>
  <si>
    <t>Ключевые показатели эффективности</t>
  </si>
  <si>
    <t>Zero fatalities in Kazakhstan in 2019-2024</t>
  </si>
  <si>
    <t>В Казахстане в 2019-2024 гг. несчастные случаи со смертельным исходом не зарегистрированы</t>
  </si>
  <si>
    <t>Location in the Integrated Report 2024</t>
  </si>
  <si>
    <t>Расположение в Интегрированном отчете за 2024 год</t>
  </si>
  <si>
    <t>About this report, p. 3
At a glance, p. 8-9
Where we operate, p. 14-15
Chair's and CEO's statements, p. 10-13</t>
  </si>
  <si>
    <t>Where we operate, p. 14-15
Notes to the consolidated financial statements, Significant subsidiaries, p. 143</t>
  </si>
  <si>
    <t>1 January 2024 – 31 December 2024 (FY 2024)</t>
  </si>
  <si>
    <t>About this report. Reporting standards and external assurance, p. 3</t>
  </si>
  <si>
    <t>Location in the ESG Datapack 2024</t>
  </si>
  <si>
    <t>At a glance p. 8-9
Where we operate, p. 14-15
Business model, p. 20-21</t>
  </si>
  <si>
    <t>Employees, p. 58-63</t>
  </si>
  <si>
    <t>Sustainability data. People, p. 186-188</t>
  </si>
  <si>
    <t>Nomination Committee report, p. 120-121</t>
  </si>
  <si>
    <t>Our governance framework, p. 112</t>
  </si>
  <si>
    <t>Roles of the Chair, CEO and Senior Independent Director, p. 113
Corporate governance, p. 108-109
Corporate governance. Board’s stakeholder engagement, p. 130</t>
  </si>
  <si>
    <t>Board areas of focus in 2024 and link to strategy, p. 109</t>
  </si>
  <si>
    <t>Corporate governance, p. 108
Nomination Committee Report, p. 120-121</t>
  </si>
  <si>
    <t>Employees. Communications and engagement, p. 62-63
Communities. Engagement, p. 83
Ethical business. Anti-bribery and corruption, p. 89
Corporate governance. Board’s stakeholder engagement, p. 130</t>
  </si>
  <si>
    <t>Corporate governance. Training, p. 108</t>
  </si>
  <si>
    <t>Corporate governance. Board evaluation, p. 109
Corporate governance. Principle 3 – Board composition and resources, p. 110</t>
  </si>
  <si>
    <t>Remuneration Committee report, p. 122-129</t>
  </si>
  <si>
    <t>CEO pay to Company-wide average employee pay ratio: 1:51</t>
  </si>
  <si>
    <t>Sustainability, p. 48-51</t>
  </si>
  <si>
    <t>Sustainability. Which guidelines do we follow? p. 57, 63, 65, 79, 87, 90</t>
  </si>
  <si>
    <t>Corporate governance, p. 108-113
Audit and Risk Committee report, p. 114-117
Safety and Sustainability Committee report, p. 118-119
Sustainability, p. 48-91</t>
  </si>
  <si>
    <t>Sustainability, p. 48-91
Safety and Sustainability Committee report, p. 118-119</t>
  </si>
  <si>
    <t>Employees. Communications and engagement, p. 62-63
Communities. Engagement, p. 83
Corporate governance. Board’s stakeholder engagement, p. 130</t>
  </si>
  <si>
    <t>Risk management. Legal and compliance risk, p. 98
Ethical business, p. 88-91
Sustainability data. Compliance and business ethics, p. 194</t>
  </si>
  <si>
    <t>At a glance, p. 8-9
Risk management. Legal and compliance risk, p. 98
Sustainability, Which guidelines do we follow? p. 57, 63, 65, 79, 87, 90
Ethical business. Responsible tax policy, p. 90-91</t>
  </si>
  <si>
    <t>Employees. Freedom of association, p. 63</t>
  </si>
  <si>
    <t>Sustainability. Material issues, p. 48-51</t>
  </si>
  <si>
    <t>Sustainability. Material issues, p. 50-51</t>
  </si>
  <si>
    <t>Value distribution, p. 195
Climate and energy, p. 76-77
Employees. Remuneration and social benefits, p. 60-61
Ethical business. Responsible tax policy (Tax incentives), p. 90-91</t>
  </si>
  <si>
    <t>Climate and energy, p. 76-77</t>
  </si>
  <si>
    <t>Employees. Remuneration and social benefits, p. 60-61</t>
  </si>
  <si>
    <t>Ethical business. Responsible tax policy (Tax incentives), p. 90-91</t>
  </si>
  <si>
    <t>Proportion of managers of local nationality – 83% for male and 95% for female</t>
  </si>
  <si>
    <t>Communities. Social investments and impact assessment, p. 82-87</t>
  </si>
  <si>
    <t>Ethical business. Supply chain stewardship, p. 89-90</t>
  </si>
  <si>
    <t>Ethical business. Local procurement and Supply chain stewardship, p. 89-90</t>
  </si>
  <si>
    <t>Ethical business. Anti-bribery and corruption, p. 89</t>
  </si>
  <si>
    <t>Ethical business. Anti-bribery and corruption, p. 89
Sustainability data. Business ethics, p. 194</t>
  </si>
  <si>
    <t>Zero</t>
  </si>
  <si>
    <t>Ethical business. Responsible tax policy, p. 90-91</t>
  </si>
  <si>
    <t>Ethical business. Responsible tax policy, p. 90-91
Tax Strategy approved by the Board of Directors of Solidcore Resources plc on 4 December 2024 and available on the website</t>
  </si>
  <si>
    <t>Ethical business. Anti-bribery and corruption, p. 89
Ethical business. Responsible tax policy, p. 90-91
Corporate governance. Board’s stakeholder engagement, p. 130</t>
  </si>
  <si>
    <t>Operating review, p. 23-35
Financial statements, p. 157</t>
  </si>
  <si>
    <t>Environment. Waste and hazardous materials, p. 68-69</t>
  </si>
  <si>
    <t>Sustainability data. Consumables, p. 190</t>
  </si>
  <si>
    <t>Climate and energy, p. 78-79
Sustainability data. Energy, p. 192-193</t>
  </si>
  <si>
    <t>Climate and energy, p. 78-79
Sustainability data. Energy, p. 192</t>
  </si>
  <si>
    <t>Environment. Water, p. 66-67</t>
  </si>
  <si>
    <t>Environment. Water quality risk: vigilant monitoring and treatment, p. 67</t>
  </si>
  <si>
    <t>Environment. Water, p. 66-67
Sustainability data. Water, p. 188-189</t>
  </si>
  <si>
    <t>Environment. Biodiversity and land, p. 70-71</t>
  </si>
  <si>
    <t>Environment. Biodiversity and land. Protected territories, p. 70</t>
  </si>
  <si>
    <t>Environment. Biodiversity and land. Protected species, p. 70
Sustainability data, Lands and biodiversity, Rare and protected species’ habitats in areas affected by Solidcore operations, p. 191</t>
  </si>
  <si>
    <t>Climate and energy, p. 72-81</t>
  </si>
  <si>
    <t>Climate and energy. Metrics and Targets, p. 78-80
Sustainability data. GHG emissions, p. 191-192</t>
  </si>
  <si>
    <t>Climate and energy, p. 78-81</t>
  </si>
  <si>
    <t>Environment. Air emissions, p. 69
Sustainability data. Air quality, p. 190</t>
  </si>
  <si>
    <t>Environment. Waste and hazardous materials, p. 68-69
Sustainability data. Waste management, p. 189-190</t>
  </si>
  <si>
    <t>Sustainability data. Waste management, p. 189-190</t>
  </si>
  <si>
    <t>Environment. Our approach, p. 65</t>
  </si>
  <si>
    <t>Environment. Our approach, p. 65
Environment. Cyanide management, p. 69</t>
  </si>
  <si>
    <t>Employees. Our approach, p. 59-60</t>
  </si>
  <si>
    <t>Employees. Headcount and turnover, p. 63
Sustainability data. People, p. 186-188</t>
  </si>
  <si>
    <t>No such benefits</t>
  </si>
  <si>
    <t>The Company fully complies with the legislation regarding timely notification of employees about possible operational changes.</t>
  </si>
  <si>
    <t>Health and safety. Our approach, p. 53</t>
  </si>
  <si>
    <t>Health and safety, p. 52-57</t>
  </si>
  <si>
    <t>Health and safety. Risk assessment and mitigation, p. 52-57</t>
  </si>
  <si>
    <t>Health and safety. Health and well-being, p. 56-57</t>
  </si>
  <si>
    <t>Health and safety. Workers engagement and safety culture, p. 55-57</t>
  </si>
  <si>
    <t>Health and safety. Health and well-being, p. 52-57</t>
  </si>
  <si>
    <t>Health and safety, p. 52-57
Risk management. Health and safety risk, p. 95</t>
  </si>
  <si>
    <t>Health and safety. Workers engagement and safety culture, p. 56-57</t>
  </si>
  <si>
    <t>Health and safety. Solidcore employees and Contractor employees health and safety, p. 52-57
Sustainability data. Health and safety, p. 186</t>
  </si>
  <si>
    <t>Health and safety. Occupational health, p. 56-57
Sustainability data. Health and safety, p. 186</t>
  </si>
  <si>
    <t>Employees. Developing and empowering talent, p. 59-60
Health and safety. Workers engagement and safety culture, p. 55-56</t>
  </si>
  <si>
    <t>Employees, p. 58
Sustainability data. People, p. 188</t>
  </si>
  <si>
    <t>Employees. Developing and empowering talent, p. 59-60</t>
  </si>
  <si>
    <t>Employees. Diversity and inclusion, p. 61-62</t>
  </si>
  <si>
    <t>Employees. Diversity and inclusion, p. 61-62
Governance. Board of Directors, p. 104-105
Governance. Senior management, p. 106-107</t>
  </si>
  <si>
    <t>Employees. Remuneration and social benefits, p. 60-61
Sustainability data. People, Gender pay gap, p. 187</t>
  </si>
  <si>
    <t>Zero incidents</t>
  </si>
  <si>
    <t>Ethical business. Our approach, p. 89
Ethical business. Supplier due diligence, p. 89
Ethical business. Human rights, p. 90</t>
  </si>
  <si>
    <t>Zero operations and suppliers</t>
  </si>
  <si>
    <t>All security personnel are outsourced and receives training on the human rights principles under relevant national regulation.</t>
  </si>
  <si>
    <t>Not applicable: Solidcore is not currently operating in areas of traditional residence and economic activity of indigenous peoples and does not impact such territories</t>
  </si>
  <si>
    <t>Communities, p. 82-87</t>
  </si>
  <si>
    <t>Where we operate, p. 14-15
Communities, p. 82-87</t>
  </si>
  <si>
    <t>Zero operations</t>
  </si>
  <si>
    <t>Ethical business. Supplier due diligence, p. 89</t>
  </si>
  <si>
    <t>Ethical business. Our approach, p. 89</t>
  </si>
  <si>
    <t>Об отчете, стр. 3
Кратко о Компании, стр. 8-9
География деятельности, стр. 14-15
Обращения Председателя Совета Биректоров и Главного Исполнителя Директора, стр. 10-13</t>
  </si>
  <si>
    <t>География деятельности, стр. 14-15
Примечания к консолидированной финансовой отчетности. Существенные дочерние предприятия, стр. 143</t>
  </si>
  <si>
    <t>1 января – 31 декабря 2024 года (ежегодная отчетность)</t>
  </si>
  <si>
    <t>Об отчете. Внешнее заверение, стр. 3</t>
  </si>
  <si>
    <t>Кратко о Компании, стр. 8-9
География деятельности, стр. 14-15
Бизнес-модель, стр. 20-21</t>
  </si>
  <si>
    <t>Сотрудники, стр. 58-63</t>
  </si>
  <si>
    <t>Данные в области устойчивого развития. Сотрудники, стр. 186-188</t>
  </si>
  <si>
    <t>Corporate governance, p. 108-113</t>
  </si>
  <si>
    <t>Корпоративное управление, стр. 108-113</t>
  </si>
  <si>
    <t>Отчет Комитета по назначениям, стр. 120-121</t>
  </si>
  <si>
    <t>Структура корпоративного управления, стр. 112</t>
  </si>
  <si>
    <t>Функции Председателя Совета Директоров, Главного Исполнительного Директора и членов Совета Директоров, стр. 113
Корпоративное управление, стр. 108-109
Корпоративное управление. Взаимодействие Совета Директоров с заинтересованными сторонами, стр. 130</t>
  </si>
  <si>
    <t>Основные направления деятельности Совета Директоров в 2024 году и связь со стратегией, стр. 109</t>
  </si>
  <si>
    <t>Корпоративное управление, стр. 108
Отчет Комитета по назначениям, стр. 120-121</t>
  </si>
  <si>
    <t>Сотрудники. Коммуникации и взаимодействие, стр. 62-63
Местные сообщества. Взаимодействие с местными сообществами, стр. 83
Деловая этика. Недопущение коррупции, стр. 89
Корпоративное управление. Взаимодействие Совета Директоров с заинтересованными сторонами, стр. 130</t>
  </si>
  <si>
    <t>Корпоративное управление. Обучение, стр. 108</t>
  </si>
  <si>
    <t>Корпоративное управление. Оценка работы Совета директоров, стр. 109
Корпоративное управление. Раздел 3. Состав, преемственность и оценка деятельности, стр. 110</t>
  </si>
  <si>
    <t>Отчет Комитета по вознаграждениям, стр. 122-129</t>
  </si>
  <si>
    <t>Соотношение вознаграждения Главного Исполнительного Директора и среднего вознаграждения сотрудников: 1:51</t>
  </si>
  <si>
    <t>Устойчивое развитие, стр. 48-51</t>
  </si>
  <si>
    <t>Устойчивое развитие. Чем мы руководствуемся, стр. 57, 63, 65, 79, 87, 90</t>
  </si>
  <si>
    <t xml:space="preserve"> 108-113 85-93;
Отчет Комитета по аудиту и рискам, стр. 114-117
Отчет Комитета по безопасности и устойчивому развитию, стр. 118-119
Устойчивое развитие, стр. 48-91</t>
  </si>
  <si>
    <t>Устойчивое развитие, стр. 48-91
Отчет Комитета по безопасности и устойчивому развитию, стр. 118-119</t>
  </si>
  <si>
    <t>Сотрудники. Коммуникации и взаимодействие, стр. 62-63
Местные сообщества. Взаимодействие с местными сообществами, стр. 83
Корпоративное управление. Взаимодействие с заинтересованными сторонами, стр. 130</t>
  </si>
  <si>
    <t>Управление рисками. Правовой и комплаенс-риски, стр. 98
Деловая этика, стр. 88-91
Данные в области устойчивого развития. Соответствие нормам законодательства и деловая этика, стр. 194</t>
  </si>
  <si>
    <t>Кратко о Компании, стр. 8-9
Управление рисками. Правовой и комплаенс-риски, стр. 98
Устойчивое развитие. Чем мы руководствуемся, стр. 57, 63, 65, 79, 87, 90
Деловая этика. Ответственная налоговая политика, стр. 90-91</t>
  </si>
  <si>
    <t>Сотрудники. Свобода объединений и коллективные договоры, стр. 63</t>
  </si>
  <si>
    <t>Устойчивое развитие. Существенные темы, стр. 48-51</t>
  </si>
  <si>
    <t>Данные в области устойчивого развития. Распределение экономической стоимости, стр. 195
Изменение климата и энергоменеджмент, стр. 76-77
Сотрудники. Оплата труда и социальные льготы, стр. 60-61
Деловая этика. Ответственная налоговая политика («Налоговые льготы»), стр. 90-91</t>
  </si>
  <si>
    <t>Sustainability data. Value distribution, p. 195</t>
  </si>
  <si>
    <t>Данные в области устойчивого развития. Распределение экономической стоимости, стр. 195</t>
  </si>
  <si>
    <t>Изменение климата и энергоменеджмент, стр. 76-77</t>
  </si>
  <si>
    <t>Сотрудники. Оплата труда и социальные льготы, стр. 60-61</t>
  </si>
  <si>
    <t>Деловая этика. Ответственная налоговая политика («Налоговые льготы»), стр. 90-91</t>
  </si>
  <si>
    <t>Average employee salary to average regional salary: 2.0:1 (1.6:1 for women and 2.1:1 for men)
Ratio of average entry-level employee salary to local minimum wage: 2.6:1 (2.2:1 for women and 2.6:1 for men)
Employees. Remuneration and social benefits, p. 60-61</t>
  </si>
  <si>
    <t>Отношение средней заработной платы сотрудников к средней заработной плате в Казахстане: 2,0:1 (1,6:1 среди женщин и 2,1:1 среди мужчин)
Отношение стандартной заработной платы сотрудников начального уровня к установленной минимальной заработной плате в Казахстане: 2,6:1 (2,2:1 среди женщин и 2,6:1 среди мужчин)
Сотрудники. Оплата труда и социальные льготы, стр. 60-61</t>
  </si>
  <si>
    <t>Доля руководителей из числа представителей местного населения в Казахстане – 83% среди мужчин и 95% среди женщин</t>
  </si>
  <si>
    <t>Местные сообщества. Социальные инвестиции и оценка воздействия, стр. 82-87</t>
  </si>
  <si>
    <t>Деловая этика. Мониторинг поставщиков, стр. 89-90</t>
  </si>
  <si>
    <t>Деловая этика. Закупки у местных поставщиков, стр. 89-90</t>
  </si>
  <si>
    <t>Деловая этика. Недопущение коррупции, стр. 89</t>
  </si>
  <si>
    <t>We have zero tolerance to corruption risks, operate a Hotline for reporting corruption concerns and assess all suppliers for anti-corruption principles (see p. 89). See also our Anti-Bribery and Corruption Policy approved by the Board of Directors of Solidcore Resources plc on 4 December 2024 and available on the website.</t>
  </si>
  <si>
    <t>Мы придерживаемся политики нулевой терпимости к коррупционным рискам, используем горячую линию для сообщений о коррупционных ситуациях и проверяем всех поставщиков на соответствие принципам недопущения корупции (см. стр. 89). См. также нашу Политику по противодействию взяткам и коррупции, утвержденную Советом директоров 4 декабря 2024 года, доступную на веб-сайте Компании.</t>
  </si>
  <si>
    <t>Деловая этика. Недопущение коррупции, стр. 89
Данные в области устойчивого развития. Деловая этика, стр. 194</t>
  </si>
  <si>
    <t>Отсутствуют</t>
  </si>
  <si>
    <t>Деловая этика. Ответственная налоговая политика, стр. 90-91</t>
  </si>
  <si>
    <t>Деловая этика. Ответственная налоговая политика, стр. 90-91
Налоговая стратегия Группы, утвержденная Советом Директоров Solidcore Resources plc 4 декабря 2024 года</t>
  </si>
  <si>
    <t>Risks management. Principal risks and uncertainties, p. 94-100
Ethical business. Responsible tax policy, p. 90-91
Tax Strategy approved by the Board of Directors of Solidcore Resources plc on 4 December 2024 and available on the website
Independent auditor’s report, p. 136-139</t>
  </si>
  <si>
    <t>Управление рисками. Ключевые риски и неопределенности, стр. 94-100
Деловая этика. Ответственная налоговая политика, стр. 90-91
Налоговая стратегия Группы, утвержденная Советом Директоров Solidcore Resources plc 4 декабря 2024 года
Заключение независимого практикующего специалиста о задании, обеспечивающем уверенность, стр. 136-139</t>
  </si>
  <si>
    <t>Деловая этика. Недопущение коррупции, стр. 89
Деловая этика. Ответственная налоговая политика, стр. 90-91
Корпоративное управление. Взаимодействие с заинтересованными сторонами, стр. 130</t>
  </si>
  <si>
    <t>Обзор операционной деятельности, стр. 23-35
Консолидированная финансовая отчетность, стр. 157</t>
  </si>
  <si>
    <t>Окружающая среда. Обращение с отходами и опасными веществами, стр. 68-69</t>
  </si>
  <si>
    <t>Данные в области устойчивого развития. Используемые материалы, стр. 190</t>
  </si>
  <si>
    <t>Изменение климата и энергоменеджмент, стр. 78-79
Данные в области устойчивого развития. Энергопотребление, стр. 192-193</t>
  </si>
  <si>
    <t>Изменение климата и энергоменеджмент, стр. 78-79
Данные в области устойчивого развития. Энергопотребление, стр. 192</t>
  </si>
  <si>
    <t>Окружающая среда. Управление водными ресурсами, стр. 66-67</t>
  </si>
  <si>
    <t>Окружающая среда. Качество воды: мониторинг и очистка, стр. 67</t>
  </si>
  <si>
    <t>Окружающая среда. Управление водными ресурсами, стр. 66-67
Данные в области устойчивого развития. Управление водными ресурсами, стр. 188-189</t>
  </si>
  <si>
    <t>Окружающая среда. Биоразнообразие и использование земель, стр. 70-71</t>
  </si>
  <si>
    <t>Окружающая среда. Биоразнообразие и использование земель. Охраняемые территории, стр. 70</t>
  </si>
  <si>
    <t>Окружающая среда. Биоразнообразие и использование земель. Охраняемые виды животных, стр. 70
Данные в области устойчивого развития. Биоразнообразие и использование земель. Охраняемые виды животных, стр. 191</t>
  </si>
  <si>
    <t>Изменение климата и энергоменеджмент, стр. 72-81</t>
  </si>
  <si>
    <t>Изменение климата и энергоменеджмент. Показатели и цели, стр. 78-80
Данные в области устойчивого развития. Выбросы парниковых газов, стр. 191-192</t>
  </si>
  <si>
    <t>Изменение климата и энергоменеджмент, стр. 78-81</t>
  </si>
  <si>
    <t>Окружающая среда. Качество воздуха, стр. 69
Данные в области устойчивого развития. Качество воздуха, стр. 190</t>
  </si>
  <si>
    <t>Окружающая среда. Обращение с отходами и опасными веществами, стр. 68-69
Данные в области устойчивого развития. Обращение с отходами и опасными веществами, стр. 189-190</t>
  </si>
  <si>
    <t>Данные в области устойчивого развития. Обращение с отходами и опасными веществами, стр. 189-190</t>
  </si>
  <si>
    <t>Окружающая среда. Наш подход, стр. 65</t>
  </si>
  <si>
    <t>Окружающая среда. Наш подход, стр. 65
Окружающая среда. Управление цианидами, стр. 69</t>
  </si>
  <si>
    <t>Сотрудники. Наш подход, стр. 59-60</t>
  </si>
  <si>
    <t>Сотрудники. Численность персонала и текучесть кадров, стр. 63
Данные в области устойчивого развития. Сотрудники, стр. 186-188</t>
  </si>
  <si>
    <t>Компания полностью соблюдает законодательство в части своевременного уведомления сотрудников о возможных операционных изменениях.</t>
  </si>
  <si>
    <t>Охрана труда и промышленная безопасность. Наш подход, стр. 53</t>
  </si>
  <si>
    <t>Охрана труда и промышленная безопасность, стр. 52-57</t>
  </si>
  <si>
    <t>Охрана труда и промышленная безопасность. Оценка и снижение рисков, стр. 52-57</t>
  </si>
  <si>
    <t>Охрана труда и промышленная безопасность. Здоровье и благополучие, стр. 56-57</t>
  </si>
  <si>
    <t>Охрана труда и промышленная безопасность. Внутренни коммуникации и культура безопасности, стр. 55-57</t>
  </si>
  <si>
    <t>Охрана труда и промышленная безопасность. Здоровье и благополучие, стр. 52-57</t>
  </si>
  <si>
    <t>Охрана труда и промышленная безопасность, стр. 52-57
Управление рисками. Риски в области охраны труда и промышленной безопасности, стр. 95</t>
  </si>
  <si>
    <t>Охрана труда и промышленная безопасность. Внутренни коммуникации и культура безопасности, стр. 56-57</t>
  </si>
  <si>
    <t>Охрана труда и промышленная безопасность. Показатели уровня безопасности, стр. 52-57
Данные в области устойчивого развития. Охрана труда и промышленная безопасность, стр. 186</t>
  </si>
  <si>
    <t>Охрана труда и промышленная безопасность. Профессиональные заболевания, стр. 56-57
Данные в области устойчивого развития. Охрана труда и промышленная безопасность, стр. 186</t>
  </si>
  <si>
    <t>Сотрудники. Обучение и развитие, стр. 59-60
Охрана труда и промышленная безопасность. Показатели уровня безопасности, стр. 55-56</t>
  </si>
  <si>
    <t>Сотрудники, стр. 58
Данные в области устойчивого развития. Сотрудники, стр. 188</t>
  </si>
  <si>
    <t>Сотрудники. Обучение и развитие, стр. 59-60</t>
  </si>
  <si>
    <t>Сотрудники. Многообразие и инклюзивность, стр. 61-62</t>
  </si>
  <si>
    <t>Сотрудники. Многообразие и инклюзивность, стр. 61-62
Корпоративное управление. Совет Директоров, стр. 104-105
Корпоративное управление. Высшее руководство, стр. 106-107</t>
  </si>
  <si>
    <t>Сотрудники. Оплата труда и социальные льготы, стр. 60-61
Данные в области устойчивого развития. Сотрудники, Разрыв в оплате труда между мужчинами и женщинами, стр. 187</t>
  </si>
  <si>
    <t>Деловая этика. Наш подход, стр. 89
Деловая этика. Мониторинг поставщиков, стр. 89
Деловая этика. Права человека, стр. 90</t>
  </si>
  <si>
    <t>Весь персонал службы безопасности является привлеченным. Все сотрудники прошли обучение правам человека в соответствии с законодательными требованиями</t>
  </si>
  <si>
    <t>Не применимо: Solidcore не осуществляет деятельность на территориях традиционного проживания и хозяйственной деятельности коренных народов и не оказывает воздействия на такие территории.</t>
  </si>
  <si>
    <t>Местные сообщества, стр. 82-87</t>
  </si>
  <si>
    <t>География деятельности, стр. 14-15
Местные сообщества, стр. 82-87</t>
  </si>
  <si>
    <t>Data and references the Integrated Report 2024</t>
  </si>
  <si>
    <t>Информация и ссылки на Интегрированный отчет за 2024 год</t>
  </si>
  <si>
    <t>236,875 tonnes CO₂e</t>
  </si>
  <si>
    <t>No GHG emission-limiting regulations were imposed in 2024</t>
  </si>
  <si>
    <t>Climate and Energy section, p. 72-81</t>
  </si>
  <si>
    <t>Sustainability data. Air quality, p. 190</t>
  </si>
  <si>
    <t>196 tonnes</t>
  </si>
  <si>
    <t>271 tonnes</t>
  </si>
  <si>
    <t>76 tonnes</t>
  </si>
  <si>
    <t>2,022 tonnes</t>
  </si>
  <si>
    <t>59 tonnes</t>
  </si>
  <si>
    <t>4,186,979 GJ</t>
  </si>
  <si>
    <t>&lt;0.01% in total energy consumption.
Following the 2023 restructuring of Kazakhstan’s electricity market, which introduced a Unified Supplier system, we lost the ability to directly certify the energy mix of our electricity purchases and can no longer procure certified renewable electricity directly from the grid.</t>
  </si>
  <si>
    <t>1,392 thousand m³</t>
  </si>
  <si>
    <t>471 thousand m³ (see our total water consumption structure at p. 66)</t>
  </si>
  <si>
    <t>Varvara (including Komar mine) is located in high water-stress risk areas, according to the World Resources Institute (WRI) Aqueduct tool. 75% of fresh water withdrawn.</t>
  </si>
  <si>
    <t>In 2024, at a national level, since no non-compliance issues were identified or recorded at our operating sites, we were not subject to any governmental environmental audits.</t>
  </si>
  <si>
    <t>3,285 tonnes</t>
  </si>
  <si>
    <t>6,317,118 tonnes</t>
  </si>
  <si>
    <t>128,181,524 tonnes</t>
  </si>
  <si>
    <t>6,317,574 tonnes, including 6,317,118 tonnes of tailings waste generated b y Varvara and Kyzyl sites are classified as hazardous according to the current regulation in Kazakhstan.</t>
  </si>
  <si>
    <t>492 tonnes</t>
  </si>
  <si>
    <t>38% of proved reserves in Kazakhstan, including Kyzyl, Komar mine and Elevator (as of 31 December 2024)</t>
  </si>
  <si>
    <t>96% of probable reserves in Kazakhstan, including Kyzyl, Komar mine and Elevator (as of 31 December 2024)</t>
  </si>
  <si>
    <t>Zero (as of December, 31 2024 our operations in Kazakhstan do not impact the territories of indigenous peoples, Russian subsidiaries were disposed in March, 2024)</t>
  </si>
  <si>
    <t>Ethical business, Human rights, p. 90
Sustainability data. Salient human rights risks, p. 195</t>
  </si>
  <si>
    <t>Ethical business, Human rights, p. 90
Communities, Engagement, p. 83</t>
  </si>
  <si>
    <t>89% of all employees and 100% of operating site staff are covered by collective bargaining agreements</t>
  </si>
  <si>
    <t>LTIFR (employees): 0
LTIFR (contractors): 0</t>
  </si>
  <si>
    <t>Fatalities (employees): 0
Fatalities (contractors): 0</t>
  </si>
  <si>
    <t>Near-misses (employees): 605</t>
  </si>
  <si>
    <t>2,926 employees attended mandatory training sessions. Each contractor working at any of Solidcore’s sites is required to undergo safety training before starting work</t>
  </si>
  <si>
    <t>Management of Tailings Storage Facilities Report, p. 196-197</t>
  </si>
  <si>
    <t>Environment, Tailings and overburden waste, p. 68</t>
  </si>
  <si>
    <t>Environment, Waste and hazardous materials, p. 68-69
Management of Tailings Storage Facilities Report, p. 196-197</t>
  </si>
  <si>
    <t>Ore processed: 6,372 Kt</t>
  </si>
  <si>
    <t>Gold: 489 Koz
Silver: 0.02 Moz
Total production (gold equivalent): 490 Koz</t>
  </si>
  <si>
    <t>Average headcount of employees: 3,577
Average headcount of contractors: 2,139</t>
  </si>
  <si>
    <t>236 875 т CO₂-эквивалента</t>
  </si>
  <si>
    <t>В 2024 году для предприятий Solidcore отсутствовали предельные нормативы для выбросов парниковых газов</t>
  </si>
  <si>
    <t>Данные в области устойчивого развития. Качество воздуха, стр. 190</t>
  </si>
  <si>
    <t>196 т</t>
  </si>
  <si>
    <t>271 т</t>
  </si>
  <si>
    <t>76 т</t>
  </si>
  <si>
    <t>2 022 т</t>
  </si>
  <si>
    <t>Выбросы отсутствуют</t>
  </si>
  <si>
    <t>59 т</t>
  </si>
  <si>
    <t>4 186 979 ГДж</t>
  </si>
  <si>
    <t>Менее 0,01% от общего потребления энергии.
В результате реформы рынка электроэнергии Казахстана в 2023 году, предусматривающей введение Единого поставщика, мы утратили возможность напрямую приобретать сертифицированную электроэнергию из возобновляемых источников из сети и более не можем достоверно подтверждать структуру энергобаланса покупной электроэнергии.</t>
  </si>
  <si>
    <t>1 392 тыс. м³</t>
  </si>
  <si>
    <t>471 тыс. м³ (см. схему водопотребления на стр. 66)</t>
  </si>
  <si>
    <t>Согласно Aqueduct tool Института мировых ресурсов (WRI), Варваринский хаб (Варваринское и Комаровское) расположен в зоне высокого риска водного стресса. На этот актив приходится 75% объема забора свежей воды.</t>
  </si>
  <si>
    <t>В 2024 году, на наших производственных площадках не было выявлено нарушений природоохранного законодательства, поэтому наши активы не подвергались государственным экологическим проверкам на национальном уровне.</t>
  </si>
  <si>
    <t>3 285 т</t>
  </si>
  <si>
    <t>6 317 118 т</t>
  </si>
  <si>
    <t>128 181 524 т</t>
  </si>
  <si>
    <t>6 317 574 т, включая 6 317 118 т хвостов обогащения, классифицируемых как опасные отходы в соответствии с требованиями национального законодательства Республики Казахстан</t>
  </si>
  <si>
    <t>492 т</t>
  </si>
  <si>
    <t>38% доказанных рудных запасов в Казахстане, включая Кызыл и Комаровское (на 31 декабря 2024 года)</t>
  </si>
  <si>
    <t>96% вероятных рудных запасов в Казахстане, включая Кызыл, Комаровское и Элеваторное (на 31 декабря 2023 года)</t>
  </si>
  <si>
    <t>Отсутствуют (по состоянию на 31 декабря 2024 года Solidcore не оказывает воздействия на территории проживания коренных народов; все дочерние компании в России были проданы в марте 2024 года).</t>
  </si>
  <si>
    <t>Деловая этика. Права человека, стр. 90
Данные об устойчивом развитии. Основные риски, связанные с правами человека, стр. 195</t>
  </si>
  <si>
    <t>Деловая этика. Права человека, стр. 90
Местные сообщества. Взаимодействие с местными сообществами, стр. 83</t>
  </si>
  <si>
    <t>89% общего числа сотрудников и 100% производственного персонала состоят в коллективных договорах</t>
  </si>
  <si>
    <t>LTIFR (сотрудники): 0 
LTIFR (подрядчики): 0</t>
  </si>
  <si>
    <t>Несчастные случаи со смертельным исходом (сотрудники): 0
Несчастные случаи со смертельным исходом (подрядчики): 0</t>
  </si>
  <si>
    <t>Происшествия без последствий (сотрудники): 605</t>
  </si>
  <si>
    <t>2 926 сотрудников прошли обязательное обучение в области ОТиПБ. Все подрядчики, работающие на территории предприятий Solidcore, проходят обязательный инструктаж по технике безопасности перед началом работ.</t>
  </si>
  <si>
    <t>Отсутствует</t>
  </si>
  <si>
    <t>Отчет об управлении хвостохранилищами, стр. 196-197</t>
  </si>
  <si>
    <t>Окружающая среда. Вскрышные породы и хвосты обогащения, стр. 68</t>
  </si>
  <si>
    <t>Окружающая среда. Обращение с отходами, стр. 68-69
Отчет об управлении хвостохранилищами, стр. 196-197</t>
  </si>
  <si>
    <t>Количество переработанной руды в Казахстане: 6 372 тыс. т</t>
  </si>
  <si>
    <t>Золото: 489 тыс. унций 
Серебро: 0,02 млн унций
Суммарный объем производства (в золотом эквиваленте): 490 тыс. унций</t>
  </si>
  <si>
    <t xml:space="preserve">Общая численность сотрудников: 3 577 человека 
Общая численность подрядчиков: 2 139 человек </t>
  </si>
  <si>
    <t>Environmental expenditures⁷</t>
  </si>
  <si>
    <t>Инвестиции в охрану окружающей среды⁷</t>
  </si>
  <si>
    <t>Environmental expenditures by type in 2024 (operational/capital)⁷</t>
  </si>
  <si>
    <t>Инвестиции в охрану окружающей среды за 2024 год в разбивке на операционные и капитальные затраты⁷</t>
  </si>
  <si>
    <t>[7] The data in this sub-section are presented for all Solidcore's subsidiaries, in accordance with the consolidation principles applied in the consolidated financial statements.</t>
  </si>
  <si>
    <t>[7] Данные в этом подразделе представлены по всем дочерним компаниям Solidcore в соответствии с принципами консолидации, применяемыми в консолидированной финансовой отчетности.</t>
  </si>
  <si>
    <t>N3-7</t>
  </si>
  <si>
    <t>Ernst &amp; Young LLP провели проверку с обеспечением ограниченной уверенности в отношении данных об устойчивом развитии Solidcore по итогам 2024 года (стандарт ISAE 3000) и подтвердили отсутствие существенных искажений и соответствие раскрытия стандартам Глобальной инициативы по отчетности (The Global Reporting Initiative) и требованиями Совета по стандартам отчетности устойчивого развития США (Sustainability Accounting Standards Board). Заключение независимого практикующего специалиста (Ernst &amp; Young LLP) доступно в нашем Интегрированном годовом отчете по итогам 2024 года.</t>
  </si>
  <si>
    <t>Независимое заверение нефинансовой отчетности Solidcore:</t>
  </si>
  <si>
    <t>С-18</t>
  </si>
  <si>
    <t>С-19</t>
  </si>
  <si>
    <t>Independent limited assurance of Solidcore’s non-financial reporting:</t>
  </si>
  <si>
    <t>Ernst &amp; Young LLP conducted a limited assurance engagement on Solidcore’s 2024 sustainability information (in accordance with the International Standard for Assurance Engagements Other Than Audits or Reviews of Historical Financial Information (‘ISAE 3000 (Revised)’) and confirmed the alignment of disclosures with the Global Reporting Initiative (GRI) Standards and the requirements of the Sustainability Accounting Standards Board (SASB). 
The assurance statement by the independent practitioner (Ernst &amp; Young LLP) is available in our 2024 Integrated Annual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</si>
</sst>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1" formatCode="_-* #,##0_-;\-* #,##0_-;_-* &quot;-&quot;_-;_-@_-"/>
    <numFmt numFmtId="43" formatCode="_-* #,##0.00_-;\-* #,##0.00_-;_-* &quot;-&quot;??_-;_-@_-"/>
    <numFmt numFmtId="164" formatCode="_-* #,##0.00\ _₽_-;\-* #,##0.00\ _₽_-;_-* &quot;-&quot;??\ _₽_-;_-@_-"/>
    <numFmt numFmtId="165" formatCode="#,##0.0"/>
    <numFmt numFmtId="166" formatCode="0.0"/>
    <numFmt numFmtId="167" formatCode="[$-419]General"/>
    <numFmt numFmtId="168" formatCode="0.0%"/>
    <numFmt numFmtId="169" formatCode="_-* #,##0_-;\-* #,##0_-;_-* &quot;-&quot;??_-;_-@_-"/>
    <numFmt numFmtId="170" formatCode="#,##0_ ;\-#,##0\ "/>
    <numFmt numFmtId="171" formatCode="#,##0.0_ ;\-#,##0.0\ "/>
    <numFmt numFmtId="172" formatCode="0.000"/>
  </numFmts>
  <fonts count="8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8"/>
      <name val="Arial"/>
      <family val="2"/>
      <charset val="204"/>
    </font>
    <font>
      <sz val="10"/>
      <name val="Arial"/>
      <family val="2"/>
      <charset val="204"/>
    </font>
    <font>
      <sz val="11"/>
      <color theme="1"/>
      <name val="Calibri"/>
      <family val="2"/>
      <scheme val="minor"/>
    </font>
    <font>
      <sz val="11"/>
      <color rgb="FF000000"/>
      <name val="Calibri"/>
      <family val="2"/>
      <charset val="204"/>
    </font>
    <font>
      <sz val="10"/>
      <color theme="1"/>
      <name val="Arial"/>
      <family val="2"/>
      <charset val="204"/>
    </font>
    <font>
      <sz val="10"/>
      <name val="Arial Cyr"/>
      <charset val="204"/>
    </font>
    <font>
      <sz val="12"/>
      <color theme="1"/>
      <name val="Cambria"/>
      <family val="2"/>
      <charset val="204"/>
    </font>
    <font>
      <b/>
      <sz val="11"/>
      <color theme="0"/>
      <name val="Calibri"/>
      <family val="2"/>
      <charset val="204"/>
      <scheme val="minor"/>
    </font>
    <font>
      <sz val="10"/>
      <name val="Arial"/>
      <family val="2"/>
    </font>
    <font>
      <b/>
      <sz val="11"/>
      <color theme="1"/>
      <name val="Calibri"/>
      <family val="2"/>
      <scheme val="minor"/>
    </font>
    <font>
      <sz val="11"/>
      <name val="Arial"/>
      <family val="2"/>
      <charset val="204"/>
    </font>
    <font>
      <sz val="15"/>
      <color indexed="25"/>
      <name val="Arial"/>
      <family val="2"/>
    </font>
    <font>
      <sz val="18"/>
      <color theme="9" tint="-0.249977111117893"/>
      <name val="Arial"/>
      <family val="2"/>
      <charset val="204"/>
    </font>
    <font>
      <sz val="18"/>
      <color rgb="FF0070C0"/>
      <name val="Arial"/>
      <family val="2"/>
      <charset val="204"/>
    </font>
    <font>
      <sz val="14"/>
      <color theme="9" tint="-0.249977111117893"/>
      <name val="Arial"/>
      <family val="2"/>
      <charset val="204"/>
    </font>
    <font>
      <sz val="14"/>
      <color rgb="FF0070C0"/>
      <name val="Arial"/>
      <family val="2"/>
      <charset val="204"/>
    </font>
    <font>
      <b/>
      <sz val="8"/>
      <name val="Arial"/>
      <family val="2"/>
      <charset val="204"/>
    </font>
    <font>
      <sz val="8"/>
      <color theme="1"/>
      <name val="Arial"/>
      <family val="2"/>
      <charset val="204"/>
    </font>
    <font>
      <sz val="9"/>
      <name val="Arial"/>
      <family val="2"/>
      <charset val="204"/>
    </font>
    <font>
      <b/>
      <sz val="10"/>
      <color theme="9" tint="-0.249977111117893"/>
      <name val="Arial"/>
      <family val="2"/>
      <charset val="204"/>
    </font>
    <font>
      <sz val="8"/>
      <name val="Calibri"/>
      <family val="2"/>
      <charset val="204"/>
      <scheme val="minor"/>
    </font>
    <font>
      <sz val="8"/>
      <name val="Arial"/>
      <family val="2"/>
    </font>
    <font>
      <b/>
      <sz val="8"/>
      <name val="Arial"/>
      <family val="2"/>
    </font>
    <font>
      <sz val="11"/>
      <name val="Arial"/>
      <family val="2"/>
    </font>
    <font>
      <b/>
      <sz val="11"/>
      <name val="Arial"/>
      <family val="2"/>
    </font>
    <font>
      <i/>
      <sz val="8"/>
      <name val="Arial"/>
      <family val="2"/>
    </font>
    <font>
      <u/>
      <sz val="11"/>
      <color theme="10"/>
      <name val="Calibri"/>
      <family val="2"/>
      <scheme val="minor"/>
    </font>
    <font>
      <sz val="24"/>
      <color rgb="FFFF6600"/>
      <name val="Arial"/>
      <family val="2"/>
    </font>
    <font>
      <sz val="14"/>
      <color indexed="25"/>
      <name val="Arial"/>
      <family val="2"/>
      <charset val="204"/>
    </font>
    <font>
      <sz val="11"/>
      <color theme="9" tint="-0.249977111117893"/>
      <name val="Arial"/>
      <family val="2"/>
    </font>
    <font>
      <sz val="8"/>
      <name val="Calibri"/>
      <family val="2"/>
      <scheme val="minor"/>
    </font>
    <font>
      <sz val="8"/>
      <color theme="1"/>
      <name val="Arial"/>
      <family val="2"/>
    </font>
    <font>
      <sz val="20"/>
      <color theme="9" tint="-0.249977111117893"/>
      <name val="Arial"/>
      <family val="2"/>
      <charset val="204"/>
    </font>
    <font>
      <sz val="14"/>
      <color theme="9" tint="-0.249977111117893"/>
      <name val="Arial"/>
      <family val="2"/>
    </font>
    <font>
      <sz val="15"/>
      <color theme="9" tint="-0.249977111117893"/>
      <name val="Arial"/>
      <family val="2"/>
    </font>
    <font>
      <sz val="10"/>
      <color theme="9" tint="-0.249977111117893"/>
      <name val="Arial"/>
      <family val="2"/>
    </font>
    <font>
      <u/>
      <sz val="10"/>
      <color theme="9" tint="-0.249977111117893"/>
      <name val="Arial"/>
      <family val="2"/>
    </font>
    <font>
      <b/>
      <u/>
      <sz val="14"/>
      <name val="Arial"/>
      <family val="2"/>
    </font>
    <font>
      <sz val="14"/>
      <color theme="1"/>
      <name val="Arial"/>
      <family val="2"/>
    </font>
    <font>
      <i/>
      <sz val="8"/>
      <name val="Arial"/>
      <family val="2"/>
      <charset val="204"/>
    </font>
    <font>
      <b/>
      <sz val="8"/>
      <color theme="1"/>
      <name val="Arial"/>
      <family val="2"/>
      <charset val="204"/>
    </font>
    <font>
      <sz val="11"/>
      <name val="Calibri"/>
      <family val="2"/>
      <scheme val="minor"/>
    </font>
    <font>
      <u/>
      <sz val="10"/>
      <color indexed="12"/>
      <name val="Arial"/>
      <family val="2"/>
      <charset val="204"/>
    </font>
    <font>
      <b/>
      <u/>
      <sz val="18"/>
      <color theme="1" tint="4.9989318521683403E-2"/>
      <name val="Arial"/>
      <family val="2"/>
    </font>
    <font>
      <sz val="11"/>
      <color theme="0"/>
      <name val="Arial"/>
      <family val="2"/>
    </font>
    <font>
      <sz val="11"/>
      <color rgb="FFFF0000"/>
      <name val="Arial"/>
      <family val="2"/>
    </font>
    <font>
      <sz val="8"/>
      <color theme="0"/>
      <name val="Arial"/>
      <family val="2"/>
      <charset val="204"/>
    </font>
    <font>
      <sz val="8"/>
      <color theme="0"/>
      <name val="Calibri"/>
      <family val="2"/>
      <charset val="204"/>
      <scheme val="minor"/>
    </font>
    <font>
      <sz val="8"/>
      <color theme="0"/>
      <name val="Calibri"/>
      <family val="2"/>
      <scheme val="minor"/>
    </font>
    <font>
      <b/>
      <sz val="8"/>
      <color theme="0"/>
      <name val="Arial"/>
      <family val="2"/>
      <charset val="204"/>
    </font>
    <font>
      <sz val="11"/>
      <color theme="0"/>
      <name val="Arial"/>
      <family val="2"/>
      <charset val="204"/>
    </font>
    <font>
      <i/>
      <sz val="8"/>
      <color theme="0"/>
      <name val="Arial"/>
      <family val="2"/>
    </font>
    <font>
      <sz val="8"/>
      <color rgb="FF000000"/>
      <name val="Segoe UI"/>
      <family val="2"/>
      <charset val="204"/>
    </font>
    <font>
      <sz val="11"/>
      <color rgb="FFFF0000"/>
      <name val="Calibri"/>
      <family val="2"/>
      <scheme val="minor"/>
    </font>
    <font>
      <b/>
      <sz val="16"/>
      <color theme="1" tint="0.34998626667073579"/>
      <name val="Arial"/>
      <family val="2"/>
      <charset val="204"/>
    </font>
    <font>
      <sz val="11"/>
      <color theme="1"/>
      <name val="Arial"/>
      <family val="2"/>
      <charset val="204"/>
    </font>
    <font>
      <sz val="8"/>
      <color rgb="FF487BBF"/>
      <name val="Arial"/>
      <family val="2"/>
      <charset val="204"/>
    </font>
    <font>
      <sz val="14"/>
      <color theme="1" tint="0.34998626667073579"/>
      <name val="Arial"/>
      <family val="2"/>
      <charset val="204"/>
    </font>
    <font>
      <sz val="14"/>
      <name val="Arial"/>
      <family val="2"/>
      <charset val="204"/>
    </font>
    <font>
      <b/>
      <sz val="14"/>
      <color theme="1" tint="0.34998626667073579"/>
      <name val="Arial"/>
      <family val="2"/>
      <charset val="204"/>
    </font>
    <font>
      <sz val="9"/>
      <color theme="0"/>
      <name val="Arial"/>
      <family val="2"/>
      <charset val="204"/>
    </font>
    <font>
      <b/>
      <sz val="10"/>
      <name val="Arial"/>
      <family val="2"/>
      <charset val="204"/>
    </font>
    <font>
      <sz val="8"/>
      <color theme="1" tint="0.34998626667073579"/>
      <name val="Arial"/>
      <family val="2"/>
      <charset val="204"/>
    </font>
    <font>
      <sz val="11"/>
      <color theme="0"/>
      <name val="Calibri"/>
      <family val="2"/>
      <scheme val="minor"/>
    </font>
    <font>
      <u/>
      <sz val="8"/>
      <name val="Arial"/>
      <family val="2"/>
      <charset val="204"/>
    </font>
    <font>
      <b/>
      <sz val="26"/>
      <color rgb="FFFF6600"/>
      <name val="Arial"/>
      <family val="2"/>
      <charset val="204"/>
    </font>
    <font>
      <sz val="7"/>
      <name val="Arial"/>
      <family val="2"/>
      <charset val="204"/>
    </font>
    <font>
      <b/>
      <sz val="8"/>
      <color theme="0"/>
      <name val="Calibri"/>
      <family val="2"/>
      <charset val="204"/>
      <scheme val="minor"/>
    </font>
    <font>
      <i/>
      <sz val="7"/>
      <name val="Arial"/>
      <family val="2"/>
      <charset val="204"/>
    </font>
    <font>
      <i/>
      <u/>
      <sz val="7"/>
      <name val="Arial"/>
      <family val="2"/>
      <charset val="204"/>
    </font>
    <font>
      <b/>
      <sz val="11"/>
      <name val="Arial"/>
      <family val="2"/>
      <charset val="204"/>
    </font>
    <font>
      <b/>
      <sz val="28"/>
      <color theme="1" tint="0.249977111117893"/>
      <name val="Arial"/>
      <family val="2"/>
      <charset val="204"/>
    </font>
    <font>
      <b/>
      <sz val="24"/>
      <color rgb="FF7285AF"/>
      <name val="Arial"/>
      <family val="2"/>
      <charset val="204"/>
    </font>
    <font>
      <b/>
      <sz val="24"/>
      <color rgb="FF719E95"/>
      <name val="Arial"/>
      <family val="2"/>
      <charset val="204"/>
    </font>
    <font>
      <b/>
      <sz val="24"/>
      <color rgb="FFFC9C4E"/>
      <name val="Arial"/>
      <family val="2"/>
      <charset val="204"/>
    </font>
    <font>
      <sz val="11"/>
      <color rgb="FF7285AF"/>
      <name val="Arial"/>
      <family val="2"/>
      <charset val="204"/>
    </font>
    <font>
      <i/>
      <u/>
      <sz val="8"/>
      <name val="Arial"/>
      <family val="2"/>
      <charset val="204"/>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1" tint="0.499984740745262"/>
        <bgColor indexed="64"/>
      </patternFill>
    </fill>
    <fill>
      <patternFill patternType="solid">
        <fgColor theme="0" tint="-0.34998626667073579"/>
        <bgColor indexed="64"/>
      </patternFill>
    </fill>
    <fill>
      <patternFill patternType="solid">
        <fgColor rgb="FF92D050"/>
        <bgColor indexed="64"/>
      </patternFill>
    </fill>
    <fill>
      <patternFill patternType="solid">
        <fgColor rgb="FFFF0000"/>
        <bgColor indexed="64"/>
      </patternFill>
    </fill>
    <fill>
      <patternFill patternType="solid">
        <fgColor rgb="FFF9E7DA"/>
        <bgColor indexed="64"/>
      </patternFill>
    </fill>
  </fills>
  <borders count="31">
    <border>
      <left/>
      <right/>
      <top/>
      <bottom/>
      <diagonal/>
    </border>
    <border>
      <left/>
      <right/>
      <top style="thin">
        <color theme="9" tint="-0.24994659260841701"/>
      </top>
      <bottom style="thick">
        <color theme="9" tint="-0.24994659260841701"/>
      </bottom>
      <diagonal/>
    </border>
    <border>
      <left/>
      <right/>
      <top/>
      <bottom style="thin">
        <color theme="9" tint="-0.24994659260841701"/>
      </bottom>
      <diagonal/>
    </border>
    <border>
      <left/>
      <right/>
      <top/>
      <bottom style="thick">
        <color theme="9" tint="-0.24994659260841701"/>
      </bottom>
      <diagonal/>
    </border>
    <border>
      <left/>
      <right/>
      <top style="medium">
        <color rgb="FFFF6600"/>
      </top>
      <bottom/>
      <diagonal/>
    </border>
    <border>
      <left/>
      <right/>
      <top/>
      <bottom style="thin">
        <color theme="9" tint="-0.249977111117893"/>
      </bottom>
      <diagonal/>
    </border>
    <border>
      <left/>
      <right/>
      <top style="thin">
        <color theme="9" tint="-0.249977111117893"/>
      </top>
      <bottom/>
      <diagonal/>
    </border>
    <border>
      <left/>
      <right/>
      <top/>
      <bottom style="thin">
        <color rgb="FFFF6600"/>
      </bottom>
      <diagonal/>
    </border>
    <border>
      <left style="thin">
        <color theme="0"/>
      </left>
      <right style="thin">
        <color theme="0"/>
      </right>
      <top style="thin">
        <color theme="0"/>
      </top>
      <bottom style="thin">
        <color theme="0"/>
      </bottom>
      <diagonal/>
    </border>
    <border>
      <left/>
      <right/>
      <top style="thin">
        <color theme="9" tint="-0.24994659260841701"/>
      </top>
      <bottom style="thin">
        <color theme="0"/>
      </bottom>
      <diagonal/>
    </border>
    <border>
      <left/>
      <right/>
      <top style="thin">
        <color theme="0"/>
      </top>
      <bottom style="thin">
        <color theme="0"/>
      </bottom>
      <diagonal/>
    </border>
    <border>
      <left style="thin">
        <color theme="1" tint="0.24994659260841701"/>
      </left>
      <right style="thin">
        <color theme="1" tint="0.24994659260841701"/>
      </right>
      <top style="thin">
        <color theme="1" tint="0.24994659260841701"/>
      </top>
      <bottom style="thin">
        <color theme="1" tint="0.24994659260841701"/>
      </bottom>
      <diagonal/>
    </border>
    <border>
      <left style="thin">
        <color theme="1" tint="0.24994659260841701"/>
      </left>
      <right/>
      <top style="thin">
        <color theme="1" tint="0.24994659260841701"/>
      </top>
      <bottom style="thin">
        <color theme="1" tint="0.24994659260841701"/>
      </bottom>
      <diagonal/>
    </border>
    <border>
      <left/>
      <right/>
      <top style="thin">
        <color theme="1" tint="0.24994659260841701"/>
      </top>
      <bottom style="thin">
        <color theme="1" tint="0.24994659260841701"/>
      </bottom>
      <diagonal/>
    </border>
    <border>
      <left/>
      <right style="thin">
        <color theme="1" tint="0.24994659260841701"/>
      </right>
      <top style="thin">
        <color theme="1" tint="0.24994659260841701"/>
      </top>
      <bottom style="thin">
        <color theme="1" tint="0.24994659260841701"/>
      </bottom>
      <diagonal/>
    </border>
    <border>
      <left/>
      <right/>
      <top style="thin">
        <color theme="9" tint="-0.24994659260841701"/>
      </top>
      <bottom/>
      <diagonal/>
    </border>
    <border>
      <left/>
      <right/>
      <top style="thick">
        <color theme="9" tint="-0.24994659260841701"/>
      </top>
      <bottom style="thin">
        <color theme="9" tint="-0.249977111117893"/>
      </bottom>
      <diagonal/>
    </border>
    <border>
      <left/>
      <right/>
      <top style="thin">
        <color theme="9" tint="-0.249977111117893"/>
      </top>
      <bottom style="thin">
        <color theme="9" tint="-0.249977111117893"/>
      </bottom>
      <diagonal/>
    </border>
    <border>
      <left/>
      <right/>
      <top style="thin">
        <color theme="9" tint="-0.249977111117893"/>
      </top>
      <bottom style="thin">
        <color theme="1" tint="0.499984740745262"/>
      </bottom>
      <diagonal/>
    </border>
    <border>
      <left/>
      <right/>
      <top style="thin">
        <color theme="1" tint="0.499984740745262"/>
      </top>
      <bottom style="thin">
        <color theme="1" tint="0.499984740745262"/>
      </bottom>
      <diagonal/>
    </border>
    <border>
      <left/>
      <right/>
      <top style="thin">
        <color theme="1" tint="0.499984740745262"/>
      </top>
      <bottom style="thin">
        <color theme="9" tint="-0.249977111117893"/>
      </bottom>
      <diagonal/>
    </border>
    <border>
      <left/>
      <right/>
      <top style="thin">
        <color theme="1" tint="0.499984740745262"/>
      </top>
      <bottom/>
      <diagonal/>
    </border>
    <border>
      <left/>
      <right/>
      <top/>
      <bottom style="thin">
        <color theme="1" tint="0.499984740745262"/>
      </bottom>
      <diagonal/>
    </border>
    <border>
      <left/>
      <right/>
      <top style="thin">
        <color theme="9" tint="-0.249977111117893"/>
      </top>
      <bottom style="thin">
        <color theme="0" tint="-0.499984740745262"/>
      </bottom>
      <diagonal/>
    </border>
    <border>
      <left/>
      <right/>
      <top style="thin">
        <color theme="0" tint="-0.499984740745262"/>
      </top>
      <bottom style="thin">
        <color theme="9" tint="-0.249977111117893"/>
      </bottom>
      <diagonal/>
    </border>
    <border>
      <left/>
      <right/>
      <top style="thin">
        <color theme="0" tint="-0.499984740745262"/>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right/>
      <top style="thick">
        <color theme="9" tint="-0.24994659260841701"/>
      </top>
      <bottom style="thin">
        <color theme="0" tint="-0.499984740745262"/>
      </bottom>
      <diagonal/>
    </border>
    <border>
      <left/>
      <right/>
      <top style="thin">
        <color theme="0" tint="-0.499984740745262"/>
      </top>
      <bottom style="thin">
        <color theme="9" tint="-0.24994659260841701"/>
      </bottom>
      <diagonal/>
    </border>
    <border>
      <left/>
      <right/>
      <top style="thin">
        <color theme="9" tint="-0.24994659260841701"/>
      </top>
      <bottom style="thin">
        <color theme="0" tint="-0.499984740745262"/>
      </bottom>
      <diagonal/>
    </border>
  </borders>
  <cellStyleXfs count="50">
    <xf numFmtId="0" fontId="0" fillId="0" borderId="0"/>
    <xf numFmtId="0" fontId="8" fillId="0" borderId="0"/>
    <xf numFmtId="164" fontId="9"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0" fontId="6" fillId="0" borderId="0" applyAlignment="0"/>
    <xf numFmtId="0" fontId="5" fillId="0" borderId="0"/>
    <xf numFmtId="167" fontId="10" fillId="0" borderId="0" applyBorder="0" applyProtection="0"/>
    <xf numFmtId="0" fontId="9" fillId="0" borderId="0"/>
    <xf numFmtId="0" fontId="7" fillId="0" borderId="0"/>
    <xf numFmtId="0" fontId="4" fillId="0" borderId="0"/>
    <xf numFmtId="0" fontId="11" fillId="0" borderId="0"/>
    <xf numFmtId="0" fontId="8" fillId="0" borderId="0"/>
    <xf numFmtId="0" fontId="12" fillId="0" borderId="0"/>
    <xf numFmtId="0" fontId="4" fillId="0" borderId="0"/>
    <xf numFmtId="0" fontId="8" fillId="0" borderId="0"/>
    <xf numFmtId="0" fontId="12" fillId="0" borderId="0"/>
    <xf numFmtId="0" fontId="7" fillId="0" borderId="0"/>
    <xf numFmtId="164"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12" fillId="0" borderId="0"/>
    <xf numFmtId="9" fontId="13" fillId="0" borderId="0" applyFont="0" applyFill="0" applyBorder="0" applyAlignment="0" applyProtection="0"/>
    <xf numFmtId="0" fontId="12" fillId="0" borderId="0"/>
    <xf numFmtId="0" fontId="8" fillId="0" borderId="0"/>
    <xf numFmtId="0" fontId="12" fillId="0" borderId="0"/>
    <xf numFmtId="43" fontId="9" fillId="0" borderId="0" applyFont="0" applyFill="0" applyBorder="0" applyAlignment="0" applyProtection="0"/>
    <xf numFmtId="0" fontId="4" fillId="0" borderId="0"/>
    <xf numFmtId="0" fontId="15" fillId="0" borderId="0"/>
    <xf numFmtId="4" fontId="9" fillId="0" borderId="0">
      <alignment horizontal="right" indent="1"/>
    </xf>
    <xf numFmtId="9" fontId="3" fillId="0" borderId="0" applyFont="0" applyFill="0" applyBorder="0" applyAlignment="0" applyProtection="0"/>
    <xf numFmtId="0" fontId="18" fillId="0" borderId="0"/>
    <xf numFmtId="0" fontId="8" fillId="0" borderId="0"/>
    <xf numFmtId="9" fontId="8" fillId="0" borderId="0" applyFont="0" applyFill="0" applyBorder="0" applyAlignment="0" applyProtection="0"/>
    <xf numFmtId="0" fontId="33" fillId="0" borderId="0" applyNumberFormat="0" applyFill="0" applyBorder="0" applyAlignment="0" applyProtection="0"/>
    <xf numFmtId="0" fontId="15" fillId="0" borderId="0"/>
    <xf numFmtId="0" fontId="35" fillId="0" borderId="0"/>
    <xf numFmtId="0" fontId="2" fillId="0" borderId="0"/>
    <xf numFmtId="0" fontId="1" fillId="0" borderId="0" applyAlignment="0"/>
    <xf numFmtId="0" fontId="1" fillId="0" borderId="0"/>
    <xf numFmtId="0" fontId="1" fillId="0" borderId="0"/>
    <xf numFmtId="0" fontId="1" fillId="0" borderId="0"/>
    <xf numFmtId="43" fontId="9" fillId="0" borderId="0" applyFont="0" applyFill="0" applyBorder="0" applyAlignment="0" applyProtection="0"/>
    <xf numFmtId="0" fontId="1" fillId="0" borderId="0"/>
    <xf numFmtId="9" fontId="1" fillId="0" borderId="0" applyFont="0" applyFill="0" applyBorder="0" applyAlignment="0" applyProtection="0"/>
    <xf numFmtId="0" fontId="49" fillId="0" borderId="0" applyNumberFormat="0" applyFill="0" applyBorder="0" applyAlignment="0" applyProtection="0">
      <alignment vertical="top"/>
      <protection locked="0"/>
    </xf>
    <xf numFmtId="0" fontId="1" fillId="0" borderId="0"/>
    <xf numFmtId="0" fontId="33" fillId="0" borderId="0" applyNumberFormat="0" applyFill="0" applyBorder="0" applyAlignment="0" applyProtection="0"/>
  </cellStyleXfs>
  <cellXfs count="479">
    <xf numFmtId="0" fontId="0" fillId="0" borderId="0" xfId="0"/>
    <xf numFmtId="0" fontId="0" fillId="0" borderId="0" xfId="0" applyAlignment="1">
      <alignment horizontal="right"/>
    </xf>
    <xf numFmtId="0" fontId="0" fillId="0" borderId="0" xfId="0" applyAlignment="1">
      <alignment horizontal="left" vertical="top"/>
    </xf>
    <xf numFmtId="0" fontId="0" fillId="0" borderId="0" xfId="0" applyAlignment="1">
      <alignment vertical="top" wrapText="1"/>
    </xf>
    <xf numFmtId="0" fontId="17" fillId="3" borderId="0" xfId="1" applyFont="1" applyFill="1" applyAlignment="1">
      <alignment vertical="center"/>
    </xf>
    <xf numFmtId="0" fontId="19" fillId="3" borderId="0" xfId="33" applyFont="1" applyFill="1" applyAlignment="1">
      <alignment vertical="center"/>
    </xf>
    <xf numFmtId="0" fontId="20" fillId="3" borderId="0" xfId="33" applyFont="1" applyFill="1" applyAlignment="1">
      <alignment vertical="center"/>
    </xf>
    <xf numFmtId="0" fontId="7" fillId="3" borderId="0" xfId="1" applyFont="1" applyFill="1" applyAlignment="1">
      <alignment vertical="center"/>
    </xf>
    <xf numFmtId="0" fontId="7" fillId="3" borderId="1" xfId="1" applyFont="1" applyFill="1" applyBorder="1" applyAlignment="1">
      <alignment horizontal="center" vertical="center"/>
    </xf>
    <xf numFmtId="0" fontId="7" fillId="3" borderId="1" xfId="34" applyFont="1" applyFill="1" applyBorder="1" applyAlignment="1">
      <alignment horizontal="right" vertical="center"/>
    </xf>
    <xf numFmtId="0" fontId="17" fillId="3" borderId="0" xfId="1" applyFont="1" applyFill="1" applyAlignment="1">
      <alignment horizontal="center" vertical="center"/>
    </xf>
    <xf numFmtId="0" fontId="8" fillId="3" borderId="0" xfId="34" applyFill="1" applyAlignment="1">
      <alignment horizontal="center" vertical="center"/>
    </xf>
    <xf numFmtId="0" fontId="21" fillId="3" borderId="0" xfId="33" applyFont="1" applyFill="1" applyAlignment="1">
      <alignment vertical="center"/>
    </xf>
    <xf numFmtId="0" fontId="22" fillId="3" borderId="0" xfId="33" applyFont="1" applyFill="1" applyAlignment="1">
      <alignment vertical="center"/>
    </xf>
    <xf numFmtId="0" fontId="17" fillId="3" borderId="0" xfId="34" applyFont="1" applyFill="1" applyAlignment="1">
      <alignment horizontal="center" vertical="center"/>
    </xf>
    <xf numFmtId="3" fontId="17" fillId="3" borderId="0" xfId="34" applyNumberFormat="1" applyFont="1" applyFill="1" applyAlignment="1">
      <alignment horizontal="center" vertical="center"/>
    </xf>
    <xf numFmtId="169" fontId="7" fillId="3" borderId="0" xfId="2" applyNumberFormat="1" applyFont="1" applyFill="1" applyBorder="1" applyAlignment="1">
      <alignment horizontal="center" vertical="center"/>
    </xf>
    <xf numFmtId="0" fontId="7" fillId="3" borderId="0" xfId="34" applyFont="1" applyFill="1" applyAlignment="1">
      <alignment vertical="center"/>
    </xf>
    <xf numFmtId="3" fontId="7" fillId="3" borderId="0" xfId="1" applyNumberFormat="1" applyFont="1" applyFill="1" applyAlignment="1">
      <alignment horizontal="right" vertical="center"/>
    </xf>
    <xf numFmtId="0" fontId="23" fillId="3" borderId="0" xfId="1" applyFont="1" applyFill="1" applyAlignment="1">
      <alignment vertical="center"/>
    </xf>
    <xf numFmtId="0" fontId="23" fillId="3" borderId="0" xfId="34" applyFont="1" applyFill="1" applyAlignment="1">
      <alignment vertical="center"/>
    </xf>
    <xf numFmtId="3" fontId="23" fillId="3" borderId="0" xfId="1" applyNumberFormat="1" applyFont="1" applyFill="1" applyAlignment="1">
      <alignment horizontal="right" vertical="center"/>
    </xf>
    <xf numFmtId="0" fontId="7" fillId="3" borderId="0" xfId="34" applyFont="1" applyFill="1" applyAlignment="1">
      <alignment horizontal="left" vertical="center" indent="1"/>
    </xf>
    <xf numFmtId="0" fontId="7" fillId="3" borderId="0" xfId="34" applyFont="1" applyFill="1" applyAlignment="1">
      <alignment horizontal="left" vertical="center"/>
    </xf>
    <xf numFmtId="165" fontId="7" fillId="3" borderId="0" xfId="1" applyNumberFormat="1" applyFont="1" applyFill="1" applyAlignment="1">
      <alignment horizontal="right" vertical="center"/>
    </xf>
    <xf numFmtId="41" fontId="7" fillId="3" borderId="0" xfId="35" applyNumberFormat="1" applyFont="1" applyFill="1" applyBorder="1" applyAlignment="1">
      <alignment horizontal="right" vertical="center" wrapText="1"/>
    </xf>
    <xf numFmtId="0" fontId="25" fillId="3" borderId="0" xfId="1" applyFont="1" applyFill="1" applyAlignment="1">
      <alignment vertical="center"/>
    </xf>
    <xf numFmtId="0" fontId="26" fillId="3" borderId="2" xfId="33" applyFont="1" applyFill="1" applyBorder="1" applyAlignment="1">
      <alignment vertical="center"/>
    </xf>
    <xf numFmtId="0" fontId="23" fillId="3" borderId="2" xfId="1" applyFont="1" applyFill="1" applyBorder="1" applyAlignment="1">
      <alignment horizontal="center" vertical="center"/>
    </xf>
    <xf numFmtId="169" fontId="7" fillId="3" borderId="0" xfId="2" applyNumberFormat="1" applyFont="1" applyFill="1" applyBorder="1" applyAlignment="1">
      <alignment horizontal="right" vertical="center"/>
    </xf>
    <xf numFmtId="0" fontId="27" fillId="3" borderId="0" xfId="1" applyFont="1" applyFill="1" applyAlignment="1">
      <alignment vertical="center"/>
    </xf>
    <xf numFmtId="169" fontId="7" fillId="3" borderId="0" xfId="2" applyNumberFormat="1" applyFont="1" applyFill="1" applyBorder="1" applyAlignment="1">
      <alignment vertical="center"/>
    </xf>
    <xf numFmtId="0" fontId="0" fillId="3" borderId="0" xfId="0" applyFill="1"/>
    <xf numFmtId="0" fontId="23" fillId="3" borderId="2" xfId="1" applyFont="1" applyFill="1" applyBorder="1" applyAlignment="1">
      <alignment horizontal="right" vertical="center"/>
    </xf>
    <xf numFmtId="0" fontId="29" fillId="3" borderId="0" xfId="34" applyFont="1" applyFill="1" applyAlignment="1">
      <alignment horizontal="left" vertical="center"/>
    </xf>
    <xf numFmtId="1" fontId="7" fillId="3" borderId="0" xfId="1" applyNumberFormat="1" applyFont="1" applyFill="1" applyAlignment="1">
      <alignment horizontal="right" vertical="center"/>
    </xf>
    <xf numFmtId="168" fontId="7" fillId="3" borderId="0" xfId="1" applyNumberFormat="1" applyFont="1" applyFill="1" applyAlignment="1">
      <alignment horizontal="right" vertical="center"/>
    </xf>
    <xf numFmtId="4" fontId="7" fillId="3" borderId="0" xfId="1" applyNumberFormat="1" applyFont="1" applyFill="1" applyAlignment="1">
      <alignment horizontal="right" vertical="center"/>
    </xf>
    <xf numFmtId="0" fontId="16" fillId="3" borderId="0" xfId="0" applyFont="1" applyFill="1"/>
    <xf numFmtId="9" fontId="7" fillId="3" borderId="0" xfId="1" applyNumberFormat="1" applyFont="1" applyFill="1" applyAlignment="1">
      <alignment horizontal="right" vertical="center"/>
    </xf>
    <xf numFmtId="0" fontId="7" fillId="3" borderId="1" xfId="34" applyFont="1" applyFill="1" applyBorder="1" applyAlignment="1">
      <alignment horizontal="center" vertical="center"/>
    </xf>
    <xf numFmtId="0" fontId="25" fillId="3" borderId="0" xfId="1" applyFont="1" applyFill="1" applyAlignment="1">
      <alignment horizontal="center" vertical="center"/>
    </xf>
    <xf numFmtId="0" fontId="17" fillId="3" borderId="2" xfId="1" applyFont="1" applyFill="1" applyBorder="1" applyAlignment="1">
      <alignment vertical="center"/>
    </xf>
    <xf numFmtId="0" fontId="32" fillId="3" borderId="0" xfId="34" applyFont="1" applyFill="1" applyAlignment="1">
      <alignment horizontal="left" vertical="center"/>
    </xf>
    <xf numFmtId="0" fontId="29" fillId="3" borderId="0" xfId="34" applyFont="1" applyFill="1" applyAlignment="1">
      <alignment vertical="center"/>
    </xf>
    <xf numFmtId="0" fontId="16" fillId="0" borderId="0" xfId="0" applyFont="1"/>
    <xf numFmtId="0" fontId="0" fillId="3" borderId="0" xfId="0" applyFill="1" applyAlignment="1">
      <alignment horizontal="center" vertical="center"/>
    </xf>
    <xf numFmtId="3" fontId="7" fillId="3" borderId="0" xfId="35" applyNumberFormat="1" applyFont="1" applyFill="1" applyBorder="1" applyAlignment="1">
      <alignment horizontal="right" vertical="center" wrapText="1"/>
    </xf>
    <xf numFmtId="0" fontId="7" fillId="3" borderId="0" xfId="1" applyFont="1" applyFill="1" applyAlignment="1">
      <alignment horizontal="center" vertical="center"/>
    </xf>
    <xf numFmtId="0" fontId="7" fillId="3" borderId="0" xfId="34" applyFont="1" applyFill="1" applyAlignment="1">
      <alignment horizontal="center" vertical="center"/>
    </xf>
    <xf numFmtId="0" fontId="7" fillId="3" borderId="0" xfId="34" applyFont="1" applyFill="1" applyAlignment="1">
      <alignment horizontal="right" vertical="center"/>
    </xf>
    <xf numFmtId="0" fontId="23" fillId="3" borderId="0" xfId="34" applyFont="1" applyFill="1" applyAlignment="1">
      <alignment horizontal="left" vertical="center"/>
    </xf>
    <xf numFmtId="169" fontId="23" fillId="3" borderId="0" xfId="2" applyNumberFormat="1" applyFont="1" applyFill="1" applyBorder="1" applyAlignment="1">
      <alignment horizontal="right" vertical="center"/>
    </xf>
    <xf numFmtId="0" fontId="24" fillId="0" borderId="0" xfId="0" applyFont="1" applyAlignment="1">
      <alignment horizontal="left" vertical="center" indent="2"/>
    </xf>
    <xf numFmtId="9" fontId="7" fillId="3" borderId="0" xfId="2" applyNumberFormat="1" applyFont="1" applyFill="1" applyBorder="1" applyAlignment="1">
      <alignment horizontal="right" vertical="center"/>
    </xf>
    <xf numFmtId="170" fontId="7" fillId="3" borderId="0" xfId="2" applyNumberFormat="1" applyFont="1" applyFill="1" applyBorder="1" applyAlignment="1">
      <alignment horizontal="right" vertical="center"/>
    </xf>
    <xf numFmtId="0" fontId="7" fillId="3" borderId="3" xfId="1" applyFont="1" applyFill="1" applyBorder="1" applyAlignment="1">
      <alignment horizontal="center" vertical="center" wrapText="1"/>
    </xf>
    <xf numFmtId="0" fontId="7" fillId="3" borderId="3" xfId="34" applyFont="1" applyFill="1" applyBorder="1" applyAlignment="1">
      <alignment horizontal="center" vertical="center" wrapText="1"/>
    </xf>
    <xf numFmtId="0" fontId="0" fillId="3" borderId="3" xfId="0" applyFill="1" applyBorder="1" applyAlignment="1">
      <alignment horizontal="center" vertical="center" wrapText="1"/>
    </xf>
    <xf numFmtId="0" fontId="0" fillId="0" borderId="3" xfId="0" applyBorder="1" applyAlignment="1">
      <alignment horizontal="center" vertical="center" wrapText="1"/>
    </xf>
    <xf numFmtId="0" fontId="7" fillId="3" borderId="0" xfId="1" applyFont="1" applyFill="1" applyAlignment="1">
      <alignment horizontal="center" vertical="center" wrapText="1"/>
    </xf>
    <xf numFmtId="0" fontId="7" fillId="3" borderId="0" xfId="34" applyFont="1" applyFill="1" applyAlignment="1">
      <alignment horizontal="center" vertical="center" wrapText="1"/>
    </xf>
    <xf numFmtId="0" fontId="0" fillId="3" borderId="0" xfId="0" applyFill="1" applyAlignment="1">
      <alignment horizontal="center" vertical="center" wrapText="1"/>
    </xf>
    <xf numFmtId="0" fontId="0" fillId="0" borderId="0" xfId="0" applyAlignment="1">
      <alignment horizontal="center" vertical="center" wrapText="1"/>
    </xf>
    <xf numFmtId="0" fontId="7" fillId="3" borderId="0" xfId="34" applyFont="1" applyFill="1" applyAlignment="1">
      <alignment horizontal="left" vertical="center" indent="2"/>
    </xf>
    <xf numFmtId="0" fontId="28" fillId="3" borderId="0" xfId="1" applyFont="1" applyFill="1" applyAlignment="1">
      <alignment vertical="center"/>
    </xf>
    <xf numFmtId="3" fontId="30" fillId="3" borderId="0" xfId="34" applyNumberFormat="1" applyFont="1" applyFill="1" applyAlignment="1">
      <alignment horizontal="center" vertical="center"/>
    </xf>
    <xf numFmtId="0" fontId="29" fillId="3" borderId="0" xfId="1" applyFont="1" applyFill="1" applyAlignment="1">
      <alignment vertical="center"/>
    </xf>
    <xf numFmtId="3" fontId="29" fillId="3" borderId="0" xfId="1" applyNumberFormat="1" applyFont="1" applyFill="1" applyAlignment="1">
      <alignment horizontal="right" vertical="center"/>
    </xf>
    <xf numFmtId="3" fontId="31" fillId="3" borderId="0" xfId="34" applyNumberFormat="1" applyFont="1" applyFill="1" applyAlignment="1">
      <alignment horizontal="center" vertical="center"/>
    </xf>
    <xf numFmtId="169" fontId="29" fillId="3" borderId="0" xfId="2" applyNumberFormat="1" applyFont="1" applyFill="1" applyBorder="1" applyAlignment="1">
      <alignment horizontal="right" vertical="center"/>
    </xf>
    <xf numFmtId="2" fontId="7" fillId="3" borderId="0" xfId="2" applyNumberFormat="1" applyFont="1" applyFill="1" applyBorder="1" applyAlignment="1">
      <alignment horizontal="right" vertical="center"/>
    </xf>
    <xf numFmtId="1" fontId="7" fillId="3" borderId="0" xfId="2" applyNumberFormat="1" applyFont="1" applyFill="1" applyBorder="1" applyAlignment="1">
      <alignment horizontal="right" vertical="center"/>
    </xf>
    <xf numFmtId="3" fontId="7" fillId="3" borderId="0" xfId="2" applyNumberFormat="1" applyFont="1" applyFill="1" applyBorder="1" applyAlignment="1">
      <alignment horizontal="right" vertical="center"/>
    </xf>
    <xf numFmtId="2" fontId="7" fillId="3" borderId="0" xfId="1" applyNumberFormat="1" applyFont="1" applyFill="1" applyAlignment="1">
      <alignment horizontal="right" vertical="center"/>
    </xf>
    <xf numFmtId="0" fontId="26" fillId="3" borderId="0" xfId="33" applyFont="1" applyFill="1" applyAlignment="1">
      <alignment vertical="center"/>
    </xf>
    <xf numFmtId="0" fontId="23" fillId="3" borderId="0" xfId="1" applyFont="1" applyFill="1" applyAlignment="1">
      <alignment horizontal="center" vertical="center"/>
    </xf>
    <xf numFmtId="3" fontId="7" fillId="3" borderId="0" xfId="2" applyNumberFormat="1" applyFont="1" applyFill="1" applyBorder="1" applyAlignment="1">
      <alignment vertical="center"/>
    </xf>
    <xf numFmtId="0" fontId="7" fillId="3" borderId="2" xfId="1" applyFont="1" applyFill="1" applyBorder="1" applyAlignment="1">
      <alignment horizontal="center" vertical="center"/>
    </xf>
    <xf numFmtId="0" fontId="39" fillId="3" borderId="0" xfId="0" applyFont="1" applyFill="1" applyAlignment="1">
      <alignment vertical="top"/>
    </xf>
    <xf numFmtId="0" fontId="40" fillId="3" borderId="0" xfId="0" applyFont="1" applyFill="1"/>
    <xf numFmtId="0" fontId="36" fillId="3" borderId="0" xfId="0" applyFont="1" applyFill="1"/>
    <xf numFmtId="0" fontId="41" fillId="3" borderId="4" xfId="38" applyFont="1" applyFill="1" applyBorder="1"/>
    <xf numFmtId="0" fontId="36" fillId="3" borderId="4" xfId="0" applyFont="1" applyFill="1" applyBorder="1"/>
    <xf numFmtId="0" fontId="43" fillId="3" borderId="5" xfId="38" applyFont="1" applyFill="1" applyBorder="1" applyAlignment="1">
      <alignment horizontal="center"/>
    </xf>
    <xf numFmtId="0" fontId="42" fillId="3" borderId="0" xfId="38" applyFont="1" applyFill="1"/>
    <xf numFmtId="0" fontId="43" fillId="3" borderId="0" xfId="38" applyFont="1" applyFill="1" applyAlignment="1">
      <alignment horizontal="center"/>
    </xf>
    <xf numFmtId="0" fontId="42" fillId="3" borderId="6" xfId="38" applyFont="1" applyFill="1" applyBorder="1"/>
    <xf numFmtId="0" fontId="36" fillId="3" borderId="6" xfId="0" applyFont="1" applyFill="1" applyBorder="1"/>
    <xf numFmtId="0" fontId="44" fillId="3" borderId="0" xfId="36" applyFont="1" applyFill="1" applyAlignment="1">
      <alignment vertical="top"/>
    </xf>
    <xf numFmtId="0" fontId="40" fillId="3" borderId="0" xfId="0" applyFont="1" applyFill="1" applyAlignment="1">
      <alignment vertical="top"/>
    </xf>
    <xf numFmtId="0" fontId="45" fillId="3" borderId="0" xfId="0" applyFont="1" applyFill="1" applyAlignment="1">
      <alignment vertical="top" wrapText="1"/>
    </xf>
    <xf numFmtId="0" fontId="40" fillId="3" borderId="0" xfId="38" applyFont="1" applyFill="1"/>
    <xf numFmtId="0" fontId="7" fillId="3" borderId="0" xfId="1" applyFont="1" applyFill="1" applyAlignment="1">
      <alignment horizontal="left" vertical="center" indent="1"/>
    </xf>
    <xf numFmtId="0" fontId="46" fillId="3" borderId="0" xfId="34" applyFont="1" applyFill="1" applyAlignment="1">
      <alignment horizontal="left" vertical="center"/>
    </xf>
    <xf numFmtId="9" fontId="7" fillId="3" borderId="0" xfId="3" applyFont="1" applyFill="1" applyAlignment="1">
      <alignment horizontal="right" vertical="center"/>
    </xf>
    <xf numFmtId="3" fontId="28" fillId="3" borderId="0" xfId="34" applyNumberFormat="1" applyFont="1" applyFill="1" applyAlignment="1">
      <alignment horizontal="right" vertical="center"/>
    </xf>
    <xf numFmtId="3" fontId="29" fillId="3" borderId="0" xfId="34" applyNumberFormat="1" applyFont="1" applyFill="1" applyAlignment="1">
      <alignment horizontal="right" vertical="center"/>
    </xf>
    <xf numFmtId="3" fontId="24" fillId="3" borderId="0" xfId="0" applyNumberFormat="1" applyFont="1" applyFill="1"/>
    <xf numFmtId="3" fontId="24" fillId="3" borderId="0" xfId="0" applyNumberFormat="1" applyFont="1" applyFill="1" applyAlignment="1">
      <alignment horizontal="right"/>
    </xf>
    <xf numFmtId="3" fontId="47" fillId="3" borderId="0" xfId="0" applyNumberFormat="1" applyFont="1" applyFill="1"/>
    <xf numFmtId="3" fontId="47" fillId="3" borderId="0" xfId="0" applyNumberFormat="1" applyFont="1" applyFill="1" applyAlignment="1">
      <alignment horizontal="right"/>
    </xf>
    <xf numFmtId="4" fontId="24" fillId="3" borderId="0" xfId="0" applyNumberFormat="1" applyFont="1" applyFill="1"/>
    <xf numFmtId="0" fontId="24" fillId="3" borderId="0" xfId="0" applyFont="1" applyFill="1"/>
    <xf numFmtId="0" fontId="7" fillId="3" borderId="0" xfId="0" applyFont="1" applyFill="1"/>
    <xf numFmtId="0" fontId="24" fillId="3" borderId="0" xfId="0" applyFont="1" applyFill="1" applyAlignment="1">
      <alignment wrapText="1"/>
    </xf>
    <xf numFmtId="0" fontId="7" fillId="3" borderId="7" xfId="1" applyFont="1" applyFill="1" applyBorder="1" applyAlignment="1">
      <alignment horizontal="center" vertical="center" wrapText="1"/>
    </xf>
    <xf numFmtId="0" fontId="48" fillId="3" borderId="0" xfId="0" applyFont="1" applyFill="1"/>
    <xf numFmtId="0" fontId="7" fillId="3" borderId="0" xfId="0" applyFont="1" applyFill="1" applyAlignment="1">
      <alignment horizontal="left" wrapText="1"/>
    </xf>
    <xf numFmtId="170" fontId="23" fillId="3" borderId="0" xfId="2" applyNumberFormat="1" applyFont="1" applyFill="1" applyBorder="1" applyAlignment="1">
      <alignment horizontal="right" vertical="center"/>
    </xf>
    <xf numFmtId="3" fontId="23" fillId="3" borderId="0" xfId="34" applyNumberFormat="1" applyFont="1" applyFill="1" applyAlignment="1">
      <alignment horizontal="right" vertical="center"/>
    </xf>
    <xf numFmtId="0" fontId="30" fillId="3" borderId="0" xfId="0" applyFont="1" applyFill="1" applyAlignment="1">
      <alignment vertical="top"/>
    </xf>
    <xf numFmtId="0" fontId="0" fillId="0" borderId="8" xfId="0" applyBorder="1"/>
    <xf numFmtId="0" fontId="7" fillId="3" borderId="0" xfId="1" applyFont="1" applyFill="1" applyAlignment="1">
      <alignment vertical="center"/>
    </xf>
    <xf numFmtId="0" fontId="7" fillId="3" borderId="0" xfId="34" applyFont="1" applyFill="1" applyAlignment="1">
      <alignment vertical="center"/>
    </xf>
    <xf numFmtId="3" fontId="7" fillId="3" borderId="0" xfId="1" applyNumberFormat="1" applyFont="1" applyFill="1" applyAlignment="1">
      <alignment horizontal="right" vertical="center"/>
    </xf>
    <xf numFmtId="0" fontId="23" fillId="3" borderId="0" xfId="34" applyFont="1" applyFill="1" applyAlignment="1">
      <alignment vertical="center"/>
    </xf>
    <xf numFmtId="0" fontId="7" fillId="3" borderId="0" xfId="34" applyFont="1" applyFill="1" applyAlignment="1">
      <alignment horizontal="left" vertical="center" indent="1"/>
    </xf>
    <xf numFmtId="0" fontId="7" fillId="3" borderId="0" xfId="34" applyFont="1" applyFill="1" applyAlignment="1">
      <alignment horizontal="left" vertical="center"/>
    </xf>
    <xf numFmtId="0" fontId="23" fillId="3" borderId="0" xfId="34" applyFont="1" applyFill="1" applyAlignment="1">
      <alignment horizontal="left" vertical="center"/>
    </xf>
    <xf numFmtId="0" fontId="7" fillId="3" borderId="0" xfId="34" applyFont="1" applyFill="1" applyAlignment="1">
      <alignment horizontal="left" vertical="center" indent="2"/>
    </xf>
    <xf numFmtId="0" fontId="23" fillId="3" borderId="0" xfId="34" applyFont="1" applyFill="1" applyAlignment="1">
      <alignment horizontal="left" vertical="center" indent="1"/>
    </xf>
    <xf numFmtId="0" fontId="7" fillId="3" borderId="2" xfId="1" applyFont="1" applyFill="1" applyBorder="1" applyAlignment="1">
      <alignment horizontal="center" vertical="center"/>
    </xf>
    <xf numFmtId="0" fontId="23" fillId="3" borderId="0" xfId="34" applyFont="1" applyFill="1" applyAlignment="1">
      <alignment horizontal="left" vertical="center"/>
    </xf>
    <xf numFmtId="0" fontId="0" fillId="0" borderId="0" xfId="0"/>
    <xf numFmtId="0" fontId="7" fillId="3" borderId="0" xfId="1" applyFont="1" applyFill="1" applyAlignment="1">
      <alignment vertical="center"/>
    </xf>
    <xf numFmtId="169" fontId="7" fillId="3" borderId="0" xfId="2" applyNumberFormat="1" applyFont="1" applyFill="1" applyBorder="1" applyAlignment="1">
      <alignment horizontal="center" vertical="center"/>
    </xf>
    <xf numFmtId="0" fontId="7" fillId="3" borderId="0" xfId="34" applyFont="1" applyFill="1" applyAlignment="1">
      <alignment vertical="center"/>
    </xf>
    <xf numFmtId="0" fontId="7" fillId="3" borderId="0" xfId="34" applyFont="1" applyFill="1" applyAlignment="1">
      <alignment horizontal="left" vertical="center" indent="1"/>
    </xf>
    <xf numFmtId="0" fontId="7" fillId="3" borderId="0" xfId="34" applyFont="1" applyFill="1" applyAlignment="1">
      <alignment horizontal="left" vertical="center"/>
    </xf>
    <xf numFmtId="0" fontId="26" fillId="3" borderId="2" xfId="33" applyFont="1" applyFill="1" applyBorder="1" applyAlignment="1">
      <alignment vertical="center"/>
    </xf>
    <xf numFmtId="0" fontId="23" fillId="3" borderId="2" xfId="1" applyFont="1" applyFill="1" applyBorder="1" applyAlignment="1">
      <alignment horizontal="center" vertical="center"/>
    </xf>
    <xf numFmtId="0" fontId="0" fillId="3" borderId="0" xfId="0" applyFill="1"/>
    <xf numFmtId="0" fontId="16" fillId="3" borderId="0" xfId="0" applyFont="1" applyFill="1"/>
    <xf numFmtId="165" fontId="7" fillId="3" borderId="0" xfId="1" applyNumberFormat="1" applyFont="1" applyFill="1" applyAlignment="1">
      <alignment horizontal="center" vertical="center"/>
    </xf>
    <xf numFmtId="3" fontId="7" fillId="3" borderId="0" xfId="1" applyNumberFormat="1" applyFont="1" applyFill="1" applyAlignment="1">
      <alignment horizontal="center" vertical="center"/>
    </xf>
    <xf numFmtId="0" fontId="0" fillId="3" borderId="0" xfId="0" applyFill="1" applyBorder="1"/>
    <xf numFmtId="0" fontId="7" fillId="3" borderId="0" xfId="34" applyFont="1" applyFill="1" applyBorder="1" applyAlignment="1">
      <alignment vertical="center"/>
    </xf>
    <xf numFmtId="0" fontId="16" fillId="3" borderId="0" xfId="0" applyFont="1" applyFill="1" applyBorder="1"/>
    <xf numFmtId="0" fontId="7" fillId="3" borderId="0" xfId="34" applyFont="1" applyFill="1" applyBorder="1" applyAlignment="1">
      <alignment horizontal="left" vertical="center"/>
    </xf>
    <xf numFmtId="9" fontId="7" fillId="3" borderId="2" xfId="3" applyFont="1" applyFill="1" applyBorder="1" applyAlignment="1">
      <alignment horizontal="right" vertical="center"/>
    </xf>
    <xf numFmtId="0" fontId="7" fillId="3" borderId="0" xfId="34" applyFont="1" applyFill="1" applyAlignment="1">
      <alignment horizontal="left" vertical="center"/>
    </xf>
    <xf numFmtId="0" fontId="7" fillId="3" borderId="0" xfId="34" applyFont="1" applyFill="1" applyAlignment="1">
      <alignment horizontal="left" vertical="center"/>
    </xf>
    <xf numFmtId="49" fontId="7" fillId="3" borderId="0" xfId="1" applyNumberFormat="1" applyFont="1" applyFill="1" applyAlignment="1">
      <alignment vertical="center"/>
    </xf>
    <xf numFmtId="1" fontId="7" fillId="3" borderId="0" xfId="3" applyNumberFormat="1" applyFont="1" applyFill="1" applyAlignment="1">
      <alignment horizontal="right" vertical="center"/>
    </xf>
    <xf numFmtId="166" fontId="7" fillId="3" borderId="0" xfId="1" applyNumberFormat="1" applyFont="1" applyFill="1" applyAlignment="1">
      <alignment horizontal="right" vertical="center"/>
    </xf>
    <xf numFmtId="166" fontId="7" fillId="3" borderId="0" xfId="3" applyNumberFormat="1" applyFont="1" applyFill="1" applyAlignment="1">
      <alignment horizontal="right" vertical="center"/>
    </xf>
    <xf numFmtId="1" fontId="23" fillId="3" borderId="0" xfId="2" applyNumberFormat="1" applyFont="1" applyFill="1" applyBorder="1" applyAlignment="1">
      <alignment horizontal="right" vertical="center"/>
    </xf>
    <xf numFmtId="0" fontId="23" fillId="3" borderId="2" xfId="1" applyFont="1" applyFill="1" applyBorder="1" applyAlignment="1">
      <alignment horizontal="center"/>
    </xf>
    <xf numFmtId="0" fontId="26" fillId="3" borderId="2" xfId="33" applyFont="1" applyFill="1" applyBorder="1" applyAlignment="1"/>
    <xf numFmtId="0" fontId="28" fillId="3" borderId="0" xfId="34" applyFont="1" applyFill="1" applyAlignment="1">
      <alignment horizontal="left" vertical="center" indent="1"/>
    </xf>
    <xf numFmtId="1" fontId="28" fillId="3" borderId="0" xfId="3" applyNumberFormat="1" applyFont="1" applyFill="1" applyAlignment="1">
      <alignment horizontal="right" vertical="center"/>
    </xf>
    <xf numFmtId="165" fontId="23" fillId="3" borderId="0" xfId="1" applyNumberFormat="1" applyFont="1" applyFill="1" applyAlignment="1">
      <alignment horizontal="right" vertical="center"/>
    </xf>
    <xf numFmtId="0" fontId="7" fillId="3" borderId="0" xfId="34" applyFont="1" applyFill="1" applyAlignment="1">
      <alignment horizontal="left" vertical="center" indent="3"/>
    </xf>
    <xf numFmtId="1" fontId="7" fillId="3" borderId="0" xfId="3" applyNumberFormat="1" applyFont="1" applyFill="1" applyBorder="1" applyAlignment="1">
      <alignment horizontal="right" vertical="center"/>
    </xf>
    <xf numFmtId="1" fontId="24" fillId="3" borderId="0" xfId="3" applyNumberFormat="1" applyFont="1" applyFill="1"/>
    <xf numFmtId="0" fontId="23" fillId="3" borderId="0" xfId="0" applyFont="1" applyFill="1"/>
    <xf numFmtId="0" fontId="23" fillId="3" borderId="2" xfId="1" applyFont="1" applyFill="1" applyBorder="1" applyAlignment="1">
      <alignment horizontal="right" wrapText="1"/>
    </xf>
    <xf numFmtId="0" fontId="7" fillId="3" borderId="2" xfId="1" applyFont="1" applyFill="1" applyBorder="1" applyAlignment="1">
      <alignment horizontal="right" wrapText="1"/>
    </xf>
    <xf numFmtId="1" fontId="24" fillId="3" borderId="0" xfId="3" applyNumberFormat="1" applyFont="1" applyFill="1" applyBorder="1" applyAlignment="1">
      <alignment horizontal="right" vertical="center" wrapText="1"/>
    </xf>
    <xf numFmtId="3" fontId="23" fillId="3" borderId="0" xfId="1" applyNumberFormat="1" applyFont="1" applyFill="1" applyAlignment="1">
      <alignment horizontal="right"/>
    </xf>
    <xf numFmtId="0" fontId="23" fillId="3" borderId="0" xfId="34" applyFont="1" applyFill="1" applyAlignment="1">
      <alignment horizontal="left"/>
    </xf>
    <xf numFmtId="0" fontId="23" fillId="3" borderId="0" xfId="34" applyFont="1" applyFill="1" applyAlignment="1"/>
    <xf numFmtId="3" fontId="23" fillId="3" borderId="0" xfId="1" applyNumberFormat="1" applyFont="1" applyFill="1" applyAlignment="1">
      <alignment horizontal="right" wrapText="1"/>
    </xf>
    <xf numFmtId="3" fontId="7" fillId="3" borderId="0" xfId="1" applyNumberFormat="1" applyFont="1" applyFill="1" applyAlignment="1">
      <alignment horizontal="right"/>
    </xf>
    <xf numFmtId="169" fontId="7" fillId="3" borderId="0" xfId="2" applyNumberFormat="1" applyFont="1" applyFill="1" applyBorder="1" applyAlignment="1">
      <alignment horizontal="right"/>
    </xf>
    <xf numFmtId="169" fontId="23" fillId="3" borderId="0" xfId="2" applyNumberFormat="1" applyFont="1" applyFill="1" applyBorder="1" applyAlignment="1">
      <alignment horizontal="right"/>
    </xf>
    <xf numFmtId="0" fontId="7" fillId="3" borderId="0" xfId="34" applyFont="1" applyFill="1" applyAlignment="1">
      <alignment horizontal="left"/>
    </xf>
    <xf numFmtId="0" fontId="0" fillId="0" borderId="9" xfId="0" applyBorder="1"/>
    <xf numFmtId="0" fontId="0" fillId="0" borderId="10" xfId="0" applyBorder="1"/>
    <xf numFmtId="2" fontId="38" fillId="3" borderId="0" xfId="0" applyNumberFormat="1" applyFont="1" applyFill="1"/>
    <xf numFmtId="2" fontId="7" fillId="3" borderId="0" xfId="3" applyNumberFormat="1" applyFont="1" applyFill="1" applyAlignment="1">
      <alignment horizontal="right" vertical="center"/>
    </xf>
    <xf numFmtId="0" fontId="7" fillId="3" borderId="2" xfId="1" applyFont="1" applyFill="1" applyBorder="1" applyAlignment="1">
      <alignment horizontal="right" vertical="center"/>
    </xf>
    <xf numFmtId="0" fontId="17" fillId="3" borderId="0" xfId="1" applyFont="1" applyFill="1" applyAlignment="1">
      <alignment horizontal="right" vertical="center"/>
    </xf>
    <xf numFmtId="0" fontId="7" fillId="3" borderId="0" xfId="34" applyFont="1" applyFill="1" applyAlignment="1">
      <alignment horizontal="right" vertical="center" wrapText="1"/>
    </xf>
    <xf numFmtId="0" fontId="0" fillId="3" borderId="0" xfId="0" applyFill="1" applyAlignment="1">
      <alignment horizontal="right" vertical="center"/>
    </xf>
    <xf numFmtId="49" fontId="0" fillId="0" borderId="0" xfId="0" applyNumberFormat="1"/>
    <xf numFmtId="0" fontId="14" fillId="4" borderId="11" xfId="0" applyNumberFormat="1" applyFont="1" applyFill="1" applyBorder="1" applyAlignment="1">
      <alignment horizontal="center" vertical="center"/>
    </xf>
    <xf numFmtId="0" fontId="14" fillId="4" borderId="11" xfId="0" applyFont="1" applyFill="1" applyBorder="1" applyAlignment="1">
      <alignment horizontal="center" vertical="center"/>
    </xf>
    <xf numFmtId="49" fontId="14" fillId="5" borderId="11" xfId="0" applyNumberFormat="1" applyFont="1" applyFill="1" applyBorder="1" applyAlignment="1"/>
    <xf numFmtId="49" fontId="0" fillId="2" borderId="11" xfId="0" applyNumberFormat="1" applyFill="1" applyBorder="1" applyAlignment="1">
      <alignment horizontal="center" vertical="center"/>
    </xf>
    <xf numFmtId="0" fontId="0" fillId="2" borderId="11" xfId="0" applyFill="1" applyBorder="1" applyAlignment="1">
      <alignment horizontal="center" vertical="center"/>
    </xf>
    <xf numFmtId="0" fontId="36" fillId="3" borderId="0" xfId="0" applyFont="1" applyFill="1" applyBorder="1"/>
    <xf numFmtId="0" fontId="50" fillId="0" borderId="0" xfId="38" applyFont="1" applyFill="1" applyBorder="1" applyAlignment="1">
      <alignment horizontal="left"/>
    </xf>
    <xf numFmtId="0" fontId="30" fillId="3" borderId="0" xfId="0" applyFont="1" applyFill="1" applyBorder="1"/>
    <xf numFmtId="0" fontId="30" fillId="3" borderId="5" xfId="0" applyFont="1" applyFill="1" applyBorder="1"/>
    <xf numFmtId="0" fontId="52" fillId="3" borderId="4" xfId="0" applyFont="1" applyFill="1" applyBorder="1"/>
    <xf numFmtId="0" fontId="52" fillId="3" borderId="0" xfId="0" applyFont="1" applyFill="1" applyBorder="1"/>
    <xf numFmtId="0" fontId="52" fillId="3" borderId="5" xfId="0" applyFont="1" applyFill="1" applyBorder="1"/>
    <xf numFmtId="49" fontId="53" fillId="3" borderId="0" xfId="1" applyNumberFormat="1" applyFont="1" applyFill="1" applyAlignment="1">
      <alignment horizontal="left" vertical="center"/>
    </xf>
    <xf numFmtId="49" fontId="53" fillId="3" borderId="0" xfId="1" applyNumberFormat="1" applyFont="1" applyFill="1" applyAlignment="1">
      <alignment vertical="center"/>
    </xf>
    <xf numFmtId="49" fontId="54" fillId="3" borderId="0" xfId="1" applyNumberFormat="1" applyFont="1" applyFill="1" applyAlignment="1">
      <alignment vertical="center"/>
    </xf>
    <xf numFmtId="49" fontId="55" fillId="3" borderId="0" xfId="0" applyNumberFormat="1" applyFont="1" applyFill="1"/>
    <xf numFmtId="0" fontId="53" fillId="3" borderId="0" xfId="1" applyFont="1" applyFill="1" applyAlignment="1">
      <alignment horizontal="left" vertical="center"/>
    </xf>
    <xf numFmtId="3" fontId="53" fillId="3" borderId="0" xfId="34" applyNumberFormat="1" applyFont="1" applyFill="1" applyAlignment="1">
      <alignment horizontal="left" vertical="center"/>
    </xf>
    <xf numFmtId="3" fontId="53" fillId="3" borderId="0" xfId="1" applyNumberFormat="1" applyFont="1" applyFill="1" applyAlignment="1">
      <alignment horizontal="right" vertical="center"/>
    </xf>
    <xf numFmtId="0" fontId="8" fillId="3" borderId="0" xfId="34" applyFill="1" applyAlignment="1">
      <alignment horizontal="right" vertical="center"/>
    </xf>
    <xf numFmtId="0" fontId="23" fillId="3" borderId="0" xfId="1" applyFont="1" applyFill="1" applyAlignment="1">
      <alignment horizontal="right" vertical="center"/>
    </xf>
    <xf numFmtId="0" fontId="23" fillId="3" borderId="2" xfId="1" applyFont="1" applyFill="1" applyBorder="1" applyAlignment="1">
      <alignment horizontal="right"/>
    </xf>
    <xf numFmtId="0" fontId="25" fillId="3" borderId="0" xfId="1" applyFont="1" applyFill="1" applyAlignment="1">
      <alignment horizontal="right" vertical="center"/>
    </xf>
    <xf numFmtId="0" fontId="0" fillId="3" borderId="0" xfId="0" applyFill="1" applyAlignment="1">
      <alignment horizontal="right"/>
    </xf>
    <xf numFmtId="0" fontId="7" fillId="3" borderId="0" xfId="34" applyFont="1" applyFill="1" applyAlignment="1">
      <alignment horizontal="left" vertical="center" wrapText="1"/>
    </xf>
    <xf numFmtId="49" fontId="56" fillId="3" borderId="0" xfId="1" applyNumberFormat="1" applyFont="1" applyFill="1" applyAlignment="1">
      <alignment vertical="center"/>
    </xf>
    <xf numFmtId="49" fontId="53" fillId="3" borderId="0" xfId="1" applyNumberFormat="1" applyFont="1" applyFill="1" applyAlignment="1"/>
    <xf numFmtId="49" fontId="53" fillId="3" borderId="0" xfId="1" applyNumberFormat="1" applyFont="1" applyFill="1" applyAlignment="1">
      <alignment vertical="top"/>
    </xf>
    <xf numFmtId="0" fontId="17" fillId="3" borderId="0" xfId="34" applyFont="1" applyFill="1" applyAlignment="1">
      <alignment horizontal="right" vertical="center"/>
    </xf>
    <xf numFmtId="0" fontId="48" fillId="3" borderId="0" xfId="0" applyFont="1" applyFill="1" applyAlignment="1">
      <alignment horizontal="right"/>
    </xf>
    <xf numFmtId="0" fontId="7" fillId="3" borderId="0" xfId="0" applyFont="1" applyFill="1" applyAlignment="1">
      <alignment horizontal="right" wrapText="1"/>
    </xf>
    <xf numFmtId="0" fontId="7" fillId="3" borderId="0" xfId="0" applyFont="1" applyFill="1" applyAlignment="1">
      <alignment horizontal="right"/>
    </xf>
    <xf numFmtId="3" fontId="7" fillId="3" borderId="0" xfId="1" applyNumberFormat="1" applyFont="1" applyFill="1" applyAlignment="1">
      <alignment horizontal="right" wrapText="1"/>
    </xf>
    <xf numFmtId="3" fontId="28" fillId="3" borderId="0" xfId="34" applyNumberFormat="1" applyFont="1" applyFill="1" applyAlignment="1">
      <alignment horizontal="right"/>
    </xf>
    <xf numFmtId="3" fontId="23" fillId="3" borderId="0" xfId="34" applyNumberFormat="1" applyFont="1" applyFill="1" applyAlignment="1">
      <alignment horizontal="right"/>
    </xf>
    <xf numFmtId="0" fontId="7" fillId="3" borderId="0" xfId="34" applyFont="1" applyFill="1" applyAlignment="1"/>
    <xf numFmtId="3" fontId="57" fillId="3" borderId="0" xfId="34" applyNumberFormat="1" applyFont="1" applyFill="1" applyAlignment="1">
      <alignment horizontal="center" vertical="center"/>
    </xf>
    <xf numFmtId="0" fontId="53" fillId="3" borderId="0" xfId="1" applyFont="1" applyFill="1" applyAlignment="1">
      <alignment horizontal="right" vertical="center"/>
    </xf>
    <xf numFmtId="0" fontId="32" fillId="3" borderId="0" xfId="34" applyFont="1" applyFill="1" applyAlignment="1">
      <alignment horizontal="right" vertical="center"/>
    </xf>
    <xf numFmtId="49" fontId="58" fillId="3" borderId="0" xfId="34" applyNumberFormat="1" applyFont="1" applyFill="1" applyAlignment="1">
      <alignment horizontal="left" vertical="center"/>
    </xf>
    <xf numFmtId="49" fontId="53" fillId="3" borderId="0" xfId="34" applyNumberFormat="1" applyFont="1" applyFill="1" applyAlignment="1">
      <alignment horizontal="left" vertical="center"/>
    </xf>
    <xf numFmtId="0" fontId="7" fillId="3" borderId="0" xfId="34" applyFont="1" applyFill="1" applyAlignment="1">
      <alignment horizontal="left" vertical="center" wrapText="1" indent="1"/>
    </xf>
    <xf numFmtId="0" fontId="23" fillId="3" borderId="0" xfId="34" applyFont="1" applyFill="1" applyAlignment="1">
      <alignment horizontal="left" vertical="center" wrapText="1"/>
    </xf>
    <xf numFmtId="3" fontId="7" fillId="3" borderId="0" xfId="2" applyNumberFormat="1" applyFont="1" applyFill="1" applyBorder="1" applyAlignment="1">
      <alignment horizontal="right"/>
    </xf>
    <xf numFmtId="165" fontId="7" fillId="3" borderId="0" xfId="2" applyNumberFormat="1" applyFont="1" applyFill="1" applyBorder="1" applyAlignment="1">
      <alignment horizontal="right"/>
    </xf>
    <xf numFmtId="165" fontId="7" fillId="3" borderId="0" xfId="1" applyNumberFormat="1" applyFont="1" applyFill="1" applyAlignment="1">
      <alignment horizontal="right"/>
    </xf>
    <xf numFmtId="0" fontId="7" fillId="3" borderId="0" xfId="34" applyFont="1" applyFill="1" applyAlignment="1">
      <alignment horizontal="left" wrapText="1" indent="1"/>
    </xf>
    <xf numFmtId="49" fontId="53" fillId="3" borderId="0" xfId="1" applyNumberFormat="1" applyFont="1" applyFill="1" applyAlignment="1">
      <alignment horizontal="center" vertical="center" wrapText="1"/>
    </xf>
    <xf numFmtId="0" fontId="34" fillId="3" borderId="0" xfId="37" applyFont="1" applyFill="1" applyAlignment="1">
      <alignment vertical="center"/>
    </xf>
    <xf numFmtId="0" fontId="34" fillId="3" borderId="0" xfId="0" applyFont="1" applyFill="1" applyAlignment="1"/>
    <xf numFmtId="0" fontId="53" fillId="3" borderId="0" xfId="0" applyFont="1" applyFill="1"/>
    <xf numFmtId="0" fontId="53" fillId="3" borderId="0" xfId="0" applyFont="1" applyFill="1" applyBorder="1"/>
    <xf numFmtId="0" fontId="57" fillId="3" borderId="0" xfId="0" applyFont="1" applyFill="1"/>
    <xf numFmtId="0" fontId="53" fillId="3" borderId="0" xfId="1" applyFont="1" applyFill="1" applyAlignment="1">
      <alignment vertical="center"/>
    </xf>
    <xf numFmtId="0" fontId="7" fillId="3" borderId="0" xfId="34" applyFont="1" applyFill="1" applyAlignment="1">
      <alignment vertical="center" wrapText="1"/>
    </xf>
    <xf numFmtId="1" fontId="7" fillId="3" borderId="0" xfId="1" applyNumberFormat="1" applyFont="1" applyFill="1" applyAlignment="1">
      <alignment horizontal="right"/>
    </xf>
    <xf numFmtId="1" fontId="7" fillId="3" borderId="0" xfId="3" applyNumberFormat="1" applyFont="1" applyFill="1" applyAlignment="1">
      <alignment horizontal="right"/>
    </xf>
    <xf numFmtId="165" fontId="23" fillId="3" borderId="0" xfId="1" applyNumberFormat="1" applyFont="1" applyFill="1" applyAlignment="1">
      <alignment horizontal="right"/>
    </xf>
    <xf numFmtId="49" fontId="7" fillId="3" borderId="0" xfId="2" applyNumberFormat="1" applyFont="1" applyFill="1" applyBorder="1" applyAlignment="1">
      <alignment horizontal="right"/>
    </xf>
    <xf numFmtId="0" fontId="7" fillId="3" borderId="2" xfId="1" applyFont="1" applyFill="1" applyBorder="1" applyAlignment="1">
      <alignment horizontal="right"/>
    </xf>
    <xf numFmtId="3" fontId="7" fillId="3" borderId="0" xfId="1" applyNumberFormat="1" applyFont="1" applyFill="1" applyAlignment="1">
      <alignment horizontal="left" vertical="center"/>
    </xf>
    <xf numFmtId="0" fontId="0" fillId="0" borderId="0" xfId="0" applyAlignment="1">
      <alignment horizontal="left" vertical="top" wrapText="1"/>
    </xf>
    <xf numFmtId="0" fontId="0" fillId="0" borderId="0" xfId="0" applyAlignment="1"/>
    <xf numFmtId="0" fontId="0" fillId="0" borderId="0" xfId="0" applyAlignment="1">
      <alignment horizontal="left"/>
    </xf>
    <xf numFmtId="0" fontId="61" fillId="0" borderId="0" xfId="0" applyFont="1"/>
    <xf numFmtId="0" fontId="62" fillId="3" borderId="0" xfId="0" applyFont="1" applyFill="1"/>
    <xf numFmtId="0" fontId="62" fillId="3" borderId="0" xfId="0" applyFont="1" applyFill="1" applyAlignment="1">
      <alignment horizontal="center" vertical="center"/>
    </xf>
    <xf numFmtId="3" fontId="53" fillId="3" borderId="0" xfId="1" applyNumberFormat="1" applyFont="1" applyFill="1" applyAlignment="1">
      <alignment horizontal="center" vertical="center"/>
    </xf>
    <xf numFmtId="1" fontId="53" fillId="3" borderId="0" xfId="1" applyNumberFormat="1" applyFont="1" applyFill="1" applyAlignment="1">
      <alignment horizontal="center" vertical="center"/>
    </xf>
    <xf numFmtId="4" fontId="53" fillId="3" borderId="0" xfId="1" applyNumberFormat="1" applyFont="1" applyFill="1" applyAlignment="1">
      <alignment horizontal="center" vertical="center"/>
    </xf>
    <xf numFmtId="3" fontId="63" fillId="3" borderId="0" xfId="1" applyNumberFormat="1" applyFont="1" applyFill="1" applyAlignment="1">
      <alignment horizontal="center" vertical="center"/>
    </xf>
    <xf numFmtId="1" fontId="63" fillId="3" borderId="0" xfId="1" applyNumberFormat="1" applyFont="1" applyFill="1" applyAlignment="1">
      <alignment horizontal="center" vertical="center"/>
    </xf>
    <xf numFmtId="165" fontId="53" fillId="3" borderId="0" xfId="1" applyNumberFormat="1" applyFont="1" applyFill="1" applyAlignment="1">
      <alignment horizontal="center" vertical="center"/>
    </xf>
    <xf numFmtId="169" fontId="53" fillId="3" borderId="0" xfId="2" applyNumberFormat="1" applyFont="1" applyFill="1" applyBorder="1" applyAlignment="1">
      <alignment vertical="center"/>
    </xf>
    <xf numFmtId="0" fontId="61" fillId="3" borderId="0" xfId="0" applyFont="1" applyFill="1"/>
    <xf numFmtId="0" fontId="64" fillId="3" borderId="0" xfId="0" applyFont="1" applyFill="1"/>
    <xf numFmtId="3" fontId="65" fillId="3" borderId="0" xfId="1" applyNumberFormat="1" applyFont="1" applyFill="1" applyAlignment="1">
      <alignment horizontal="right" vertical="center"/>
    </xf>
    <xf numFmtId="0" fontId="66" fillId="3" borderId="0" xfId="0" applyFont="1" applyFill="1"/>
    <xf numFmtId="0" fontId="57" fillId="3" borderId="0" xfId="1" applyFont="1" applyFill="1" applyAlignment="1">
      <alignment vertical="center"/>
    </xf>
    <xf numFmtId="0" fontId="67" fillId="3" borderId="0" xfId="1" applyFont="1" applyFill="1" applyAlignment="1">
      <alignment vertical="center"/>
    </xf>
    <xf numFmtId="3" fontId="53" fillId="3" borderId="0" xfId="1" applyNumberFormat="1" applyFont="1" applyFill="1" applyAlignment="1">
      <alignment horizontal="left" vertical="center"/>
    </xf>
    <xf numFmtId="0" fontId="51" fillId="3" borderId="0" xfId="0" applyFont="1" applyFill="1" applyBorder="1" applyProtection="1">
      <protection locked="0"/>
    </xf>
    <xf numFmtId="0" fontId="33" fillId="3" borderId="0" xfId="49" applyFill="1" applyAlignment="1" applyProtection="1">
      <alignment vertical="top"/>
      <protection locked="0"/>
    </xf>
    <xf numFmtId="0" fontId="33" fillId="3" borderId="0" xfId="49" applyFill="1" applyProtection="1">
      <protection locked="0"/>
    </xf>
    <xf numFmtId="0" fontId="33" fillId="0" borderId="0" xfId="49" applyProtection="1">
      <protection locked="0"/>
    </xf>
    <xf numFmtId="0" fontId="7" fillId="3" borderId="0" xfId="34" applyFont="1" applyFill="1" applyAlignment="1">
      <alignment horizontal="left" vertical="center"/>
    </xf>
    <xf numFmtId="0" fontId="48" fillId="0" borderId="0" xfId="0" applyFont="1"/>
    <xf numFmtId="0" fontId="7" fillId="3" borderId="0" xfId="34" applyFont="1" applyFill="1" applyAlignment="1">
      <alignment horizontal="left" indent="1"/>
    </xf>
    <xf numFmtId="0" fontId="7" fillId="3" borderId="0" xfId="34" applyFont="1" applyFill="1" applyAlignment="1">
      <alignment horizontal="left" wrapText="1"/>
    </xf>
    <xf numFmtId="0" fontId="23" fillId="3" borderId="0" xfId="34" applyFont="1" applyFill="1" applyAlignment="1">
      <alignment horizontal="left" wrapText="1"/>
    </xf>
    <xf numFmtId="0" fontId="0" fillId="0" borderId="0" xfId="0" applyFill="1"/>
    <xf numFmtId="49" fontId="53" fillId="3" borderId="0" xfId="1" applyNumberFormat="1" applyFont="1" applyFill="1" applyAlignment="1">
      <alignment horizontal="left" vertical="top"/>
    </xf>
    <xf numFmtId="3" fontId="7" fillId="3" borderId="0" xfId="1" applyNumberFormat="1" applyFont="1" applyFill="1" applyAlignment="1">
      <alignment horizontal="left" vertical="top"/>
    </xf>
    <xf numFmtId="0" fontId="7" fillId="3" borderId="0" xfId="1" applyFont="1" applyFill="1" applyAlignment="1">
      <alignment horizontal="left" vertical="top"/>
    </xf>
    <xf numFmtId="0" fontId="0" fillId="3" borderId="0" xfId="0" applyFill="1" applyAlignment="1">
      <alignment horizontal="left" vertical="top"/>
    </xf>
    <xf numFmtId="0" fontId="23" fillId="3" borderId="2" xfId="1" applyFont="1" applyFill="1" applyBorder="1" applyAlignment="1">
      <alignment horizontal="center" vertical="center"/>
    </xf>
    <xf numFmtId="0" fontId="7" fillId="3" borderId="0" xfId="34" applyFont="1" applyFill="1" applyAlignment="1">
      <alignment horizontal="left" vertical="center"/>
    </xf>
    <xf numFmtId="1" fontId="7" fillId="0" borderId="0" xfId="2" applyNumberFormat="1" applyFont="1" applyFill="1" applyBorder="1" applyAlignment="1">
      <alignment horizontal="right" vertical="center"/>
    </xf>
    <xf numFmtId="0" fontId="26" fillId="3" borderId="2" xfId="33" applyFont="1" applyFill="1" applyBorder="1" applyAlignment="1">
      <alignment horizontal="left"/>
    </xf>
    <xf numFmtId="0" fontId="69" fillId="3" borderId="2" xfId="1" applyFont="1" applyFill="1" applyBorder="1" applyAlignment="1">
      <alignment wrapText="1"/>
    </xf>
    <xf numFmtId="0" fontId="69" fillId="3" borderId="2" xfId="1" applyFont="1" applyFill="1" applyBorder="1" applyAlignment="1">
      <alignment horizontal="right"/>
    </xf>
    <xf numFmtId="0" fontId="24" fillId="3" borderId="0" xfId="0" applyFont="1" applyFill="1" applyAlignment="1">
      <alignment horizontal="left" vertical="top" wrapText="1"/>
    </xf>
    <xf numFmtId="0" fontId="24" fillId="3" borderId="0" xfId="0" applyFont="1" applyFill="1" applyAlignment="1">
      <alignment horizontal="left" vertical="top"/>
    </xf>
    <xf numFmtId="0" fontId="23" fillId="3" borderId="0" xfId="1" applyFont="1" applyFill="1" applyAlignment="1">
      <alignment horizontal="left" vertical="top"/>
    </xf>
    <xf numFmtId="0" fontId="20" fillId="3" borderId="0" xfId="33" applyFont="1" applyFill="1" applyAlignment="1">
      <alignment vertical="center" wrapText="1"/>
    </xf>
    <xf numFmtId="0" fontId="17" fillId="3" borderId="0" xfId="1" applyFont="1" applyFill="1" applyAlignment="1">
      <alignment horizontal="center" vertical="center" wrapText="1"/>
    </xf>
    <xf numFmtId="0" fontId="0" fillId="3" borderId="0" xfId="0" applyFill="1" applyAlignment="1">
      <alignment wrapText="1"/>
    </xf>
    <xf numFmtId="0" fontId="23" fillId="3" borderId="15" xfId="34" applyFont="1" applyFill="1" applyBorder="1" applyAlignment="1">
      <alignment horizontal="left" vertical="center"/>
    </xf>
    <xf numFmtId="0" fontId="23" fillId="3" borderId="3" xfId="34" applyFont="1" applyFill="1" applyBorder="1" applyAlignment="1">
      <alignment horizontal="left" vertical="center"/>
    </xf>
    <xf numFmtId="0" fontId="53" fillId="3" borderId="0" xfId="1" applyFont="1" applyFill="1" applyAlignment="1">
      <alignment horizontal="left" vertical="center" wrapText="1"/>
    </xf>
    <xf numFmtId="0" fontId="70" fillId="3" borderId="0" xfId="0" applyFont="1" applyFill="1"/>
    <xf numFmtId="0" fontId="70" fillId="0" borderId="0" xfId="0" applyFont="1"/>
    <xf numFmtId="0" fontId="24" fillId="3" borderId="16" xfId="0" applyFont="1" applyFill="1" applyBorder="1" applyAlignment="1">
      <alignment horizontal="left" vertical="top"/>
    </xf>
    <xf numFmtId="0" fontId="24" fillId="3" borderId="16" xfId="0" applyFont="1" applyFill="1" applyBorder="1" applyAlignment="1">
      <alignment horizontal="left" vertical="top" wrapText="1"/>
    </xf>
    <xf numFmtId="0" fontId="53" fillId="3" borderId="0" xfId="1" applyFont="1" applyFill="1" applyAlignment="1">
      <alignment horizontal="left" vertical="top"/>
    </xf>
    <xf numFmtId="0" fontId="24" fillId="3" borderId="17" xfId="0" applyFont="1" applyFill="1" applyBorder="1" applyAlignment="1">
      <alignment horizontal="left" vertical="top" wrapText="1"/>
    </xf>
    <xf numFmtId="0" fontId="24" fillId="3" borderId="18" xfId="0" applyFont="1" applyFill="1" applyBorder="1" applyAlignment="1">
      <alignment horizontal="left" vertical="top" wrapText="1"/>
    </xf>
    <xf numFmtId="0" fontId="24" fillId="3" borderId="19" xfId="0" applyFont="1" applyFill="1" applyBorder="1" applyAlignment="1">
      <alignment horizontal="left" vertical="top" wrapText="1"/>
    </xf>
    <xf numFmtId="0" fontId="24" fillId="3" borderId="20" xfId="0" applyFont="1" applyFill="1" applyBorder="1" applyAlignment="1">
      <alignment horizontal="left" vertical="top" wrapText="1"/>
    </xf>
    <xf numFmtId="0" fontId="24" fillId="3" borderId="23" xfId="0" applyFont="1" applyFill="1" applyBorder="1" applyAlignment="1">
      <alignment horizontal="left" vertical="top" wrapText="1"/>
    </xf>
    <xf numFmtId="0" fontId="24" fillId="3" borderId="24" xfId="0" applyFont="1" applyFill="1" applyBorder="1" applyAlignment="1">
      <alignment horizontal="left" vertical="top" wrapText="1"/>
    </xf>
    <xf numFmtId="0" fontId="24" fillId="3" borderId="25" xfId="0" applyFont="1" applyFill="1" applyBorder="1" applyAlignment="1">
      <alignment horizontal="left" vertical="top" wrapText="1"/>
    </xf>
    <xf numFmtId="0" fontId="7" fillId="3" borderId="19" xfId="0" applyFont="1" applyFill="1" applyBorder="1" applyAlignment="1">
      <alignment horizontal="left" vertical="top" wrapText="1"/>
    </xf>
    <xf numFmtId="0" fontId="71" fillId="3" borderId="3" xfId="49" applyFont="1" applyFill="1" applyBorder="1" applyAlignment="1">
      <alignment horizontal="left" vertical="center"/>
    </xf>
    <xf numFmtId="0" fontId="7" fillId="3" borderId="23" xfId="0" applyFont="1" applyFill="1" applyBorder="1" applyAlignment="1">
      <alignment horizontal="left" vertical="top" wrapText="1"/>
    </xf>
    <xf numFmtId="0" fontId="7" fillId="3" borderId="25" xfId="0" applyFont="1" applyFill="1" applyBorder="1" applyAlignment="1">
      <alignment horizontal="left" vertical="top" wrapText="1"/>
    </xf>
    <xf numFmtId="0" fontId="7" fillId="3" borderId="24" xfId="0" applyFont="1" applyFill="1" applyBorder="1" applyAlignment="1">
      <alignment horizontal="left" vertical="top" wrapText="1"/>
    </xf>
    <xf numFmtId="0" fontId="71" fillId="3" borderId="19" xfId="49" applyFont="1" applyFill="1" applyBorder="1" applyAlignment="1" applyProtection="1">
      <alignment horizontal="left" vertical="top" wrapText="1"/>
      <protection locked="0"/>
    </xf>
    <xf numFmtId="0" fontId="71" fillId="3" borderId="20" xfId="49" applyFont="1" applyFill="1" applyBorder="1" applyAlignment="1" applyProtection="1">
      <alignment horizontal="left" vertical="top" wrapText="1"/>
      <protection locked="0"/>
    </xf>
    <xf numFmtId="0" fontId="71" fillId="3" borderId="24" xfId="49" applyFont="1" applyFill="1" applyBorder="1" applyAlignment="1" applyProtection="1">
      <alignment horizontal="left" vertical="top" wrapText="1"/>
      <protection locked="0"/>
    </xf>
    <xf numFmtId="0" fontId="71" fillId="3" borderId="25" xfId="49" applyFont="1" applyFill="1" applyBorder="1" applyAlignment="1" applyProtection="1">
      <alignment horizontal="left" vertical="top" wrapText="1"/>
      <protection locked="0"/>
    </xf>
    <xf numFmtId="0" fontId="71" fillId="3" borderId="23" xfId="49" applyFont="1" applyFill="1" applyBorder="1" applyAlignment="1" applyProtection="1">
      <alignment horizontal="left" vertical="top" wrapText="1"/>
      <protection locked="0"/>
    </xf>
    <xf numFmtId="0" fontId="71" fillId="3" borderId="17" xfId="49" applyFont="1" applyFill="1" applyBorder="1" applyAlignment="1" applyProtection="1">
      <alignment horizontal="left" vertical="top" wrapText="1"/>
      <protection locked="0"/>
    </xf>
    <xf numFmtId="0" fontId="23" fillId="3" borderId="2" xfId="1" applyFont="1" applyFill="1" applyBorder="1" applyAlignment="1">
      <alignment horizontal="center" vertical="center"/>
    </xf>
    <xf numFmtId="49" fontId="14" fillId="5" borderId="13" xfId="0" applyNumberFormat="1" applyFont="1" applyFill="1" applyBorder="1" applyAlignment="1">
      <alignment horizontal="center"/>
    </xf>
    <xf numFmtId="0" fontId="24" fillId="3" borderId="29" xfId="0" applyFont="1" applyFill="1" applyBorder="1" applyAlignment="1">
      <alignment horizontal="left" vertical="top" wrapText="1"/>
    </xf>
    <xf numFmtId="0" fontId="24" fillId="3" borderId="30" xfId="0" applyFont="1" applyFill="1" applyBorder="1" applyAlignment="1">
      <alignment horizontal="left" vertical="top" wrapText="1"/>
    </xf>
    <xf numFmtId="0" fontId="7" fillId="3" borderId="29" xfId="0" applyFont="1" applyFill="1" applyBorder="1" applyAlignment="1">
      <alignment horizontal="left" vertical="top" wrapText="1"/>
    </xf>
    <xf numFmtId="0" fontId="7" fillId="3" borderId="30" xfId="0" applyFont="1" applyFill="1" applyBorder="1" applyAlignment="1">
      <alignment horizontal="left" vertical="top" wrapText="1"/>
    </xf>
    <xf numFmtId="0" fontId="71" fillId="3" borderId="28" xfId="49" applyFont="1" applyFill="1" applyBorder="1" applyAlignment="1" applyProtection="1">
      <alignment horizontal="left" vertical="top" wrapText="1"/>
      <protection locked="0"/>
    </xf>
    <xf numFmtId="0" fontId="71" fillId="3" borderId="29" xfId="49" applyFont="1" applyFill="1" applyBorder="1" applyAlignment="1" applyProtection="1">
      <alignment horizontal="left" vertical="top" wrapText="1"/>
      <protection locked="0"/>
    </xf>
    <xf numFmtId="0" fontId="71" fillId="3" borderId="30" xfId="49" applyFont="1" applyFill="1" applyBorder="1" applyAlignment="1" applyProtection="1">
      <alignment horizontal="left" vertical="top" wrapText="1"/>
      <protection locked="0"/>
    </xf>
    <xf numFmtId="49" fontId="14" fillId="5" borderId="0" xfId="0" applyNumberFormat="1" applyFont="1" applyFill="1" applyBorder="1" applyAlignment="1">
      <alignment horizontal="center"/>
    </xf>
    <xf numFmtId="0" fontId="0" fillId="2" borderId="0" xfId="0" applyFill="1" applyBorder="1" applyAlignment="1">
      <alignment horizontal="center" vertical="center"/>
    </xf>
    <xf numFmtId="0" fontId="60" fillId="0" borderId="0" xfId="0" applyFont="1"/>
    <xf numFmtId="0" fontId="71" fillId="3" borderId="27" xfId="49" applyFont="1" applyFill="1" applyBorder="1" applyAlignment="1" applyProtection="1">
      <alignment horizontal="left" vertical="top" wrapText="1"/>
      <protection locked="0"/>
    </xf>
    <xf numFmtId="0" fontId="0" fillId="0" borderId="23" xfId="0" applyBorder="1"/>
    <xf numFmtId="49" fontId="53" fillId="3" borderId="0" xfId="1" applyNumberFormat="1" applyFont="1" applyFill="1" applyAlignment="1">
      <alignment horizontal="right" vertical="center"/>
    </xf>
    <xf numFmtId="49" fontId="53" fillId="3" borderId="0" xfId="0" applyNumberFormat="1" applyFont="1" applyFill="1" applyAlignment="1">
      <alignment horizontal="right"/>
    </xf>
    <xf numFmtId="0" fontId="60" fillId="0" borderId="0" xfId="0" applyFont="1" applyFill="1"/>
    <xf numFmtId="171" fontId="7" fillId="3" borderId="0" xfId="2" applyNumberFormat="1" applyFont="1" applyFill="1" applyBorder="1" applyAlignment="1">
      <alignment horizontal="right"/>
    </xf>
    <xf numFmtId="3" fontId="23" fillId="3" borderId="0" xfId="2" applyNumberFormat="1" applyFont="1" applyFill="1" applyBorder="1" applyAlignment="1">
      <alignment horizontal="right" vertical="center"/>
    </xf>
    <xf numFmtId="3" fontId="23" fillId="3" borderId="0" xfId="2" applyNumberFormat="1" applyFont="1" applyFill="1" applyBorder="1" applyAlignment="1"/>
    <xf numFmtId="3" fontId="7" fillId="3" borderId="0" xfId="2" applyNumberFormat="1" applyFont="1" applyFill="1" applyBorder="1" applyAlignment="1"/>
    <xf numFmtId="3" fontId="23" fillId="3" borderId="2" xfId="1" applyNumberFormat="1" applyFont="1" applyFill="1" applyBorder="1" applyAlignment="1">
      <alignment horizontal="center" vertical="center"/>
    </xf>
    <xf numFmtId="3" fontId="69" fillId="3" borderId="2" xfId="1" applyNumberFormat="1" applyFont="1" applyFill="1" applyBorder="1" applyAlignment="1">
      <alignment horizontal="right"/>
    </xf>
    <xf numFmtId="3" fontId="23" fillId="3" borderId="0" xfId="2" applyNumberFormat="1" applyFont="1" applyFill="1" applyBorder="1" applyAlignment="1">
      <alignment horizontal="right"/>
    </xf>
    <xf numFmtId="3" fontId="23" fillId="3" borderId="2" xfId="1" applyNumberFormat="1" applyFont="1" applyFill="1" applyBorder="1" applyAlignment="1">
      <alignment horizontal="center"/>
    </xf>
    <xf numFmtId="3" fontId="7" fillId="3" borderId="0" xfId="3" applyNumberFormat="1" applyFont="1" applyFill="1" applyBorder="1" applyAlignment="1"/>
    <xf numFmtId="0" fontId="0" fillId="0" borderId="0" xfId="0" applyFill="1" applyAlignment="1">
      <alignment horizontal="left" vertical="top" wrapText="1"/>
    </xf>
    <xf numFmtId="0" fontId="7" fillId="3" borderId="0" xfId="34" applyFont="1" applyFill="1" applyAlignment="1">
      <alignment horizontal="left" vertical="center"/>
    </xf>
    <xf numFmtId="0" fontId="23" fillId="3" borderId="2" xfId="1" applyFont="1" applyFill="1" applyBorder="1" applyAlignment="1">
      <alignment horizontal="center" vertical="center"/>
    </xf>
    <xf numFmtId="0" fontId="72" fillId="3" borderId="0" xfId="37" applyFont="1" applyFill="1" applyAlignment="1">
      <alignment vertical="center"/>
    </xf>
    <xf numFmtId="49" fontId="0" fillId="6" borderId="0" xfId="0" applyNumberFormat="1" applyFill="1"/>
    <xf numFmtId="0" fontId="0" fillId="6" borderId="0" xfId="0" applyFill="1" applyAlignment="1">
      <alignment wrapText="1"/>
    </xf>
    <xf numFmtId="0" fontId="0" fillId="6" borderId="0" xfId="0" applyFill="1"/>
    <xf numFmtId="49" fontId="0" fillId="7" borderId="0" xfId="0" applyNumberFormat="1" applyFill="1"/>
    <xf numFmtId="0" fontId="0" fillId="7" borderId="0" xfId="0" applyFill="1"/>
    <xf numFmtId="0" fontId="0" fillId="7" borderId="0" xfId="0" applyFill="1" applyAlignment="1"/>
    <xf numFmtId="0" fontId="73" fillId="3" borderId="0" xfId="34" applyFont="1" applyFill="1" applyAlignment="1">
      <alignment horizontal="left" vertical="center"/>
    </xf>
    <xf numFmtId="1" fontId="23" fillId="3" borderId="0" xfId="1" applyNumberFormat="1" applyFont="1" applyFill="1" applyAlignment="1">
      <alignment horizontal="right" vertical="center"/>
    </xf>
    <xf numFmtId="49" fontId="74" fillId="3" borderId="0" xfId="1" applyNumberFormat="1" applyFont="1" applyFill="1" applyAlignment="1">
      <alignment vertical="center"/>
    </xf>
    <xf numFmtId="0" fontId="46" fillId="3" borderId="0" xfId="34" applyFont="1" applyFill="1" applyAlignment="1">
      <alignment horizontal="left" vertical="center" indent="1"/>
    </xf>
    <xf numFmtId="0" fontId="46" fillId="3" borderId="0" xfId="34" applyFont="1" applyFill="1" applyAlignment="1">
      <alignment horizontal="left" vertical="center" indent="2"/>
    </xf>
    <xf numFmtId="0" fontId="69" fillId="3" borderId="0" xfId="1" applyFont="1" applyFill="1" applyBorder="1" applyAlignment="1">
      <alignment wrapText="1"/>
    </xf>
    <xf numFmtId="0" fontId="23" fillId="3" borderId="2" xfId="1" applyFont="1" applyFill="1" applyBorder="1" applyAlignment="1">
      <alignment vertical="center"/>
    </xf>
    <xf numFmtId="172" fontId="0" fillId="6" borderId="0" xfId="0" applyNumberFormat="1" applyFill="1"/>
    <xf numFmtId="3" fontId="47" fillId="3" borderId="0" xfId="0" applyNumberFormat="1" applyFont="1" applyFill="1" applyAlignment="1">
      <alignment horizontal="right" vertical="center" wrapText="1"/>
    </xf>
    <xf numFmtId="169" fontId="23" fillId="3" borderId="0" xfId="2" applyNumberFormat="1" applyFont="1" applyFill="1" applyBorder="1" applyAlignment="1">
      <alignment vertical="center"/>
    </xf>
    <xf numFmtId="1" fontId="47" fillId="3" borderId="0" xfId="3" applyNumberFormat="1" applyFont="1" applyFill="1" applyBorder="1" applyAlignment="1">
      <alignment horizontal="right" vertical="center" wrapText="1"/>
    </xf>
    <xf numFmtId="0" fontId="75" fillId="3" borderId="0" xfId="34" applyFont="1" applyFill="1" applyAlignment="1">
      <alignment vertical="center"/>
    </xf>
    <xf numFmtId="0" fontId="75" fillId="3" borderId="0" xfId="34" applyFont="1" applyFill="1" applyAlignment="1">
      <alignment horizontal="left" vertical="center"/>
    </xf>
    <xf numFmtId="1" fontId="0" fillId="6" borderId="0" xfId="0" applyNumberFormat="1" applyFill="1"/>
    <xf numFmtId="170" fontId="7" fillId="3" borderId="0" xfId="2" applyNumberFormat="1" applyFont="1" applyFill="1" applyBorder="1" applyAlignment="1">
      <alignment horizontal="right"/>
    </xf>
    <xf numFmtId="170" fontId="7" fillId="3" borderId="0" xfId="1" applyNumberFormat="1" applyFont="1" applyFill="1" applyAlignment="1">
      <alignment horizontal="right"/>
    </xf>
    <xf numFmtId="1" fontId="0" fillId="7" borderId="0" xfId="0" applyNumberFormat="1" applyFill="1"/>
    <xf numFmtId="0" fontId="75" fillId="3" borderId="0" xfId="34" applyFont="1" applyFill="1" applyAlignment="1">
      <alignment horizontal="left" vertical="top"/>
    </xf>
    <xf numFmtId="166" fontId="0" fillId="6" borderId="0" xfId="0" applyNumberFormat="1" applyFill="1"/>
    <xf numFmtId="0" fontId="56" fillId="3" borderId="0" xfId="1" applyFont="1" applyFill="1" applyAlignment="1">
      <alignment horizontal="left" vertical="center"/>
    </xf>
    <xf numFmtId="0" fontId="77" fillId="3" borderId="0" xfId="1" applyFont="1" applyFill="1" applyAlignment="1">
      <alignment vertical="center"/>
    </xf>
    <xf numFmtId="0" fontId="23" fillId="3" borderId="0" xfId="34" applyFont="1" applyFill="1" applyAlignment="1">
      <alignment horizontal="center" vertical="center" wrapText="1"/>
    </xf>
    <xf numFmtId="0" fontId="7" fillId="3" borderId="3" xfId="34" applyFont="1" applyFill="1" applyBorder="1" applyAlignment="1">
      <alignment horizontal="right" vertical="top" wrapText="1"/>
    </xf>
    <xf numFmtId="3" fontId="69" fillId="3" borderId="2" xfId="1" applyNumberFormat="1" applyFont="1" applyFill="1" applyBorder="1" applyAlignment="1">
      <alignment wrapText="1"/>
    </xf>
    <xf numFmtId="0" fontId="78" fillId="3" borderId="0" xfId="1" applyFont="1" applyFill="1" applyAlignment="1">
      <alignment horizontal="left" vertical="center" wrapText="1"/>
    </xf>
    <xf numFmtId="0" fontId="79" fillId="0" borderId="0" xfId="0" applyFont="1" applyAlignment="1">
      <alignment vertical="top"/>
    </xf>
    <xf numFmtId="0" fontId="79" fillId="3" borderId="0" xfId="0" applyFont="1" applyFill="1" applyAlignment="1">
      <alignment vertical="top"/>
    </xf>
    <xf numFmtId="0" fontId="80" fillId="3" borderId="0" xfId="0" applyFont="1" applyFill="1" applyAlignment="1">
      <alignment vertical="top"/>
    </xf>
    <xf numFmtId="0" fontId="81" fillId="3" borderId="0" xfId="0" applyFont="1" applyFill="1" applyAlignment="1">
      <alignment vertical="top"/>
    </xf>
    <xf numFmtId="0" fontId="83" fillId="3" borderId="3" xfId="34" applyFont="1" applyFill="1" applyBorder="1" applyAlignment="1">
      <alignment horizontal="left" vertical="center"/>
    </xf>
    <xf numFmtId="0" fontId="83" fillId="3" borderId="3" xfId="49" applyFont="1" applyFill="1" applyBorder="1" applyAlignment="1">
      <alignment horizontal="left" vertical="center"/>
    </xf>
    <xf numFmtId="0" fontId="23" fillId="8" borderId="0" xfId="1" applyFont="1" applyFill="1" applyAlignment="1">
      <alignment horizontal="center" vertical="center"/>
    </xf>
    <xf numFmtId="3" fontId="23" fillId="8" borderId="0" xfId="1" applyNumberFormat="1" applyFont="1" applyFill="1" applyAlignment="1">
      <alignment horizontal="right" vertical="center"/>
    </xf>
    <xf numFmtId="3" fontId="7" fillId="8" borderId="0" xfId="1" applyNumberFormat="1" applyFont="1" applyFill="1" applyAlignment="1">
      <alignment horizontal="right" vertical="center"/>
    </xf>
    <xf numFmtId="9" fontId="7" fillId="8" borderId="0" xfId="3" applyFont="1" applyFill="1" applyAlignment="1">
      <alignment horizontal="right" vertical="center"/>
    </xf>
    <xf numFmtId="166" fontId="7" fillId="8" borderId="0" xfId="3" applyNumberFormat="1" applyFont="1" applyFill="1" applyAlignment="1">
      <alignment horizontal="right" vertical="center"/>
    </xf>
    <xf numFmtId="1" fontId="7" fillId="8" borderId="0" xfId="1" applyNumberFormat="1" applyFont="1" applyFill="1" applyAlignment="1">
      <alignment horizontal="right"/>
    </xf>
    <xf numFmtId="1" fontId="7" fillId="8" borderId="0" xfId="3" applyNumberFormat="1" applyFont="1" applyFill="1" applyAlignment="1">
      <alignment horizontal="right"/>
    </xf>
    <xf numFmtId="0" fontId="7" fillId="8" borderId="1" xfId="34" applyFont="1" applyFill="1" applyBorder="1" applyAlignment="1">
      <alignment horizontal="right" vertical="center"/>
    </xf>
    <xf numFmtId="4" fontId="7" fillId="8" borderId="0" xfId="1" applyNumberFormat="1" applyFont="1" applyFill="1" applyAlignment="1">
      <alignment horizontal="right" vertical="center"/>
    </xf>
    <xf numFmtId="3" fontId="7" fillId="8" borderId="0" xfId="1" applyNumberFormat="1" applyFont="1" applyFill="1" applyAlignment="1">
      <alignment horizontal="right"/>
    </xf>
    <xf numFmtId="1" fontId="7" fillId="8" borderId="0" xfId="1" applyNumberFormat="1" applyFont="1" applyFill="1" applyAlignment="1">
      <alignment horizontal="right" vertical="center"/>
    </xf>
    <xf numFmtId="1" fontId="23" fillId="8" borderId="0" xfId="1" applyNumberFormat="1" applyFont="1" applyFill="1" applyAlignment="1">
      <alignment horizontal="right" vertical="center"/>
    </xf>
    <xf numFmtId="1" fontId="7" fillId="8" borderId="0" xfId="3" applyNumberFormat="1" applyFont="1" applyFill="1" applyAlignment="1">
      <alignment horizontal="right" vertical="center"/>
    </xf>
    <xf numFmtId="1" fontId="23" fillId="8" borderId="0" xfId="2" applyNumberFormat="1" applyFont="1" applyFill="1" applyBorder="1" applyAlignment="1">
      <alignment horizontal="right" vertical="center"/>
    </xf>
    <xf numFmtId="0" fontId="23" fillId="8" borderId="2" xfId="1" applyFont="1" applyFill="1" applyBorder="1" applyAlignment="1">
      <alignment horizontal="center" vertical="center"/>
    </xf>
    <xf numFmtId="3" fontId="23" fillId="8" borderId="0" xfId="34" applyNumberFormat="1" applyFont="1" applyFill="1" applyAlignment="1">
      <alignment horizontal="right" vertical="center"/>
    </xf>
    <xf numFmtId="3" fontId="28" fillId="8" borderId="0" xfId="34" applyNumberFormat="1" applyFont="1" applyFill="1" applyAlignment="1">
      <alignment horizontal="right" vertical="center"/>
    </xf>
    <xf numFmtId="1" fontId="28" fillId="8" borderId="0" xfId="3" applyNumberFormat="1" applyFont="1" applyFill="1" applyAlignment="1">
      <alignment horizontal="right" vertical="center"/>
    </xf>
    <xf numFmtId="3" fontId="28" fillId="8" borderId="0" xfId="34" applyNumberFormat="1" applyFont="1" applyFill="1" applyAlignment="1">
      <alignment horizontal="right"/>
    </xf>
    <xf numFmtId="3" fontId="23" fillId="8" borderId="0" xfId="34" applyNumberFormat="1" applyFont="1" applyFill="1" applyAlignment="1">
      <alignment horizontal="right"/>
    </xf>
    <xf numFmtId="169" fontId="23" fillId="8" borderId="0" xfId="2" applyNumberFormat="1" applyFont="1" applyFill="1" applyBorder="1" applyAlignment="1">
      <alignment horizontal="right" vertical="center"/>
    </xf>
    <xf numFmtId="3" fontId="17" fillId="8" borderId="0" xfId="34" applyNumberFormat="1" applyFont="1" applyFill="1" applyAlignment="1">
      <alignment horizontal="center" vertical="center"/>
    </xf>
    <xf numFmtId="169" fontId="7" fillId="8" borderId="0" xfId="2" applyNumberFormat="1" applyFont="1" applyFill="1" applyBorder="1" applyAlignment="1">
      <alignment horizontal="right" vertical="center"/>
    </xf>
    <xf numFmtId="3" fontId="47" fillId="8" borderId="0" xfId="0" applyNumberFormat="1" applyFont="1" applyFill="1" applyAlignment="1">
      <alignment horizontal="right"/>
    </xf>
    <xf numFmtId="3" fontId="24" fillId="8" borderId="0" xfId="0" applyNumberFormat="1" applyFont="1" applyFill="1" applyAlignment="1">
      <alignment horizontal="right"/>
    </xf>
    <xf numFmtId="3" fontId="7" fillId="8" borderId="0" xfId="2" applyNumberFormat="1" applyFont="1" applyFill="1" applyBorder="1" applyAlignment="1">
      <alignment horizontal="right" vertical="center"/>
    </xf>
    <xf numFmtId="1" fontId="7" fillId="8" borderId="0" xfId="2" applyNumberFormat="1" applyFont="1" applyFill="1" applyBorder="1" applyAlignment="1">
      <alignment horizontal="right" vertical="center"/>
    </xf>
    <xf numFmtId="170" fontId="23" fillId="8" borderId="0" xfId="2" applyNumberFormat="1" applyFont="1" applyFill="1" applyBorder="1" applyAlignment="1">
      <alignment horizontal="right" vertical="center"/>
    </xf>
    <xf numFmtId="170" fontId="7" fillId="8" borderId="0" xfId="2" applyNumberFormat="1" applyFont="1" applyFill="1" applyBorder="1" applyAlignment="1">
      <alignment horizontal="right" vertical="center"/>
    </xf>
    <xf numFmtId="2" fontId="7" fillId="8" borderId="0" xfId="2" applyNumberFormat="1" applyFont="1" applyFill="1" applyBorder="1" applyAlignment="1">
      <alignment horizontal="right" vertical="center"/>
    </xf>
    <xf numFmtId="3" fontId="23" fillId="8" borderId="0" xfId="1" applyNumberFormat="1" applyFont="1" applyFill="1" applyAlignment="1">
      <alignment horizontal="right"/>
    </xf>
    <xf numFmtId="170" fontId="7" fillId="8" borderId="0" xfId="1" applyNumberFormat="1" applyFont="1" applyFill="1" applyAlignment="1">
      <alignment horizontal="right"/>
    </xf>
    <xf numFmtId="172" fontId="7" fillId="8" borderId="0" xfId="3" applyNumberFormat="1" applyFont="1" applyFill="1" applyBorder="1" applyAlignment="1">
      <alignment horizontal="right" vertical="center"/>
    </xf>
    <xf numFmtId="9" fontId="7" fillId="8" borderId="2" xfId="3" applyFont="1" applyFill="1" applyBorder="1" applyAlignment="1">
      <alignment horizontal="right" vertical="center"/>
    </xf>
    <xf numFmtId="2" fontId="7" fillId="8" borderId="0" xfId="3" applyNumberFormat="1" applyFont="1" applyFill="1" applyAlignment="1">
      <alignment horizontal="right" vertical="center"/>
    </xf>
    <xf numFmtId="0" fontId="7" fillId="8" borderId="1" xfId="34" applyFont="1" applyFill="1" applyBorder="1" applyAlignment="1">
      <alignment horizontal="right" vertical="center" wrapText="1"/>
    </xf>
    <xf numFmtId="0" fontId="7" fillId="8" borderId="0" xfId="34" applyFont="1" applyFill="1" applyAlignment="1">
      <alignment horizontal="right" vertical="center"/>
    </xf>
    <xf numFmtId="0" fontId="69" fillId="8" borderId="2" xfId="1" applyFont="1" applyFill="1" applyBorder="1" applyAlignment="1">
      <alignment horizontal="right" vertical="center"/>
    </xf>
    <xf numFmtId="49" fontId="7" fillId="8" borderId="0" xfId="2" applyNumberFormat="1" applyFont="1" applyFill="1" applyBorder="1" applyAlignment="1">
      <alignment horizontal="right" vertical="center"/>
    </xf>
    <xf numFmtId="0" fontId="69" fillId="8" borderId="0" xfId="34" applyFont="1" applyFill="1" applyAlignment="1">
      <alignment horizontal="right" vertical="center"/>
    </xf>
    <xf numFmtId="0" fontId="23" fillId="8" borderId="2" xfId="1" applyFont="1" applyFill="1" applyBorder="1" applyAlignment="1">
      <alignment horizontal="center"/>
    </xf>
    <xf numFmtId="0" fontId="23" fillId="8" borderId="3" xfId="34" applyFont="1" applyFill="1" applyBorder="1" applyAlignment="1">
      <alignment horizontal="right" vertical="top" wrapText="1"/>
    </xf>
    <xf numFmtId="1" fontId="47" fillId="8" borderId="0" xfId="3" applyNumberFormat="1" applyFont="1" applyFill="1"/>
    <xf numFmtId="3" fontId="23" fillId="8" borderId="0" xfId="2" applyNumberFormat="1" applyFont="1" applyFill="1" applyBorder="1" applyAlignment="1"/>
    <xf numFmtId="3" fontId="7" fillId="8" borderId="0" xfId="2" applyNumberFormat="1" applyFont="1" applyFill="1" applyBorder="1" applyAlignment="1"/>
    <xf numFmtId="3" fontId="7" fillId="8" borderId="0" xfId="3" applyNumberFormat="1" applyFont="1" applyFill="1" applyBorder="1" applyAlignment="1"/>
    <xf numFmtId="0" fontId="24" fillId="8" borderId="0" xfId="0" applyFont="1" applyFill="1" applyAlignment="1">
      <alignment wrapText="1"/>
    </xf>
    <xf numFmtId="0" fontId="24" fillId="8" borderId="0" xfId="0" applyFont="1" applyFill="1"/>
    <xf numFmtId="0" fontId="26" fillId="8" borderId="2" xfId="33" applyFont="1" applyFill="1" applyBorder="1" applyAlignment="1">
      <alignment vertical="center"/>
    </xf>
    <xf numFmtId="3" fontId="23" fillId="3" borderId="0" xfId="3" applyNumberFormat="1" applyFont="1" applyFill="1" applyAlignment="1">
      <alignment horizontal="right" vertical="center"/>
    </xf>
    <xf numFmtId="3" fontId="23" fillId="8" borderId="0" xfId="3" applyNumberFormat="1" applyFont="1" applyFill="1" applyAlignment="1">
      <alignment horizontal="right" vertical="center"/>
    </xf>
    <xf numFmtId="0" fontId="7" fillId="3" borderId="0" xfId="34" applyFont="1" applyFill="1" applyAlignment="1">
      <alignment wrapText="1"/>
    </xf>
    <xf numFmtId="0" fontId="0" fillId="0" borderId="0" xfId="0" applyFill="1" applyAlignment="1">
      <alignment vertical="top" wrapText="1"/>
    </xf>
    <xf numFmtId="0" fontId="0" fillId="0" borderId="0" xfId="0" applyFill="1" applyAlignment="1">
      <alignment horizontal="left" vertical="top"/>
    </xf>
    <xf numFmtId="0" fontId="0" fillId="0" borderId="0" xfId="0" applyFill="1" applyAlignment="1"/>
    <xf numFmtId="0" fontId="0" fillId="0" borderId="0" xfId="0" applyFill="1" applyAlignment="1">
      <alignment horizontal="left"/>
    </xf>
    <xf numFmtId="0" fontId="69" fillId="0" borderId="0" xfId="1" applyFont="1" applyFill="1" applyAlignment="1">
      <alignment vertical="center"/>
    </xf>
    <xf numFmtId="164" fontId="0" fillId="0" borderId="0" xfId="2" applyFont="1" applyFill="1" applyAlignment="1">
      <alignment horizontal="left" vertical="top" wrapText="1"/>
    </xf>
    <xf numFmtId="0" fontId="0" fillId="0" borderId="0" xfId="0" applyFill="1" applyAlignment="1">
      <alignment vertical="top"/>
    </xf>
    <xf numFmtId="0" fontId="0" fillId="0" borderId="0" xfId="0" applyFill="1" applyAlignment="1">
      <alignment wrapText="1"/>
    </xf>
    <xf numFmtId="9" fontId="0" fillId="0" borderId="0" xfId="0" applyNumberFormat="1" applyFill="1" applyAlignment="1">
      <alignment horizontal="left" vertical="top" wrapText="1"/>
    </xf>
    <xf numFmtId="0" fontId="0" fillId="6" borderId="0" xfId="0" applyFill="1" applyAlignment="1"/>
    <xf numFmtId="0" fontId="68" fillId="3" borderId="0" xfId="38" applyFont="1" applyFill="1" applyAlignment="1">
      <alignment horizontal="left" vertical="top" wrapText="1"/>
    </xf>
    <xf numFmtId="0" fontId="15" fillId="3" borderId="0" xfId="38" applyFont="1" applyFill="1" applyAlignment="1">
      <alignment horizontal="left" vertical="top" wrapText="1"/>
    </xf>
    <xf numFmtId="0" fontId="44" fillId="3" borderId="0" xfId="36" applyFont="1" applyFill="1" applyAlignment="1" applyProtection="1">
      <alignment horizontal="left" vertical="top"/>
      <protection locked="0"/>
    </xf>
    <xf numFmtId="0" fontId="78" fillId="3" borderId="0" xfId="1" applyFont="1" applyFill="1" applyAlignment="1">
      <alignment horizontal="left" vertical="center" wrapText="1"/>
    </xf>
    <xf numFmtId="0" fontId="82" fillId="3" borderId="0" xfId="0" applyFont="1" applyFill="1" applyAlignment="1">
      <alignment horizontal="center" vertical="center" wrapText="1"/>
    </xf>
    <xf numFmtId="0" fontId="69" fillId="3" borderId="2" xfId="1" applyFont="1" applyFill="1" applyBorder="1" applyAlignment="1">
      <alignment horizontal="right" wrapText="1"/>
    </xf>
    <xf numFmtId="3" fontId="75" fillId="3" borderId="0" xfId="1" applyNumberFormat="1" applyFont="1" applyFill="1" applyAlignment="1">
      <alignment horizontal="left" vertical="top" wrapText="1"/>
    </xf>
    <xf numFmtId="0" fontId="69" fillId="3" borderId="5" xfId="1" applyFont="1" applyFill="1" applyBorder="1" applyAlignment="1">
      <alignment horizontal="right" wrapText="1"/>
    </xf>
    <xf numFmtId="0" fontId="69" fillId="3" borderId="0" xfId="1" applyFont="1" applyFill="1" applyBorder="1" applyAlignment="1">
      <alignment horizontal="right" wrapText="1"/>
    </xf>
    <xf numFmtId="0" fontId="69" fillId="3" borderId="0" xfId="1" applyFont="1" applyFill="1" applyBorder="1" applyAlignment="1">
      <alignment horizontal="right" wrapText="1" indent="1"/>
    </xf>
    <xf numFmtId="0" fontId="23" fillId="3" borderId="2" xfId="1" applyFont="1" applyFill="1" applyBorder="1" applyAlignment="1">
      <alignment horizontal="center" vertical="center"/>
    </xf>
    <xf numFmtId="0" fontId="26" fillId="3" borderId="2" xfId="33" applyFont="1" applyFill="1" applyBorder="1" applyAlignment="1">
      <alignment horizontal="left" wrapText="1"/>
    </xf>
    <xf numFmtId="0" fontId="7" fillId="3" borderId="0" xfId="34" applyFont="1" applyFill="1" applyAlignment="1">
      <alignment horizontal="left" vertical="top" wrapText="1"/>
    </xf>
    <xf numFmtId="0" fontId="75" fillId="3" borderId="0" xfId="34" applyFont="1" applyFill="1" applyAlignment="1">
      <alignment horizontal="left" vertical="top" wrapText="1"/>
    </xf>
    <xf numFmtId="0" fontId="75" fillId="3" borderId="0" xfId="34" applyFont="1" applyFill="1" applyAlignment="1">
      <alignment horizontal="left" vertical="top"/>
    </xf>
    <xf numFmtId="0" fontId="76" fillId="3" borderId="0" xfId="34" applyFont="1" applyFill="1" applyAlignment="1">
      <alignment horizontal="left" vertical="top"/>
    </xf>
    <xf numFmtId="3" fontId="69" fillId="3" borderId="2" xfId="1" applyNumberFormat="1" applyFont="1" applyFill="1" applyBorder="1" applyAlignment="1">
      <alignment horizontal="right" wrapText="1"/>
    </xf>
    <xf numFmtId="0" fontId="76" fillId="3" borderId="0" xfId="34" applyFont="1" applyFill="1" applyAlignment="1">
      <alignment horizontal="left" vertical="top" wrapText="1"/>
    </xf>
    <xf numFmtId="0" fontId="24" fillId="3" borderId="23" xfId="0" applyFont="1" applyFill="1" applyBorder="1" applyAlignment="1">
      <alignment horizontal="left" vertical="top" wrapText="1"/>
    </xf>
    <xf numFmtId="0" fontId="24" fillId="3" borderId="24" xfId="0" applyFont="1" applyFill="1" applyBorder="1" applyAlignment="1">
      <alignment horizontal="left" vertical="top" wrapText="1"/>
    </xf>
    <xf numFmtId="0" fontId="24" fillId="3" borderId="25" xfId="0" applyFont="1" applyFill="1" applyBorder="1" applyAlignment="1">
      <alignment horizontal="left" vertical="top" wrapText="1"/>
    </xf>
    <xf numFmtId="0" fontId="24" fillId="3" borderId="18" xfId="0" applyFont="1" applyFill="1" applyBorder="1" applyAlignment="1">
      <alignment horizontal="left" vertical="top" wrapText="1"/>
    </xf>
    <xf numFmtId="0" fontId="24" fillId="3" borderId="19" xfId="0" applyFont="1" applyFill="1" applyBorder="1" applyAlignment="1">
      <alignment horizontal="left" vertical="top" wrapText="1"/>
    </xf>
    <xf numFmtId="0" fontId="24" fillId="3" borderId="20" xfId="0" applyFont="1" applyFill="1" applyBorder="1" applyAlignment="1">
      <alignment horizontal="left" vertical="top" wrapText="1"/>
    </xf>
    <xf numFmtId="0" fontId="24" fillId="3" borderId="21" xfId="0" applyFont="1" applyFill="1" applyBorder="1" applyAlignment="1">
      <alignment horizontal="left" vertical="top" wrapText="1"/>
    </xf>
    <xf numFmtId="0" fontId="24" fillId="3" borderId="22" xfId="0" applyFont="1" applyFill="1" applyBorder="1" applyAlignment="1">
      <alignment horizontal="left" vertical="top" wrapText="1"/>
    </xf>
    <xf numFmtId="0" fontId="24" fillId="3" borderId="23" xfId="0" applyFont="1" applyFill="1" applyBorder="1" applyAlignment="1">
      <alignment horizontal="left" vertical="top"/>
    </xf>
    <xf numFmtId="0" fontId="24" fillId="3" borderId="25" xfId="0" applyFont="1" applyFill="1" applyBorder="1" applyAlignment="1">
      <alignment horizontal="left" vertical="top"/>
    </xf>
    <xf numFmtId="0" fontId="24" fillId="3" borderId="24" xfId="0" applyFont="1" applyFill="1" applyBorder="1" applyAlignment="1">
      <alignment horizontal="left" vertical="top"/>
    </xf>
    <xf numFmtId="0" fontId="24" fillId="3" borderId="26" xfId="0" applyFont="1" applyFill="1" applyBorder="1" applyAlignment="1">
      <alignment horizontal="left" vertical="top" wrapText="1"/>
    </xf>
    <xf numFmtId="0" fontId="24" fillId="3" borderId="27" xfId="0" applyFont="1" applyFill="1" applyBorder="1" applyAlignment="1">
      <alignment horizontal="left" vertical="top" wrapText="1"/>
    </xf>
    <xf numFmtId="0" fontId="24" fillId="3" borderId="6" xfId="0" applyFont="1" applyFill="1" applyBorder="1" applyAlignment="1">
      <alignment horizontal="left" vertical="top"/>
    </xf>
    <xf numFmtId="0" fontId="24" fillId="3" borderId="0" xfId="0" applyFont="1" applyFill="1" applyBorder="1" applyAlignment="1">
      <alignment horizontal="left" vertical="top"/>
    </xf>
    <xf numFmtId="0" fontId="24" fillId="3" borderId="5" xfId="0" applyFont="1" applyFill="1" applyBorder="1" applyAlignment="1">
      <alignment horizontal="left" vertical="top"/>
    </xf>
    <xf numFmtId="0" fontId="24" fillId="3" borderId="30" xfId="0" applyFont="1" applyFill="1" applyBorder="1" applyAlignment="1">
      <alignment horizontal="left" vertical="top" wrapText="1"/>
    </xf>
    <xf numFmtId="0" fontId="24" fillId="3" borderId="29" xfId="0" applyFont="1" applyFill="1" applyBorder="1" applyAlignment="1">
      <alignment horizontal="left" vertical="top" wrapText="1"/>
    </xf>
    <xf numFmtId="0" fontId="24" fillId="3" borderId="28" xfId="0" applyFont="1" applyFill="1" applyBorder="1" applyAlignment="1">
      <alignment horizontal="left" vertical="top" wrapText="1"/>
    </xf>
    <xf numFmtId="49" fontId="14" fillId="5" borderId="12" xfId="0" applyNumberFormat="1" applyFont="1" applyFill="1" applyBorder="1" applyAlignment="1">
      <alignment horizontal="center"/>
    </xf>
    <xf numFmtId="49" fontId="14" fillId="5" borderId="13" xfId="0" applyNumberFormat="1" applyFont="1" applyFill="1" applyBorder="1" applyAlignment="1">
      <alignment horizontal="center"/>
    </xf>
    <xf numFmtId="49" fontId="14" fillId="5" borderId="14" xfId="0" applyNumberFormat="1" applyFont="1" applyFill="1" applyBorder="1" applyAlignment="1">
      <alignment horizontal="center"/>
    </xf>
  </cellXfs>
  <cellStyles count="50">
    <cellStyle name="C01_Page_head" xfId="38"/>
    <cellStyle name="C01_Page_head_FINAL FOI_2004_2008_p43-68_V2" xfId="33"/>
    <cellStyle name="Excel Built-in Normal" xfId="7"/>
    <cellStyle name="Hyperlink" xfId="36"/>
    <cellStyle name="Hyperlink 2" xfId="47"/>
    <cellStyle name="Normal 10 2" xfId="30"/>
    <cellStyle name="Normal 2" xfId="5"/>
    <cellStyle name="Normal 2 2" xfId="9"/>
    <cellStyle name="Normal 2 2 2" xfId="37"/>
    <cellStyle name="Normal 2 3" xfId="40"/>
    <cellStyle name="Normal 3" xfId="10"/>
    <cellStyle name="Normal 3 2" xfId="42"/>
    <cellStyle name="Normal 4" xfId="11"/>
    <cellStyle name="Normal 5" xfId="15"/>
    <cellStyle name="normal 6" xfId="21"/>
    <cellStyle name="Normal 7" xfId="26"/>
    <cellStyle name="Normal 8" xfId="29"/>
    <cellStyle name="Normal 8 2" xfId="45"/>
    <cellStyle name="Percent 2" xfId="20"/>
    <cellStyle name="Percent 3" xfId="24"/>
    <cellStyle name="Percent 5" xfId="32"/>
    <cellStyle name="Percent 5 2" xfId="46"/>
    <cellStyle name="Гиперссылка" xfId="49" builtinId="8"/>
    <cellStyle name="Обычный" xfId="0" builtinId="0"/>
    <cellStyle name="Обычный 10" xfId="25"/>
    <cellStyle name="Обычный 15" xfId="1"/>
    <cellStyle name="Обычный 16" xfId="16"/>
    <cellStyle name="Обычный 2" xfId="6"/>
    <cellStyle name="Обычный 2 10" xfId="34"/>
    <cellStyle name="Обычный 2 11" xfId="23"/>
    <cellStyle name="Обычный 2 17" xfId="14"/>
    <cellStyle name="Обычный 2 17 2" xfId="43"/>
    <cellStyle name="Обычный 2 2" xfId="13"/>
    <cellStyle name="Обычный 2 3" xfId="8"/>
    <cellStyle name="Обычный 2 4" xfId="41"/>
    <cellStyle name="Обычный 3" xfId="22"/>
    <cellStyle name="Обычный 4" xfId="27"/>
    <cellStyle name="Обычный 5" xfId="12"/>
    <cellStyle name="Обычный 7" xfId="17"/>
    <cellStyle name="Обычный 8" xfId="39"/>
    <cellStyle name="Обычный 8 2" xfId="48"/>
    <cellStyle name="Процентный" xfId="3" builtinId="5"/>
    <cellStyle name="Процентный 24 2" xfId="35"/>
    <cellStyle name="Процентный 3" xfId="19"/>
    <cellStyle name="Финансовый" xfId="2" builtinId="3"/>
    <cellStyle name="Финансовый 2" xfId="4"/>
    <cellStyle name="Финансовый 2 2" xfId="18"/>
    <cellStyle name="Финансовый 3" xfId="28"/>
    <cellStyle name="Финансовый 3 2" xfId="44"/>
    <cellStyle name="Числа таблицы" xfId="31"/>
  </cellStyles>
  <dxfs count="0"/>
  <tableStyles count="0" defaultTableStyle="TableStyleMedium2" defaultPivotStyle="PivotStyleMedium9"/>
  <colors>
    <mruColors>
      <color rgb="FFF0C3A2"/>
      <color rgb="FFF9E7DA"/>
      <color rgb="FFFEB283"/>
      <color rgb="FF7285AF"/>
      <color rgb="FFF7783E"/>
      <color rgb="FF719E95"/>
      <color rgb="FFAFC5C2"/>
      <color rgb="FFACB5D1"/>
      <color rgb="FFFC9C4E"/>
      <color rgb="FFFFC9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9" Type="http://schemas.openxmlformats.org/officeDocument/2006/relationships/externalLink" Target="externalLinks/externalLink23.xml"/><Relationship Id="rId21" Type="http://schemas.openxmlformats.org/officeDocument/2006/relationships/externalLink" Target="externalLinks/externalLink5.xml"/><Relationship Id="rId34" Type="http://schemas.openxmlformats.org/officeDocument/2006/relationships/externalLink" Target="externalLinks/externalLink18.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3.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externalLink" Target="externalLinks/externalLink3.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56" Type="http://schemas.openxmlformats.org/officeDocument/2006/relationships/externalLink" Target="externalLinks/externalLink40.xml"/><Relationship Id="rId8" Type="http://schemas.openxmlformats.org/officeDocument/2006/relationships/worksheet" Target="worksheets/sheet8.xml"/><Relationship Id="rId51" Type="http://schemas.openxmlformats.org/officeDocument/2006/relationships/externalLink" Target="externalLinks/externalLink3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theme" Target="theme/theme1.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4514435695539"/>
          <c:y val="4.2083333333333355E-2"/>
          <c:w val="0.73609930008748903"/>
          <c:h val="0.87069495938066954"/>
        </c:manualLayout>
      </c:layout>
      <c:barChart>
        <c:barDir val="col"/>
        <c:grouping val="clustered"/>
        <c:varyColors val="0"/>
        <c:ser>
          <c:idx val="0"/>
          <c:order val="0"/>
          <c:tx>
            <c:strRef>
              <c:f>KPIs!$L$26</c:f>
              <c:strCache>
                <c:ptCount val="1"/>
                <c:pt idx="0">
                  <c:v>Assets in Kazakhstan</c:v>
                </c:pt>
              </c:strCache>
            </c:strRef>
          </c:tx>
          <c:spPr>
            <a:solidFill>
              <a:srgbClr val="ACB5D1"/>
            </a:solidFill>
            <a:ln>
              <a:noFill/>
            </a:ln>
            <a:effectLst/>
          </c:spPr>
          <c:invertIfNegative val="0"/>
          <c:dLbls>
            <c:dLbl>
              <c:idx val="3"/>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2-9D68-4527-99D9-33DBD9663B39}"/>
                </c:ext>
              </c:extLst>
            </c:dLbl>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1-9D68-4527-99D9-33DBD9663B39}"/>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0-DE83-4954-9D6E-E65BABA27C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KPIs!$M$25:$R$25</c:f>
              <c:numCache>
                <c:formatCode>0</c:formatCode>
                <c:ptCount val="6"/>
                <c:pt idx="0">
                  <c:v>2019</c:v>
                </c:pt>
                <c:pt idx="1">
                  <c:v>2020</c:v>
                </c:pt>
                <c:pt idx="2">
                  <c:v>2021</c:v>
                </c:pt>
                <c:pt idx="3">
                  <c:v>2022</c:v>
                </c:pt>
                <c:pt idx="4">
                  <c:v>2023</c:v>
                </c:pt>
                <c:pt idx="5">
                  <c:v>2024</c:v>
                </c:pt>
              </c:numCache>
            </c:numRef>
          </c:cat>
          <c:val>
            <c:numRef>
              <c:f>KPIs!$M$26:$R$26</c:f>
              <c:numCache>
                <c:formatCode>#,##0.00</c:formatCode>
                <c:ptCount val="6"/>
                <c:pt idx="0">
                  <c:v>0.04</c:v>
                </c:pt>
                <c:pt idx="1">
                  <c:v>0.08</c:v>
                </c:pt>
                <c:pt idx="2">
                  <c:v>0.04</c:v>
                </c:pt>
                <c:pt idx="3">
                  <c:v>0</c:v>
                </c:pt>
                <c:pt idx="4">
                  <c:v>0</c:v>
                </c:pt>
                <c:pt idx="5">
                  <c:v>0</c:v>
                </c:pt>
              </c:numCache>
            </c:numRef>
          </c:val>
          <c:extLst>
            <c:ext xmlns:c16="http://schemas.microsoft.com/office/drawing/2014/chart" uri="{C3380CC4-5D6E-409C-BE32-E72D297353CC}">
              <c16:uniqueId val="{00000000-9D68-4527-99D9-33DBD9663B39}"/>
            </c:ext>
          </c:extLst>
        </c:ser>
        <c:dLbls>
          <c:showLegendKey val="0"/>
          <c:showVal val="0"/>
          <c:showCatName val="0"/>
          <c:showSerName val="0"/>
          <c:showPercent val="0"/>
          <c:showBubbleSize val="0"/>
        </c:dLbls>
        <c:gapWidth val="100"/>
        <c:axId val="1612276863"/>
        <c:axId val="1612277695"/>
      </c:barChart>
      <c:catAx>
        <c:axId val="1612276863"/>
        <c:scaling>
          <c:orientation val="minMax"/>
        </c:scaling>
        <c:delete val="0"/>
        <c:axPos val="b"/>
        <c:numFmt formatCode="0" sourceLinked="1"/>
        <c:majorTickMark val="none"/>
        <c:minorTickMark val="none"/>
        <c:tickLblPos val="nextTo"/>
        <c:spPr>
          <a:noFill/>
          <a:ln w="12700"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1612277695"/>
        <c:crosses val="autoZero"/>
        <c:auto val="1"/>
        <c:lblAlgn val="ctr"/>
        <c:lblOffset val="200"/>
        <c:noMultiLvlLbl val="0"/>
      </c:catAx>
      <c:valAx>
        <c:axId val="1612277695"/>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5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crossAx val="161227686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4514435695539"/>
          <c:y val="4.2083333333333355E-2"/>
          <c:w val="0.73609930008748903"/>
          <c:h val="0.87069495938066954"/>
        </c:manualLayout>
      </c:layout>
      <c:barChart>
        <c:barDir val="col"/>
        <c:grouping val="clustered"/>
        <c:varyColors val="0"/>
        <c:ser>
          <c:idx val="0"/>
          <c:order val="0"/>
          <c:tx>
            <c:strRef>
              <c:f>KPIs!$B$92</c:f>
              <c:strCache>
                <c:ptCount val="1"/>
                <c:pt idx="0">
                  <c:v>Assets in Kazakhstan</c:v>
                </c:pt>
              </c:strCache>
            </c:strRef>
          </c:tx>
          <c:spPr>
            <a:solidFill>
              <a:srgbClr val="AFC5C2"/>
            </a:solidFill>
            <a:ln>
              <a:noFill/>
            </a:ln>
            <a:effectLst/>
          </c:spPr>
          <c:invertIfNegative val="0"/>
          <c:dPt>
            <c:idx val="4"/>
            <c:invertIfNegative val="0"/>
            <c:bubble3D val="0"/>
            <c:spPr>
              <a:solidFill>
                <a:srgbClr val="AFC5C2"/>
              </a:solidFill>
              <a:ln>
                <a:noFill/>
              </a:ln>
              <a:effectLst/>
            </c:spPr>
            <c:extLst>
              <c:ext xmlns:c16="http://schemas.microsoft.com/office/drawing/2014/chart" uri="{C3380CC4-5D6E-409C-BE32-E72D297353CC}">
                <c16:uniqueId val="{00000001-7061-4E73-A153-ADF4A560A21E}"/>
              </c:ext>
            </c:extLst>
          </c:dPt>
          <c:dPt>
            <c:idx val="5"/>
            <c:invertIfNegative val="0"/>
            <c:bubble3D val="0"/>
            <c:spPr>
              <a:solidFill>
                <a:srgbClr val="719E95"/>
              </a:solidFill>
              <a:ln>
                <a:noFill/>
              </a:ln>
              <a:effectLst/>
            </c:spPr>
            <c:extLst>
              <c:ext xmlns:c16="http://schemas.microsoft.com/office/drawing/2014/chart" uri="{C3380CC4-5D6E-409C-BE32-E72D297353CC}">
                <c16:uniqueId val="{00000006-26E1-4091-AE23-F5F5145611E6}"/>
              </c:ext>
            </c:extLst>
          </c:dPt>
          <c:dLbls>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6-26E1-4091-AE23-F5F5145611E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KPIs!$C$91:$H$91</c:f>
              <c:numCache>
                <c:formatCode>0</c:formatCode>
                <c:ptCount val="6"/>
                <c:pt idx="0">
                  <c:v>2019</c:v>
                </c:pt>
                <c:pt idx="1">
                  <c:v>2020</c:v>
                </c:pt>
                <c:pt idx="2">
                  <c:v>2021</c:v>
                </c:pt>
                <c:pt idx="3">
                  <c:v>2022</c:v>
                </c:pt>
                <c:pt idx="4">
                  <c:v>2023</c:v>
                </c:pt>
                <c:pt idx="5">
                  <c:v>2024</c:v>
                </c:pt>
              </c:numCache>
            </c:numRef>
          </c:cat>
          <c:val>
            <c:numRef>
              <c:f>KPIs!$C$92:$H$92</c:f>
              <c:numCache>
                <c:formatCode>#,##0</c:formatCode>
                <c:ptCount val="6"/>
                <c:pt idx="0">
                  <c:v>855</c:v>
                </c:pt>
                <c:pt idx="1">
                  <c:v>762</c:v>
                </c:pt>
                <c:pt idx="2">
                  <c:v>765</c:v>
                </c:pt>
                <c:pt idx="3">
                  <c:v>772</c:v>
                </c:pt>
                <c:pt idx="4">
                  <c:v>947</c:v>
                </c:pt>
                <c:pt idx="5">
                  <c:v>998</c:v>
                </c:pt>
              </c:numCache>
            </c:numRef>
          </c:val>
          <c:extLst>
            <c:ext xmlns:c16="http://schemas.microsoft.com/office/drawing/2014/chart" uri="{C3380CC4-5D6E-409C-BE32-E72D297353CC}">
              <c16:uniqueId val="{00000002-7061-4E73-A153-ADF4A560A21E}"/>
            </c:ext>
          </c:extLst>
        </c:ser>
        <c:dLbls>
          <c:showLegendKey val="0"/>
          <c:showVal val="0"/>
          <c:showCatName val="0"/>
          <c:showSerName val="0"/>
          <c:showPercent val="0"/>
          <c:showBubbleSize val="0"/>
        </c:dLbls>
        <c:gapWidth val="100"/>
        <c:axId val="1612276863"/>
        <c:axId val="1612277695"/>
      </c:barChart>
      <c:catAx>
        <c:axId val="1612276863"/>
        <c:scaling>
          <c:orientation val="minMax"/>
        </c:scaling>
        <c:delete val="0"/>
        <c:axPos val="b"/>
        <c:numFmt formatCode="0" sourceLinked="1"/>
        <c:majorTickMark val="none"/>
        <c:minorTickMark val="none"/>
        <c:tickLblPos val="nextTo"/>
        <c:spPr>
          <a:noFill/>
          <a:ln w="12700"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1612277695"/>
        <c:crosses val="autoZero"/>
        <c:auto val="1"/>
        <c:lblAlgn val="ctr"/>
        <c:lblOffset val="200"/>
        <c:noMultiLvlLbl val="0"/>
      </c:catAx>
      <c:valAx>
        <c:axId val="161227769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5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crossAx val="161227686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4514435695539"/>
          <c:y val="4.2083333333333355E-2"/>
          <c:w val="0.73609930008748903"/>
          <c:h val="0.87069495938066954"/>
        </c:manualLayout>
      </c:layout>
      <c:barChart>
        <c:barDir val="col"/>
        <c:grouping val="clustered"/>
        <c:varyColors val="0"/>
        <c:ser>
          <c:idx val="0"/>
          <c:order val="0"/>
          <c:tx>
            <c:strRef>
              <c:f>KPIs!$L$92</c:f>
              <c:strCache>
                <c:ptCount val="1"/>
                <c:pt idx="0">
                  <c:v>Assets in Kazakhstan</c:v>
                </c:pt>
              </c:strCache>
            </c:strRef>
          </c:tx>
          <c:spPr>
            <a:solidFill>
              <a:srgbClr val="AFC5C2"/>
            </a:solidFill>
            <a:ln>
              <a:noFill/>
            </a:ln>
            <a:effectLst/>
          </c:spPr>
          <c:invertIfNegative val="0"/>
          <c:dPt>
            <c:idx val="4"/>
            <c:invertIfNegative val="0"/>
            <c:bubble3D val="0"/>
            <c:spPr>
              <a:solidFill>
                <a:srgbClr val="AFC5C2"/>
              </a:solidFill>
              <a:ln>
                <a:noFill/>
              </a:ln>
              <a:effectLst/>
            </c:spPr>
            <c:extLst>
              <c:ext xmlns:c16="http://schemas.microsoft.com/office/drawing/2014/chart" uri="{C3380CC4-5D6E-409C-BE32-E72D297353CC}">
                <c16:uniqueId val="{00000001-26B3-4822-B664-1EE1BF6F05E2}"/>
              </c:ext>
            </c:extLst>
          </c:dPt>
          <c:dPt>
            <c:idx val="5"/>
            <c:invertIfNegative val="0"/>
            <c:bubble3D val="0"/>
            <c:spPr>
              <a:solidFill>
                <a:srgbClr val="719E95"/>
              </a:solidFill>
              <a:ln>
                <a:noFill/>
              </a:ln>
              <a:effectLst/>
            </c:spPr>
            <c:extLst>
              <c:ext xmlns:c16="http://schemas.microsoft.com/office/drawing/2014/chart" uri="{C3380CC4-5D6E-409C-BE32-E72D297353CC}">
                <c16:uniqueId val="{00000002-0B78-4645-9FF1-79B5F46975CC}"/>
              </c:ext>
            </c:extLst>
          </c:dPt>
          <c:dLbls>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2-0B78-4645-9FF1-79B5F46975C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KPIs!$M$91:$R$91</c:f>
              <c:numCache>
                <c:formatCode>0</c:formatCode>
                <c:ptCount val="6"/>
                <c:pt idx="0">
                  <c:v>2019</c:v>
                </c:pt>
                <c:pt idx="1">
                  <c:v>2020</c:v>
                </c:pt>
                <c:pt idx="2">
                  <c:v>2021</c:v>
                </c:pt>
                <c:pt idx="3">
                  <c:v>2022</c:v>
                </c:pt>
                <c:pt idx="4">
                  <c:v>2023</c:v>
                </c:pt>
                <c:pt idx="5">
                  <c:v>2024</c:v>
                </c:pt>
              </c:numCache>
            </c:numRef>
          </c:cat>
          <c:val>
            <c:numRef>
              <c:f>KPIs!$M$92:$R$92</c:f>
              <c:numCache>
                <c:formatCode>#,##0</c:formatCode>
                <c:ptCount val="6"/>
                <c:pt idx="0">
                  <c:v>424.827</c:v>
                </c:pt>
                <c:pt idx="1">
                  <c:v>411.91699999999997</c:v>
                </c:pt>
                <c:pt idx="2">
                  <c:v>426.85300000000001</c:v>
                </c:pt>
                <c:pt idx="3">
                  <c:v>417.48200000000003</c:v>
                </c:pt>
                <c:pt idx="4">
                  <c:v>459.74</c:v>
                </c:pt>
                <c:pt idx="5">
                  <c:v>488.7808</c:v>
                </c:pt>
              </c:numCache>
            </c:numRef>
          </c:val>
          <c:extLst>
            <c:ext xmlns:c16="http://schemas.microsoft.com/office/drawing/2014/chart" uri="{C3380CC4-5D6E-409C-BE32-E72D297353CC}">
              <c16:uniqueId val="{00000002-26B3-4822-B664-1EE1BF6F05E2}"/>
            </c:ext>
          </c:extLst>
        </c:ser>
        <c:dLbls>
          <c:showLegendKey val="0"/>
          <c:showVal val="0"/>
          <c:showCatName val="0"/>
          <c:showSerName val="0"/>
          <c:showPercent val="0"/>
          <c:showBubbleSize val="0"/>
        </c:dLbls>
        <c:gapWidth val="100"/>
        <c:axId val="1612276863"/>
        <c:axId val="1612277695"/>
      </c:barChart>
      <c:catAx>
        <c:axId val="1612276863"/>
        <c:scaling>
          <c:orientation val="minMax"/>
        </c:scaling>
        <c:delete val="0"/>
        <c:axPos val="b"/>
        <c:numFmt formatCode="0" sourceLinked="1"/>
        <c:majorTickMark val="none"/>
        <c:minorTickMark val="none"/>
        <c:tickLblPos val="nextTo"/>
        <c:spPr>
          <a:noFill/>
          <a:ln w="12700"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1612277695"/>
        <c:crosses val="autoZero"/>
        <c:auto val="1"/>
        <c:lblAlgn val="ctr"/>
        <c:lblOffset val="200"/>
        <c:noMultiLvlLbl val="0"/>
      </c:catAx>
      <c:valAx>
        <c:axId val="1612277695"/>
        <c:scaling>
          <c:orientation val="minMax"/>
          <c:min val="2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5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crossAx val="161227686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4514435695539"/>
          <c:y val="4.2083333333333355E-2"/>
          <c:w val="0.73609930008748903"/>
          <c:h val="0.87069495938066954"/>
        </c:manualLayout>
      </c:layout>
      <c:barChart>
        <c:barDir val="col"/>
        <c:grouping val="clustered"/>
        <c:varyColors val="0"/>
        <c:ser>
          <c:idx val="0"/>
          <c:order val="0"/>
          <c:tx>
            <c:strRef>
              <c:f>KPIs!$V$92</c:f>
              <c:strCache>
                <c:ptCount val="1"/>
                <c:pt idx="0">
                  <c:v>Assets in Kazakhstan</c:v>
                </c:pt>
              </c:strCache>
            </c:strRef>
          </c:tx>
          <c:spPr>
            <a:solidFill>
              <a:srgbClr val="AFC5C2"/>
            </a:solidFill>
            <a:ln>
              <a:noFill/>
            </a:ln>
            <a:effectLst/>
          </c:spPr>
          <c:invertIfNegative val="0"/>
          <c:dPt>
            <c:idx val="4"/>
            <c:invertIfNegative val="0"/>
            <c:bubble3D val="0"/>
            <c:spPr>
              <a:solidFill>
                <a:srgbClr val="AFC5C2"/>
              </a:solidFill>
              <a:ln>
                <a:noFill/>
              </a:ln>
              <a:effectLst/>
            </c:spPr>
            <c:extLst>
              <c:ext xmlns:c16="http://schemas.microsoft.com/office/drawing/2014/chart" uri="{C3380CC4-5D6E-409C-BE32-E72D297353CC}">
                <c16:uniqueId val="{00000001-2C05-420E-9652-971C3DCD76D3}"/>
              </c:ext>
            </c:extLst>
          </c:dPt>
          <c:dLbls>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2-F918-453D-A018-C5A9A598839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KPIs!$W$91:$AB$91</c:f>
              <c:numCache>
                <c:formatCode>0</c:formatCode>
                <c:ptCount val="6"/>
                <c:pt idx="0">
                  <c:v>2019</c:v>
                </c:pt>
                <c:pt idx="1">
                  <c:v>2020</c:v>
                </c:pt>
                <c:pt idx="2">
                  <c:v>2021</c:v>
                </c:pt>
                <c:pt idx="3">
                  <c:v>2022</c:v>
                </c:pt>
                <c:pt idx="4">
                  <c:v>2023</c:v>
                </c:pt>
                <c:pt idx="5">
                  <c:v>2024</c:v>
                </c:pt>
              </c:numCache>
            </c:numRef>
          </c:cat>
          <c:val>
            <c:numRef>
              <c:f>KPIs!$W$92:$AB$92</c:f>
              <c:numCache>
                <c:formatCode>#,##0</c:formatCode>
                <c:ptCount val="6"/>
                <c:pt idx="0">
                  <c:v>0</c:v>
                </c:pt>
                <c:pt idx="1">
                  <c:v>9.6</c:v>
                </c:pt>
                <c:pt idx="2">
                  <c:v>11.6</c:v>
                </c:pt>
                <c:pt idx="3">
                  <c:v>20.3</c:v>
                </c:pt>
                <c:pt idx="4">
                  <c:v>8.1</c:v>
                </c:pt>
                <c:pt idx="5">
                  <c:v>0</c:v>
                </c:pt>
              </c:numCache>
            </c:numRef>
          </c:val>
          <c:extLst>
            <c:ext xmlns:c16="http://schemas.microsoft.com/office/drawing/2014/chart" uri="{C3380CC4-5D6E-409C-BE32-E72D297353CC}">
              <c16:uniqueId val="{00000002-2C05-420E-9652-971C3DCD76D3}"/>
            </c:ext>
          </c:extLst>
        </c:ser>
        <c:dLbls>
          <c:showLegendKey val="0"/>
          <c:showVal val="0"/>
          <c:showCatName val="0"/>
          <c:showSerName val="0"/>
          <c:showPercent val="0"/>
          <c:showBubbleSize val="0"/>
        </c:dLbls>
        <c:gapWidth val="100"/>
        <c:axId val="1612276863"/>
        <c:axId val="1612277695"/>
      </c:barChart>
      <c:catAx>
        <c:axId val="1612276863"/>
        <c:scaling>
          <c:orientation val="minMax"/>
        </c:scaling>
        <c:delete val="0"/>
        <c:axPos val="b"/>
        <c:numFmt formatCode="0" sourceLinked="1"/>
        <c:majorTickMark val="none"/>
        <c:minorTickMark val="none"/>
        <c:tickLblPos val="nextTo"/>
        <c:spPr>
          <a:noFill/>
          <a:ln w="12700"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1612277695"/>
        <c:crosses val="autoZero"/>
        <c:auto val="1"/>
        <c:lblAlgn val="ctr"/>
        <c:lblOffset val="200"/>
        <c:noMultiLvlLbl val="0"/>
      </c:catAx>
      <c:valAx>
        <c:axId val="161227769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5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crossAx val="161227686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4514435695539"/>
          <c:y val="4.2083333333333355E-2"/>
          <c:w val="0.73609930008748903"/>
          <c:h val="0.87069495938066954"/>
        </c:manualLayout>
      </c:layout>
      <c:barChart>
        <c:barDir val="col"/>
        <c:grouping val="clustered"/>
        <c:varyColors val="0"/>
        <c:ser>
          <c:idx val="0"/>
          <c:order val="0"/>
          <c:tx>
            <c:strRef>
              <c:f>KPIs!$B$114</c:f>
              <c:strCache>
                <c:ptCount val="1"/>
                <c:pt idx="0">
                  <c:v>Assets in Kazakhstan</c:v>
                </c:pt>
              </c:strCache>
            </c:strRef>
          </c:tx>
          <c:spPr>
            <a:solidFill>
              <a:srgbClr val="FEB283"/>
            </a:solidFill>
            <a:ln>
              <a:noFill/>
            </a:ln>
            <a:effectLst/>
          </c:spPr>
          <c:invertIfNegative val="0"/>
          <c:dPt>
            <c:idx val="4"/>
            <c:invertIfNegative val="0"/>
            <c:bubble3D val="0"/>
            <c:spPr>
              <a:solidFill>
                <a:srgbClr val="FEB283"/>
              </a:solidFill>
              <a:ln>
                <a:noFill/>
              </a:ln>
              <a:effectLst/>
            </c:spPr>
            <c:extLst>
              <c:ext xmlns:c16="http://schemas.microsoft.com/office/drawing/2014/chart" uri="{C3380CC4-5D6E-409C-BE32-E72D297353CC}">
                <c16:uniqueId val="{00000001-8F90-4C37-ABA2-3CB9BE1A3BD7}"/>
              </c:ext>
            </c:extLst>
          </c:dPt>
          <c:dPt>
            <c:idx val="5"/>
            <c:invertIfNegative val="0"/>
            <c:bubble3D val="0"/>
            <c:spPr>
              <a:solidFill>
                <a:srgbClr val="F7783E"/>
              </a:solidFill>
              <a:ln>
                <a:noFill/>
              </a:ln>
              <a:effectLst/>
            </c:spPr>
            <c:extLst>
              <c:ext xmlns:c16="http://schemas.microsoft.com/office/drawing/2014/chart" uri="{C3380CC4-5D6E-409C-BE32-E72D297353CC}">
                <c16:uniqueId val="{00000002-AF68-4F67-8913-4AB9B4F3CFB8}"/>
              </c:ext>
            </c:extLst>
          </c:dPt>
          <c:dLbls>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2-AF68-4F67-8913-4AB9B4F3CFB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KPIs!$C$113:$H$113</c:f>
              <c:numCache>
                <c:formatCode>0</c:formatCode>
                <c:ptCount val="6"/>
                <c:pt idx="0">
                  <c:v>2019</c:v>
                </c:pt>
                <c:pt idx="1">
                  <c:v>2020</c:v>
                </c:pt>
                <c:pt idx="2">
                  <c:v>2021</c:v>
                </c:pt>
                <c:pt idx="3">
                  <c:v>2022</c:v>
                </c:pt>
                <c:pt idx="4">
                  <c:v>2023</c:v>
                </c:pt>
                <c:pt idx="5">
                  <c:v>2024</c:v>
                </c:pt>
              </c:numCache>
            </c:numRef>
          </c:cat>
          <c:val>
            <c:numRef>
              <c:f>KPIs!$C$114:$H$114</c:f>
              <c:numCache>
                <c:formatCode>#,##0</c:formatCode>
                <c:ptCount val="6"/>
                <c:pt idx="0">
                  <c:v>7071</c:v>
                </c:pt>
                <c:pt idx="1">
                  <c:v>7254</c:v>
                </c:pt>
                <c:pt idx="2">
                  <c:v>7437</c:v>
                </c:pt>
                <c:pt idx="3">
                  <c:v>8823</c:v>
                </c:pt>
                <c:pt idx="4">
                  <c:v>7283</c:v>
                </c:pt>
                <c:pt idx="5">
                  <c:v>9829</c:v>
                </c:pt>
              </c:numCache>
            </c:numRef>
          </c:val>
          <c:extLst>
            <c:ext xmlns:c16="http://schemas.microsoft.com/office/drawing/2014/chart" uri="{C3380CC4-5D6E-409C-BE32-E72D297353CC}">
              <c16:uniqueId val="{00000002-8F90-4C37-ABA2-3CB9BE1A3BD7}"/>
            </c:ext>
          </c:extLst>
        </c:ser>
        <c:dLbls>
          <c:showLegendKey val="0"/>
          <c:showVal val="0"/>
          <c:showCatName val="0"/>
          <c:showSerName val="0"/>
          <c:showPercent val="0"/>
          <c:showBubbleSize val="0"/>
        </c:dLbls>
        <c:gapWidth val="100"/>
        <c:axId val="1612276863"/>
        <c:axId val="1612277695"/>
      </c:barChart>
      <c:catAx>
        <c:axId val="1612276863"/>
        <c:scaling>
          <c:orientation val="minMax"/>
        </c:scaling>
        <c:delete val="0"/>
        <c:axPos val="b"/>
        <c:numFmt formatCode="0" sourceLinked="1"/>
        <c:majorTickMark val="none"/>
        <c:minorTickMark val="none"/>
        <c:tickLblPos val="nextTo"/>
        <c:spPr>
          <a:noFill/>
          <a:ln w="12700"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1612277695"/>
        <c:crosses val="autoZero"/>
        <c:auto val="1"/>
        <c:lblAlgn val="ctr"/>
        <c:lblOffset val="200"/>
        <c:noMultiLvlLbl val="0"/>
      </c:catAx>
      <c:valAx>
        <c:axId val="161227769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5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crossAx val="161227686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4514435695539"/>
          <c:y val="4.2083333333333355E-2"/>
          <c:w val="0.73609930008748903"/>
          <c:h val="0.87069495938066954"/>
        </c:manualLayout>
      </c:layout>
      <c:barChart>
        <c:barDir val="col"/>
        <c:grouping val="clustered"/>
        <c:varyColors val="0"/>
        <c:ser>
          <c:idx val="0"/>
          <c:order val="0"/>
          <c:tx>
            <c:strRef>
              <c:f>KPIs!$L$114</c:f>
              <c:strCache>
                <c:ptCount val="1"/>
                <c:pt idx="0">
                  <c:v>Assets in Kazakhstan</c:v>
                </c:pt>
              </c:strCache>
            </c:strRef>
          </c:tx>
          <c:spPr>
            <a:solidFill>
              <a:srgbClr val="FEB283"/>
            </a:solidFill>
            <a:ln>
              <a:noFill/>
            </a:ln>
            <a:effectLst/>
          </c:spPr>
          <c:invertIfNegative val="0"/>
          <c:dPt>
            <c:idx val="4"/>
            <c:invertIfNegative val="0"/>
            <c:bubble3D val="0"/>
            <c:spPr>
              <a:solidFill>
                <a:srgbClr val="FEB283"/>
              </a:solidFill>
              <a:ln>
                <a:noFill/>
              </a:ln>
              <a:effectLst/>
            </c:spPr>
            <c:extLst>
              <c:ext xmlns:c16="http://schemas.microsoft.com/office/drawing/2014/chart" uri="{C3380CC4-5D6E-409C-BE32-E72D297353CC}">
                <c16:uniqueId val="{00000001-3297-413F-923D-D0D959B451BB}"/>
              </c:ext>
            </c:extLst>
          </c:dPt>
          <c:dPt>
            <c:idx val="5"/>
            <c:invertIfNegative val="0"/>
            <c:bubble3D val="0"/>
            <c:spPr>
              <a:solidFill>
                <a:srgbClr val="F7783E"/>
              </a:solidFill>
              <a:ln>
                <a:noFill/>
              </a:ln>
              <a:effectLst/>
            </c:spPr>
            <c:extLst>
              <c:ext xmlns:c16="http://schemas.microsoft.com/office/drawing/2014/chart" uri="{C3380CC4-5D6E-409C-BE32-E72D297353CC}">
                <c16:uniqueId val="{00000002-B1AA-4312-8B22-2E57D6BC2B96}"/>
              </c:ext>
            </c:extLst>
          </c:dPt>
          <c:dLbls>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2-B1AA-4312-8B22-2E57D6BC2B9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KPIs!$M$113:$R$113</c:f>
              <c:numCache>
                <c:formatCode>0</c:formatCode>
                <c:ptCount val="6"/>
                <c:pt idx="0">
                  <c:v>2019</c:v>
                </c:pt>
                <c:pt idx="1">
                  <c:v>2020</c:v>
                </c:pt>
                <c:pt idx="2">
                  <c:v>2021</c:v>
                </c:pt>
                <c:pt idx="3">
                  <c:v>2022</c:v>
                </c:pt>
                <c:pt idx="4">
                  <c:v>2023</c:v>
                </c:pt>
                <c:pt idx="5">
                  <c:v>2024</c:v>
                </c:pt>
              </c:numCache>
            </c:numRef>
          </c:cat>
          <c:val>
            <c:numRef>
              <c:f>KPIs!$M$114:$R$114</c:f>
              <c:numCache>
                <c:formatCode>#,##0</c:formatCode>
                <c:ptCount val="6"/>
                <c:pt idx="0">
                  <c:v>173</c:v>
                </c:pt>
                <c:pt idx="1">
                  <c:v>150</c:v>
                </c:pt>
                <c:pt idx="2">
                  <c:v>129</c:v>
                </c:pt>
                <c:pt idx="3">
                  <c:v>223</c:v>
                </c:pt>
                <c:pt idx="4">
                  <c:v>335</c:v>
                </c:pt>
                <c:pt idx="5">
                  <c:v>271</c:v>
                </c:pt>
              </c:numCache>
            </c:numRef>
          </c:val>
          <c:extLst>
            <c:ext xmlns:c16="http://schemas.microsoft.com/office/drawing/2014/chart" uri="{C3380CC4-5D6E-409C-BE32-E72D297353CC}">
              <c16:uniqueId val="{00000002-3297-413F-923D-D0D959B451BB}"/>
            </c:ext>
          </c:extLst>
        </c:ser>
        <c:dLbls>
          <c:showLegendKey val="0"/>
          <c:showVal val="0"/>
          <c:showCatName val="0"/>
          <c:showSerName val="0"/>
          <c:showPercent val="0"/>
          <c:showBubbleSize val="0"/>
        </c:dLbls>
        <c:gapWidth val="100"/>
        <c:axId val="1612276863"/>
        <c:axId val="1612277695"/>
      </c:barChart>
      <c:catAx>
        <c:axId val="1612276863"/>
        <c:scaling>
          <c:orientation val="minMax"/>
        </c:scaling>
        <c:delete val="0"/>
        <c:axPos val="b"/>
        <c:numFmt formatCode="0" sourceLinked="1"/>
        <c:majorTickMark val="none"/>
        <c:minorTickMark val="none"/>
        <c:tickLblPos val="nextTo"/>
        <c:spPr>
          <a:noFill/>
          <a:ln w="12700"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1612277695"/>
        <c:crosses val="autoZero"/>
        <c:auto val="1"/>
        <c:lblAlgn val="ctr"/>
        <c:lblOffset val="200"/>
        <c:noMultiLvlLbl val="0"/>
      </c:catAx>
      <c:valAx>
        <c:axId val="161227769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5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crossAx val="161227686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4514435695539"/>
          <c:y val="4.2083333333333355E-2"/>
          <c:w val="0.73609930008748903"/>
          <c:h val="0.87069495938066954"/>
        </c:manualLayout>
      </c:layout>
      <c:barChart>
        <c:barDir val="col"/>
        <c:grouping val="clustered"/>
        <c:varyColors val="0"/>
        <c:ser>
          <c:idx val="0"/>
          <c:order val="0"/>
          <c:tx>
            <c:strRef>
              <c:f>KPIs!$V$114</c:f>
              <c:strCache>
                <c:ptCount val="1"/>
                <c:pt idx="0">
                  <c:v>Assets in Kazakhstan</c:v>
                </c:pt>
              </c:strCache>
            </c:strRef>
          </c:tx>
          <c:spPr>
            <a:solidFill>
              <a:srgbClr val="FEB283"/>
            </a:solidFill>
            <a:ln>
              <a:noFill/>
            </a:ln>
            <a:effectLst/>
          </c:spPr>
          <c:invertIfNegative val="0"/>
          <c:dPt>
            <c:idx val="4"/>
            <c:invertIfNegative val="0"/>
            <c:bubble3D val="0"/>
            <c:spPr>
              <a:solidFill>
                <a:srgbClr val="FEB283"/>
              </a:solidFill>
              <a:ln>
                <a:noFill/>
              </a:ln>
              <a:effectLst/>
            </c:spPr>
            <c:extLst>
              <c:ext xmlns:c16="http://schemas.microsoft.com/office/drawing/2014/chart" uri="{C3380CC4-5D6E-409C-BE32-E72D297353CC}">
                <c16:uniqueId val="{00000001-16E3-463E-B302-250434EF5EB4}"/>
              </c:ext>
            </c:extLst>
          </c:dPt>
          <c:dPt>
            <c:idx val="5"/>
            <c:invertIfNegative val="0"/>
            <c:bubble3D val="0"/>
            <c:spPr>
              <a:solidFill>
                <a:srgbClr val="F7783E"/>
              </a:solidFill>
              <a:ln>
                <a:noFill/>
              </a:ln>
              <a:effectLst/>
            </c:spPr>
            <c:extLst>
              <c:ext xmlns:c16="http://schemas.microsoft.com/office/drawing/2014/chart" uri="{C3380CC4-5D6E-409C-BE32-E72D297353CC}">
                <c16:uniqueId val="{00000004-D04D-493D-9755-EF9C28949C52}"/>
              </c:ext>
            </c:extLst>
          </c:dPt>
          <c:dLbls>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4-D04D-493D-9755-EF9C28949C5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KPIs!$W$113:$AB$113</c:f>
              <c:numCache>
                <c:formatCode>0</c:formatCode>
                <c:ptCount val="6"/>
                <c:pt idx="0">
                  <c:v>2019</c:v>
                </c:pt>
                <c:pt idx="1">
                  <c:v>2020</c:v>
                </c:pt>
                <c:pt idx="2">
                  <c:v>2021</c:v>
                </c:pt>
                <c:pt idx="3">
                  <c:v>2022</c:v>
                </c:pt>
                <c:pt idx="4">
                  <c:v>2023</c:v>
                </c:pt>
                <c:pt idx="5">
                  <c:v>2024</c:v>
                </c:pt>
              </c:numCache>
            </c:numRef>
          </c:cat>
          <c:val>
            <c:numRef>
              <c:f>KPIs!$W$114:$AB$114</c:f>
              <c:numCache>
                <c:formatCode>#,##0</c:formatCode>
                <c:ptCount val="6"/>
                <c:pt idx="0">
                  <c:v>22</c:v>
                </c:pt>
                <c:pt idx="1">
                  <c:v>15</c:v>
                </c:pt>
                <c:pt idx="2">
                  <c:v>14</c:v>
                </c:pt>
                <c:pt idx="3">
                  <c:v>22</c:v>
                </c:pt>
                <c:pt idx="4">
                  <c:v>21</c:v>
                </c:pt>
                <c:pt idx="5">
                  <c:v>24</c:v>
                </c:pt>
              </c:numCache>
            </c:numRef>
          </c:val>
          <c:extLst>
            <c:ext xmlns:c16="http://schemas.microsoft.com/office/drawing/2014/chart" uri="{C3380CC4-5D6E-409C-BE32-E72D297353CC}">
              <c16:uniqueId val="{00000002-16E3-463E-B302-250434EF5EB4}"/>
            </c:ext>
          </c:extLst>
        </c:ser>
        <c:dLbls>
          <c:showLegendKey val="0"/>
          <c:showVal val="0"/>
          <c:showCatName val="0"/>
          <c:showSerName val="0"/>
          <c:showPercent val="0"/>
          <c:showBubbleSize val="0"/>
        </c:dLbls>
        <c:gapWidth val="100"/>
        <c:axId val="1612276863"/>
        <c:axId val="1612277695"/>
      </c:barChart>
      <c:catAx>
        <c:axId val="1612276863"/>
        <c:scaling>
          <c:orientation val="minMax"/>
        </c:scaling>
        <c:delete val="0"/>
        <c:axPos val="b"/>
        <c:numFmt formatCode="0" sourceLinked="1"/>
        <c:majorTickMark val="none"/>
        <c:minorTickMark val="none"/>
        <c:tickLblPos val="nextTo"/>
        <c:spPr>
          <a:noFill/>
          <a:ln w="12700"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1612277695"/>
        <c:crosses val="autoZero"/>
        <c:auto val="1"/>
        <c:lblAlgn val="ctr"/>
        <c:lblOffset val="200"/>
        <c:noMultiLvlLbl val="0"/>
      </c:catAx>
      <c:valAx>
        <c:axId val="161227769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5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crossAx val="161227686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4514435695539"/>
          <c:y val="4.2083333333333355E-2"/>
          <c:w val="0.73609930008748903"/>
          <c:h val="0.87069495938066954"/>
        </c:manualLayout>
      </c:layout>
      <c:barChart>
        <c:barDir val="col"/>
        <c:grouping val="clustered"/>
        <c:varyColors val="0"/>
        <c:ser>
          <c:idx val="0"/>
          <c:order val="0"/>
          <c:tx>
            <c:strRef>
              <c:f>KPIs!$V$26</c:f>
              <c:strCache>
                <c:ptCount val="1"/>
                <c:pt idx="0">
                  <c:v>Assets in Kazakhstan</c:v>
                </c:pt>
              </c:strCache>
            </c:strRef>
          </c:tx>
          <c:spPr>
            <a:solidFill>
              <a:srgbClr val="ACB5D1"/>
            </a:solidFill>
            <a:ln>
              <a:noFill/>
            </a:ln>
            <a:effectLst/>
          </c:spPr>
          <c:invertIfNegative val="0"/>
          <c:dLbls>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0-0425-4C2D-865E-C5815327177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KPIs!$W$25:$AB$25</c:f>
              <c:numCache>
                <c:formatCode>0</c:formatCode>
                <c:ptCount val="6"/>
                <c:pt idx="0">
                  <c:v>2019</c:v>
                </c:pt>
                <c:pt idx="1">
                  <c:v>2020</c:v>
                </c:pt>
                <c:pt idx="2">
                  <c:v>2021</c:v>
                </c:pt>
                <c:pt idx="3">
                  <c:v>2022</c:v>
                </c:pt>
                <c:pt idx="4">
                  <c:v>2023</c:v>
                </c:pt>
                <c:pt idx="5">
                  <c:v>2024</c:v>
                </c:pt>
              </c:numCache>
            </c:numRef>
          </c:cat>
          <c:val>
            <c:numRef>
              <c:f>KPIs!$W$26:$AB$26</c:f>
              <c:numCache>
                <c:formatCode>#,##0</c:formatCode>
                <c:ptCount val="6"/>
                <c:pt idx="0">
                  <c:v>116</c:v>
                </c:pt>
                <c:pt idx="1">
                  <c:v>55</c:v>
                </c:pt>
                <c:pt idx="2">
                  <c:v>246</c:v>
                </c:pt>
                <c:pt idx="3">
                  <c:v>0</c:v>
                </c:pt>
                <c:pt idx="4">
                  <c:v>0</c:v>
                </c:pt>
                <c:pt idx="5">
                  <c:v>0</c:v>
                </c:pt>
              </c:numCache>
            </c:numRef>
          </c:val>
          <c:extLst>
            <c:ext xmlns:c16="http://schemas.microsoft.com/office/drawing/2014/chart" uri="{C3380CC4-5D6E-409C-BE32-E72D297353CC}">
              <c16:uniqueId val="{00000001-96E1-4B60-8E64-3050F2EE353F}"/>
            </c:ext>
          </c:extLst>
        </c:ser>
        <c:dLbls>
          <c:showLegendKey val="0"/>
          <c:showVal val="0"/>
          <c:showCatName val="0"/>
          <c:showSerName val="0"/>
          <c:showPercent val="0"/>
          <c:showBubbleSize val="0"/>
        </c:dLbls>
        <c:gapWidth val="100"/>
        <c:axId val="1612276863"/>
        <c:axId val="1612277695"/>
      </c:barChart>
      <c:catAx>
        <c:axId val="1612276863"/>
        <c:scaling>
          <c:orientation val="minMax"/>
        </c:scaling>
        <c:delete val="0"/>
        <c:axPos val="b"/>
        <c:numFmt formatCode="0" sourceLinked="1"/>
        <c:majorTickMark val="none"/>
        <c:minorTickMark val="none"/>
        <c:tickLblPos val="nextTo"/>
        <c:spPr>
          <a:noFill/>
          <a:ln w="12700"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1612277695"/>
        <c:crosses val="autoZero"/>
        <c:auto val="1"/>
        <c:lblAlgn val="ctr"/>
        <c:lblOffset val="200"/>
        <c:noMultiLvlLbl val="0"/>
      </c:catAx>
      <c:valAx>
        <c:axId val="161227769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5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crossAx val="161227686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4514435695539"/>
          <c:y val="4.2083333333333355E-2"/>
          <c:w val="0.73609930008748903"/>
          <c:h val="0.87069495938066954"/>
        </c:manualLayout>
      </c:layout>
      <c:barChart>
        <c:barDir val="col"/>
        <c:grouping val="clustered"/>
        <c:varyColors val="0"/>
        <c:ser>
          <c:idx val="0"/>
          <c:order val="0"/>
          <c:tx>
            <c:strRef>
              <c:f>KPIs!$B$26</c:f>
              <c:strCache>
                <c:ptCount val="1"/>
                <c:pt idx="0">
                  <c:v>Assets in Kazakhstan</c:v>
                </c:pt>
              </c:strCache>
            </c:strRef>
          </c:tx>
          <c:spPr>
            <a:solidFill>
              <a:srgbClr val="8EA9DA"/>
            </a:solidFill>
            <a:ln>
              <a:noFill/>
            </a:ln>
            <a:effectLst/>
          </c:spPr>
          <c:invertIfNegative val="0"/>
          <c:dLbls>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0-FB57-4416-BAB0-0097EA26AFE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KPIs!$C$25:$H$25</c:f>
              <c:numCache>
                <c:formatCode>0</c:formatCode>
                <c:ptCount val="6"/>
                <c:pt idx="0">
                  <c:v>2019</c:v>
                </c:pt>
                <c:pt idx="1">
                  <c:v>2020</c:v>
                </c:pt>
                <c:pt idx="2">
                  <c:v>2021</c:v>
                </c:pt>
                <c:pt idx="3">
                  <c:v>2022</c:v>
                </c:pt>
                <c:pt idx="4">
                  <c:v>2023</c:v>
                </c:pt>
                <c:pt idx="5">
                  <c:v>2024</c:v>
                </c:pt>
              </c:numCache>
            </c:numRef>
          </c:cat>
          <c:val>
            <c:numRef>
              <c:f>KPIs!$C$26:$H$26</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183D-4740-9584-B2252AD5B88C}"/>
            </c:ext>
          </c:extLst>
        </c:ser>
        <c:dLbls>
          <c:showLegendKey val="0"/>
          <c:showVal val="0"/>
          <c:showCatName val="0"/>
          <c:showSerName val="0"/>
          <c:showPercent val="0"/>
          <c:showBubbleSize val="0"/>
        </c:dLbls>
        <c:gapWidth val="100"/>
        <c:axId val="1612276863"/>
        <c:axId val="1612277695"/>
      </c:barChart>
      <c:catAx>
        <c:axId val="1612276863"/>
        <c:scaling>
          <c:orientation val="minMax"/>
        </c:scaling>
        <c:delete val="0"/>
        <c:axPos val="b"/>
        <c:numFmt formatCode="0" sourceLinked="1"/>
        <c:majorTickMark val="none"/>
        <c:minorTickMark val="none"/>
        <c:tickLblPos val="nextTo"/>
        <c:spPr>
          <a:noFill/>
          <a:ln w="12700"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1612277695"/>
        <c:crosses val="autoZero"/>
        <c:auto val="1"/>
        <c:lblAlgn val="ctr"/>
        <c:lblOffset val="200"/>
        <c:noMultiLvlLbl val="0"/>
      </c:catAx>
      <c:valAx>
        <c:axId val="161227769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5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crossAx val="1612276863"/>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4514435695539"/>
          <c:y val="4.2083333333333355E-2"/>
          <c:w val="0.73609930008748903"/>
          <c:h val="0.87069495938066954"/>
        </c:manualLayout>
      </c:layout>
      <c:barChart>
        <c:barDir val="col"/>
        <c:grouping val="clustered"/>
        <c:varyColors val="0"/>
        <c:ser>
          <c:idx val="0"/>
          <c:order val="0"/>
          <c:tx>
            <c:strRef>
              <c:f>KPIs!$B$48</c:f>
              <c:strCache>
                <c:ptCount val="1"/>
                <c:pt idx="0">
                  <c:v>Assets in Kazakhstan</c:v>
                </c:pt>
              </c:strCache>
            </c:strRef>
          </c:tx>
          <c:spPr>
            <a:solidFill>
              <a:srgbClr val="ACB5D1"/>
            </a:solidFill>
            <a:ln>
              <a:noFill/>
            </a:ln>
            <a:effectLst/>
          </c:spPr>
          <c:invertIfNegative val="0"/>
          <c:dPt>
            <c:idx val="4"/>
            <c:invertIfNegative val="0"/>
            <c:bubble3D val="0"/>
            <c:spPr>
              <a:solidFill>
                <a:srgbClr val="ACB5D1"/>
              </a:solidFill>
              <a:ln>
                <a:noFill/>
              </a:ln>
              <a:effectLst/>
            </c:spPr>
            <c:extLst>
              <c:ext xmlns:c16="http://schemas.microsoft.com/office/drawing/2014/chart" uri="{C3380CC4-5D6E-409C-BE32-E72D297353CC}">
                <c16:uniqueId val="{00000000-A1D7-498D-82D7-53B6F27318E5}"/>
              </c:ext>
            </c:extLst>
          </c:dPt>
          <c:dPt>
            <c:idx val="5"/>
            <c:invertIfNegative val="0"/>
            <c:bubble3D val="0"/>
            <c:spPr>
              <a:solidFill>
                <a:srgbClr val="7285AF"/>
              </a:solidFill>
              <a:ln>
                <a:noFill/>
              </a:ln>
              <a:effectLst/>
            </c:spPr>
            <c:extLst>
              <c:ext xmlns:c16="http://schemas.microsoft.com/office/drawing/2014/chart" uri="{C3380CC4-5D6E-409C-BE32-E72D297353CC}">
                <c16:uniqueId val="{00000002-ED9B-4613-AF70-48209A3FE537}"/>
              </c:ext>
            </c:extLst>
          </c:dPt>
          <c:dLbls>
            <c:dLbl>
              <c:idx val="5"/>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2-ED9B-4613-AF70-48209A3FE53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KPIs!$C$47:$H$47</c:f>
              <c:numCache>
                <c:formatCode>0</c:formatCode>
                <c:ptCount val="6"/>
                <c:pt idx="0">
                  <c:v>2019</c:v>
                </c:pt>
                <c:pt idx="1">
                  <c:v>2020</c:v>
                </c:pt>
                <c:pt idx="2">
                  <c:v>2021</c:v>
                </c:pt>
                <c:pt idx="3">
                  <c:v>2022</c:v>
                </c:pt>
                <c:pt idx="4">
                  <c:v>2023</c:v>
                </c:pt>
                <c:pt idx="5">
                  <c:v>2024</c:v>
                </c:pt>
              </c:numCache>
            </c:numRef>
          </c:cat>
          <c:val>
            <c:numRef>
              <c:f>KPIs!$C$48:$H$48</c:f>
              <c:numCache>
                <c:formatCode>#\ ##0.0</c:formatCode>
                <c:ptCount val="6"/>
                <c:pt idx="0">
                  <c:v>4.2</c:v>
                </c:pt>
                <c:pt idx="1">
                  <c:v>2.8</c:v>
                </c:pt>
                <c:pt idx="2">
                  <c:v>4.4000000000000004</c:v>
                </c:pt>
                <c:pt idx="3">
                  <c:v>4.5999999999999996</c:v>
                </c:pt>
                <c:pt idx="4">
                  <c:v>1.4</c:v>
                </c:pt>
                <c:pt idx="5">
                  <c:v>2</c:v>
                </c:pt>
              </c:numCache>
            </c:numRef>
          </c:val>
          <c:extLst>
            <c:ext xmlns:c16="http://schemas.microsoft.com/office/drawing/2014/chart" uri="{C3380CC4-5D6E-409C-BE32-E72D297353CC}">
              <c16:uniqueId val="{00000001-A1D7-498D-82D7-53B6F27318E5}"/>
            </c:ext>
          </c:extLst>
        </c:ser>
        <c:dLbls>
          <c:showLegendKey val="0"/>
          <c:showVal val="0"/>
          <c:showCatName val="0"/>
          <c:showSerName val="0"/>
          <c:showPercent val="0"/>
          <c:showBubbleSize val="0"/>
        </c:dLbls>
        <c:gapWidth val="100"/>
        <c:axId val="1612276863"/>
        <c:axId val="1612277695"/>
      </c:barChart>
      <c:catAx>
        <c:axId val="1612276863"/>
        <c:scaling>
          <c:orientation val="minMax"/>
        </c:scaling>
        <c:delete val="0"/>
        <c:axPos val="b"/>
        <c:numFmt formatCode="0" sourceLinked="1"/>
        <c:majorTickMark val="none"/>
        <c:minorTickMark val="none"/>
        <c:tickLblPos val="nextTo"/>
        <c:spPr>
          <a:noFill/>
          <a:ln w="12700"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1612277695"/>
        <c:crosses val="autoZero"/>
        <c:auto val="1"/>
        <c:lblAlgn val="ctr"/>
        <c:lblOffset val="200"/>
        <c:noMultiLvlLbl val="0"/>
      </c:catAx>
      <c:valAx>
        <c:axId val="1612277695"/>
        <c:scaling>
          <c:orientation val="minMax"/>
        </c:scaling>
        <c:delete val="0"/>
        <c:axPos val="l"/>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5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crossAx val="161227686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4514435695539"/>
          <c:y val="4.2083333333333355E-2"/>
          <c:w val="0.73609930008748903"/>
          <c:h val="0.87069495938066954"/>
        </c:manualLayout>
      </c:layout>
      <c:barChart>
        <c:barDir val="col"/>
        <c:grouping val="clustered"/>
        <c:varyColors val="0"/>
        <c:ser>
          <c:idx val="0"/>
          <c:order val="0"/>
          <c:tx>
            <c:strRef>
              <c:f>KPIs!$L$48</c:f>
              <c:strCache>
                <c:ptCount val="1"/>
                <c:pt idx="0">
                  <c:v>Assets in Kazakhstan</c:v>
                </c:pt>
              </c:strCache>
            </c:strRef>
          </c:tx>
          <c:spPr>
            <a:solidFill>
              <a:srgbClr val="ACB5D1"/>
            </a:solidFill>
            <a:ln>
              <a:noFill/>
            </a:ln>
            <a:effectLst/>
          </c:spPr>
          <c:invertIfNegative val="0"/>
          <c:dPt>
            <c:idx val="4"/>
            <c:invertIfNegative val="0"/>
            <c:bubble3D val="0"/>
            <c:spPr>
              <a:solidFill>
                <a:srgbClr val="ACB5D1"/>
              </a:solidFill>
              <a:ln>
                <a:noFill/>
              </a:ln>
              <a:effectLst/>
            </c:spPr>
            <c:extLst>
              <c:ext xmlns:c16="http://schemas.microsoft.com/office/drawing/2014/chart" uri="{C3380CC4-5D6E-409C-BE32-E72D297353CC}">
                <c16:uniqueId val="{00000001-AEB9-4ADD-AAAA-104F57A903C9}"/>
              </c:ext>
            </c:extLst>
          </c:dPt>
          <c:dPt>
            <c:idx val="5"/>
            <c:invertIfNegative val="0"/>
            <c:bubble3D val="0"/>
            <c:spPr>
              <a:solidFill>
                <a:srgbClr val="7285AF"/>
              </a:solidFill>
              <a:ln>
                <a:noFill/>
              </a:ln>
              <a:effectLst/>
            </c:spPr>
            <c:extLst>
              <c:ext xmlns:c16="http://schemas.microsoft.com/office/drawing/2014/chart" uri="{C3380CC4-5D6E-409C-BE32-E72D297353CC}">
                <c16:uniqueId val="{00000002-E281-4CC1-94F7-0455976335D2}"/>
              </c:ext>
            </c:extLst>
          </c:dPt>
          <c:dLbls>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2-E281-4CC1-94F7-0455976335D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KPIs!$M$47:$R$47</c:f>
              <c:numCache>
                <c:formatCode>0</c:formatCode>
                <c:ptCount val="6"/>
                <c:pt idx="0">
                  <c:v>2019</c:v>
                </c:pt>
                <c:pt idx="1">
                  <c:v>2020</c:v>
                </c:pt>
                <c:pt idx="2">
                  <c:v>2021</c:v>
                </c:pt>
                <c:pt idx="3">
                  <c:v>2022</c:v>
                </c:pt>
                <c:pt idx="4">
                  <c:v>2023</c:v>
                </c:pt>
                <c:pt idx="5">
                  <c:v>2024</c:v>
                </c:pt>
              </c:numCache>
            </c:numRef>
          </c:cat>
          <c:val>
            <c:numRef>
              <c:f>KPIs!$M$48:$R$48</c:f>
              <c:numCache>
                <c:formatCode>#,##0</c:formatCode>
                <c:ptCount val="6"/>
                <c:pt idx="0">
                  <c:v>18</c:v>
                </c:pt>
                <c:pt idx="1">
                  <c:v>18</c:v>
                </c:pt>
                <c:pt idx="2">
                  <c:v>19</c:v>
                </c:pt>
                <c:pt idx="3">
                  <c:v>20</c:v>
                </c:pt>
                <c:pt idx="4">
                  <c:v>20</c:v>
                </c:pt>
                <c:pt idx="5">
                  <c:v>21</c:v>
                </c:pt>
              </c:numCache>
            </c:numRef>
          </c:val>
          <c:extLst>
            <c:ext xmlns:c16="http://schemas.microsoft.com/office/drawing/2014/chart" uri="{C3380CC4-5D6E-409C-BE32-E72D297353CC}">
              <c16:uniqueId val="{00000002-AEB9-4ADD-AAAA-104F57A903C9}"/>
            </c:ext>
          </c:extLst>
        </c:ser>
        <c:dLbls>
          <c:showLegendKey val="0"/>
          <c:showVal val="0"/>
          <c:showCatName val="0"/>
          <c:showSerName val="0"/>
          <c:showPercent val="0"/>
          <c:showBubbleSize val="0"/>
        </c:dLbls>
        <c:gapWidth val="100"/>
        <c:axId val="1612276863"/>
        <c:axId val="1612277695"/>
      </c:barChart>
      <c:catAx>
        <c:axId val="1612276863"/>
        <c:scaling>
          <c:orientation val="minMax"/>
        </c:scaling>
        <c:delete val="0"/>
        <c:axPos val="b"/>
        <c:numFmt formatCode="0" sourceLinked="1"/>
        <c:majorTickMark val="none"/>
        <c:minorTickMark val="none"/>
        <c:tickLblPos val="nextTo"/>
        <c:spPr>
          <a:noFill/>
          <a:ln w="12700"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1612277695"/>
        <c:crosses val="autoZero"/>
        <c:auto val="1"/>
        <c:lblAlgn val="ctr"/>
        <c:lblOffset val="200"/>
        <c:noMultiLvlLbl val="0"/>
      </c:catAx>
      <c:valAx>
        <c:axId val="1612277695"/>
        <c:scaling>
          <c:orientation val="minMax"/>
          <c:min val="1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5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crossAx val="161227686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4514435695539"/>
          <c:y val="4.2083333333333355E-2"/>
          <c:w val="0.73609930008748903"/>
          <c:h val="0.87069495938066954"/>
        </c:manualLayout>
      </c:layout>
      <c:barChart>
        <c:barDir val="col"/>
        <c:grouping val="clustered"/>
        <c:varyColors val="0"/>
        <c:ser>
          <c:idx val="0"/>
          <c:order val="0"/>
          <c:tx>
            <c:strRef>
              <c:f>KPIs!$V$48</c:f>
              <c:strCache>
                <c:ptCount val="1"/>
                <c:pt idx="0">
                  <c:v>Assets in Kazakhstan</c:v>
                </c:pt>
              </c:strCache>
            </c:strRef>
          </c:tx>
          <c:spPr>
            <a:solidFill>
              <a:srgbClr val="ACB5D1"/>
            </a:solidFill>
            <a:ln>
              <a:noFill/>
            </a:ln>
            <a:effectLst/>
          </c:spPr>
          <c:invertIfNegative val="0"/>
          <c:dPt>
            <c:idx val="4"/>
            <c:invertIfNegative val="0"/>
            <c:bubble3D val="0"/>
            <c:spPr>
              <a:solidFill>
                <a:srgbClr val="ACB5D1"/>
              </a:solidFill>
              <a:ln>
                <a:noFill/>
              </a:ln>
              <a:effectLst/>
            </c:spPr>
            <c:extLst>
              <c:ext xmlns:c16="http://schemas.microsoft.com/office/drawing/2014/chart" uri="{C3380CC4-5D6E-409C-BE32-E72D297353CC}">
                <c16:uniqueId val="{00000001-D49F-4D4A-B45E-754320C2DB3F}"/>
              </c:ext>
            </c:extLst>
          </c:dPt>
          <c:dPt>
            <c:idx val="5"/>
            <c:invertIfNegative val="0"/>
            <c:bubble3D val="0"/>
            <c:spPr>
              <a:solidFill>
                <a:srgbClr val="7285AF"/>
              </a:solidFill>
              <a:ln>
                <a:noFill/>
              </a:ln>
              <a:effectLst/>
            </c:spPr>
            <c:extLst>
              <c:ext xmlns:c16="http://schemas.microsoft.com/office/drawing/2014/chart" uri="{C3380CC4-5D6E-409C-BE32-E72D297353CC}">
                <c16:uniqueId val="{00000002-EA71-4531-BC8F-24A4D630E28E}"/>
              </c:ext>
            </c:extLst>
          </c:dPt>
          <c:dLbls>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2-EA71-4531-BC8F-24A4D630E28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KPIs!$W$47:$AB$47</c:f>
              <c:numCache>
                <c:formatCode>0</c:formatCode>
                <c:ptCount val="6"/>
                <c:pt idx="0">
                  <c:v>2019</c:v>
                </c:pt>
                <c:pt idx="1">
                  <c:v>2020</c:v>
                </c:pt>
                <c:pt idx="2">
                  <c:v>2021</c:v>
                </c:pt>
                <c:pt idx="3">
                  <c:v>2022</c:v>
                </c:pt>
                <c:pt idx="4">
                  <c:v>2023</c:v>
                </c:pt>
                <c:pt idx="5">
                  <c:v>2024</c:v>
                </c:pt>
              </c:numCache>
            </c:numRef>
          </c:cat>
          <c:val>
            <c:numRef>
              <c:f>KPIs!$W$48:$AB$48</c:f>
              <c:numCache>
                <c:formatCode>#,##0</c:formatCode>
                <c:ptCount val="6"/>
                <c:pt idx="0">
                  <c:v>98</c:v>
                </c:pt>
                <c:pt idx="1">
                  <c:v>97</c:v>
                </c:pt>
                <c:pt idx="2">
                  <c:v>93</c:v>
                </c:pt>
                <c:pt idx="3">
                  <c:v>93</c:v>
                </c:pt>
                <c:pt idx="4">
                  <c:v>91</c:v>
                </c:pt>
                <c:pt idx="5">
                  <c:v>89</c:v>
                </c:pt>
              </c:numCache>
            </c:numRef>
          </c:val>
          <c:extLst>
            <c:ext xmlns:c16="http://schemas.microsoft.com/office/drawing/2014/chart" uri="{C3380CC4-5D6E-409C-BE32-E72D297353CC}">
              <c16:uniqueId val="{00000002-D49F-4D4A-B45E-754320C2DB3F}"/>
            </c:ext>
          </c:extLst>
        </c:ser>
        <c:dLbls>
          <c:showLegendKey val="0"/>
          <c:showVal val="0"/>
          <c:showCatName val="0"/>
          <c:showSerName val="0"/>
          <c:showPercent val="0"/>
          <c:showBubbleSize val="0"/>
        </c:dLbls>
        <c:gapWidth val="100"/>
        <c:axId val="1612276863"/>
        <c:axId val="1612277695"/>
      </c:barChart>
      <c:catAx>
        <c:axId val="1612276863"/>
        <c:scaling>
          <c:orientation val="minMax"/>
        </c:scaling>
        <c:delete val="0"/>
        <c:axPos val="b"/>
        <c:numFmt formatCode="0" sourceLinked="1"/>
        <c:majorTickMark val="none"/>
        <c:minorTickMark val="none"/>
        <c:tickLblPos val="nextTo"/>
        <c:spPr>
          <a:noFill/>
          <a:ln w="12700"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1612277695"/>
        <c:crosses val="autoZero"/>
        <c:auto val="1"/>
        <c:lblAlgn val="ctr"/>
        <c:lblOffset val="200"/>
        <c:noMultiLvlLbl val="0"/>
      </c:catAx>
      <c:valAx>
        <c:axId val="1612277695"/>
        <c:scaling>
          <c:orientation val="minMax"/>
          <c:min val="4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5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crossAx val="161227686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4514435695539"/>
          <c:y val="4.2083333333333355E-2"/>
          <c:w val="0.73609930008748903"/>
          <c:h val="0.87069495938066954"/>
        </c:manualLayout>
      </c:layout>
      <c:barChart>
        <c:barDir val="col"/>
        <c:grouping val="clustered"/>
        <c:varyColors val="0"/>
        <c:ser>
          <c:idx val="0"/>
          <c:order val="0"/>
          <c:tx>
            <c:strRef>
              <c:f>KPIs!$B$70</c:f>
              <c:strCache>
                <c:ptCount val="1"/>
                <c:pt idx="0">
                  <c:v>Assets in Kazakhstan</c:v>
                </c:pt>
              </c:strCache>
            </c:strRef>
          </c:tx>
          <c:spPr>
            <a:solidFill>
              <a:srgbClr val="AFC5C2"/>
            </a:solidFill>
            <a:ln>
              <a:noFill/>
            </a:ln>
            <a:effectLst/>
          </c:spPr>
          <c:invertIfNegative val="0"/>
          <c:dPt>
            <c:idx val="4"/>
            <c:invertIfNegative val="0"/>
            <c:bubble3D val="0"/>
            <c:spPr>
              <a:solidFill>
                <a:srgbClr val="AFC5C2"/>
              </a:solidFill>
              <a:ln>
                <a:noFill/>
              </a:ln>
              <a:effectLst/>
            </c:spPr>
            <c:extLst>
              <c:ext xmlns:c16="http://schemas.microsoft.com/office/drawing/2014/chart" uri="{C3380CC4-5D6E-409C-BE32-E72D297353CC}">
                <c16:uniqueId val="{00000001-1E5F-4C39-AAED-D28BFD5C3B21}"/>
              </c:ext>
            </c:extLst>
          </c:dPt>
          <c:dPt>
            <c:idx val="5"/>
            <c:invertIfNegative val="0"/>
            <c:bubble3D val="0"/>
            <c:spPr>
              <a:solidFill>
                <a:srgbClr val="719E95"/>
              </a:solidFill>
              <a:ln>
                <a:noFill/>
              </a:ln>
              <a:effectLst/>
            </c:spPr>
            <c:extLst>
              <c:ext xmlns:c16="http://schemas.microsoft.com/office/drawing/2014/chart" uri="{C3380CC4-5D6E-409C-BE32-E72D297353CC}">
                <c16:uniqueId val="{00000002-3CAE-4378-A99F-AAE577203144}"/>
              </c:ext>
            </c:extLst>
          </c:dPt>
          <c:dLbls>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2-3CAE-4378-A99F-AAE57720314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KPIs!$C$69:$H$69</c:f>
              <c:numCache>
                <c:formatCode>0</c:formatCode>
                <c:ptCount val="6"/>
                <c:pt idx="0">
                  <c:v>2019</c:v>
                </c:pt>
                <c:pt idx="1">
                  <c:v>2020</c:v>
                </c:pt>
                <c:pt idx="2">
                  <c:v>2021</c:v>
                </c:pt>
                <c:pt idx="3">
                  <c:v>2022</c:v>
                </c:pt>
                <c:pt idx="4">
                  <c:v>2023</c:v>
                </c:pt>
                <c:pt idx="5">
                  <c:v>2024</c:v>
                </c:pt>
              </c:numCache>
            </c:numRef>
          </c:cat>
          <c:val>
            <c:numRef>
              <c:f>KPIs!$C$70:$H$70</c:f>
              <c:numCache>
                <c:formatCode>#,##0</c:formatCode>
                <c:ptCount val="6"/>
                <c:pt idx="0">
                  <c:v>336</c:v>
                </c:pt>
                <c:pt idx="1">
                  <c:v>227</c:v>
                </c:pt>
                <c:pt idx="2">
                  <c:v>195</c:v>
                </c:pt>
                <c:pt idx="3">
                  <c:v>188</c:v>
                </c:pt>
                <c:pt idx="4">
                  <c:v>178</c:v>
                </c:pt>
                <c:pt idx="5">
                  <c:v>50</c:v>
                </c:pt>
              </c:numCache>
            </c:numRef>
          </c:val>
          <c:extLst>
            <c:ext xmlns:c16="http://schemas.microsoft.com/office/drawing/2014/chart" uri="{C3380CC4-5D6E-409C-BE32-E72D297353CC}">
              <c16:uniqueId val="{00000002-1E5F-4C39-AAED-D28BFD5C3B21}"/>
            </c:ext>
          </c:extLst>
        </c:ser>
        <c:dLbls>
          <c:showLegendKey val="0"/>
          <c:showVal val="0"/>
          <c:showCatName val="0"/>
          <c:showSerName val="0"/>
          <c:showPercent val="0"/>
          <c:showBubbleSize val="0"/>
        </c:dLbls>
        <c:gapWidth val="100"/>
        <c:axId val="1612276863"/>
        <c:axId val="1612277695"/>
      </c:barChart>
      <c:catAx>
        <c:axId val="1612276863"/>
        <c:scaling>
          <c:orientation val="minMax"/>
        </c:scaling>
        <c:delete val="0"/>
        <c:axPos val="b"/>
        <c:numFmt formatCode="0" sourceLinked="1"/>
        <c:majorTickMark val="none"/>
        <c:minorTickMark val="none"/>
        <c:tickLblPos val="nextTo"/>
        <c:spPr>
          <a:noFill/>
          <a:ln w="12700"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1612277695"/>
        <c:crosses val="autoZero"/>
        <c:auto val="1"/>
        <c:lblAlgn val="ctr"/>
        <c:lblOffset val="200"/>
        <c:noMultiLvlLbl val="0"/>
      </c:catAx>
      <c:valAx>
        <c:axId val="161227769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5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crossAx val="161227686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4514435695539"/>
          <c:y val="4.2083333333333355E-2"/>
          <c:w val="0.73609930008748903"/>
          <c:h val="0.87069495938066954"/>
        </c:manualLayout>
      </c:layout>
      <c:barChart>
        <c:barDir val="col"/>
        <c:grouping val="clustered"/>
        <c:varyColors val="0"/>
        <c:ser>
          <c:idx val="0"/>
          <c:order val="0"/>
          <c:tx>
            <c:strRef>
              <c:f>KPIs!$L$70</c:f>
              <c:strCache>
                <c:ptCount val="1"/>
                <c:pt idx="0">
                  <c:v>Assets in Kazakhstan</c:v>
                </c:pt>
              </c:strCache>
            </c:strRef>
          </c:tx>
          <c:spPr>
            <a:solidFill>
              <a:srgbClr val="AFC5C2"/>
            </a:solidFill>
            <a:ln>
              <a:noFill/>
            </a:ln>
            <a:effectLst/>
          </c:spPr>
          <c:invertIfNegative val="0"/>
          <c:dPt>
            <c:idx val="4"/>
            <c:invertIfNegative val="0"/>
            <c:bubble3D val="0"/>
            <c:spPr>
              <a:solidFill>
                <a:srgbClr val="AFC5C2"/>
              </a:solidFill>
              <a:ln>
                <a:noFill/>
              </a:ln>
              <a:effectLst/>
            </c:spPr>
            <c:extLst>
              <c:ext xmlns:c16="http://schemas.microsoft.com/office/drawing/2014/chart" uri="{C3380CC4-5D6E-409C-BE32-E72D297353CC}">
                <c16:uniqueId val="{00000001-7701-4A09-88F2-FF97049C2957}"/>
              </c:ext>
            </c:extLst>
          </c:dPt>
          <c:dPt>
            <c:idx val="5"/>
            <c:invertIfNegative val="0"/>
            <c:bubble3D val="0"/>
            <c:spPr>
              <a:solidFill>
                <a:srgbClr val="719E95"/>
              </a:solidFill>
              <a:ln>
                <a:noFill/>
              </a:ln>
              <a:effectLst/>
            </c:spPr>
            <c:extLst>
              <c:ext xmlns:c16="http://schemas.microsoft.com/office/drawing/2014/chart" uri="{C3380CC4-5D6E-409C-BE32-E72D297353CC}">
                <c16:uniqueId val="{00000002-4F47-400E-85E8-83F6015075CD}"/>
              </c:ext>
            </c:extLst>
          </c:dPt>
          <c:dLbls>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2-4F47-400E-85E8-83F6015075C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KPIs!$M$69:$R$69</c:f>
              <c:numCache>
                <c:formatCode>0</c:formatCode>
                <c:ptCount val="6"/>
                <c:pt idx="0">
                  <c:v>2019</c:v>
                </c:pt>
                <c:pt idx="1">
                  <c:v>2020</c:v>
                </c:pt>
                <c:pt idx="2">
                  <c:v>2021</c:v>
                </c:pt>
                <c:pt idx="3">
                  <c:v>2022</c:v>
                </c:pt>
                <c:pt idx="4">
                  <c:v>2023</c:v>
                </c:pt>
                <c:pt idx="5">
                  <c:v>2024</c:v>
                </c:pt>
              </c:numCache>
            </c:numRef>
          </c:cat>
          <c:val>
            <c:numRef>
              <c:f>KPIs!$M$70:$R$70</c:f>
              <c:numCache>
                <c:formatCode>#,##0</c:formatCode>
                <c:ptCount val="6"/>
                <c:pt idx="0">
                  <c:v>81</c:v>
                </c:pt>
                <c:pt idx="1">
                  <c:v>85</c:v>
                </c:pt>
                <c:pt idx="2">
                  <c:v>88</c:v>
                </c:pt>
                <c:pt idx="3">
                  <c:v>90</c:v>
                </c:pt>
                <c:pt idx="4">
                  <c:v>90</c:v>
                </c:pt>
                <c:pt idx="5">
                  <c:v>96</c:v>
                </c:pt>
              </c:numCache>
            </c:numRef>
          </c:val>
          <c:extLst>
            <c:ext xmlns:c16="http://schemas.microsoft.com/office/drawing/2014/chart" uri="{C3380CC4-5D6E-409C-BE32-E72D297353CC}">
              <c16:uniqueId val="{00000002-7701-4A09-88F2-FF97049C2957}"/>
            </c:ext>
          </c:extLst>
        </c:ser>
        <c:dLbls>
          <c:showLegendKey val="0"/>
          <c:showVal val="0"/>
          <c:showCatName val="0"/>
          <c:showSerName val="0"/>
          <c:showPercent val="0"/>
          <c:showBubbleSize val="0"/>
        </c:dLbls>
        <c:gapWidth val="100"/>
        <c:axId val="1612276863"/>
        <c:axId val="1612277695"/>
      </c:barChart>
      <c:catAx>
        <c:axId val="1612276863"/>
        <c:scaling>
          <c:orientation val="minMax"/>
        </c:scaling>
        <c:delete val="0"/>
        <c:axPos val="b"/>
        <c:numFmt formatCode="0" sourceLinked="1"/>
        <c:majorTickMark val="none"/>
        <c:minorTickMark val="none"/>
        <c:tickLblPos val="nextTo"/>
        <c:spPr>
          <a:noFill/>
          <a:ln w="12700"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1612277695"/>
        <c:crosses val="autoZero"/>
        <c:auto val="1"/>
        <c:lblAlgn val="ctr"/>
        <c:lblOffset val="200"/>
        <c:noMultiLvlLbl val="0"/>
      </c:catAx>
      <c:valAx>
        <c:axId val="161227769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5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crossAx val="161227686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4514435695539"/>
          <c:y val="4.2083333333333355E-2"/>
          <c:w val="0.73609930008748903"/>
          <c:h val="0.87069495938066954"/>
        </c:manualLayout>
      </c:layout>
      <c:barChart>
        <c:barDir val="col"/>
        <c:grouping val="clustered"/>
        <c:varyColors val="0"/>
        <c:ser>
          <c:idx val="0"/>
          <c:order val="0"/>
          <c:tx>
            <c:strRef>
              <c:f>KPIs!$V$70</c:f>
              <c:strCache>
                <c:ptCount val="1"/>
                <c:pt idx="0">
                  <c:v>Assets in Kazakhstan</c:v>
                </c:pt>
              </c:strCache>
            </c:strRef>
          </c:tx>
          <c:spPr>
            <a:solidFill>
              <a:srgbClr val="AFC5C2"/>
            </a:solidFill>
            <a:ln>
              <a:noFill/>
            </a:ln>
            <a:effectLst/>
          </c:spPr>
          <c:invertIfNegative val="0"/>
          <c:dPt>
            <c:idx val="4"/>
            <c:invertIfNegative val="0"/>
            <c:bubble3D val="0"/>
            <c:spPr>
              <a:solidFill>
                <a:srgbClr val="AFC5C2"/>
              </a:solidFill>
              <a:ln>
                <a:noFill/>
              </a:ln>
              <a:effectLst/>
            </c:spPr>
            <c:extLst>
              <c:ext xmlns:c16="http://schemas.microsoft.com/office/drawing/2014/chart" uri="{C3380CC4-5D6E-409C-BE32-E72D297353CC}">
                <c16:uniqueId val="{00000001-EA8D-48E4-8BEF-F3B984ADD1C0}"/>
              </c:ext>
            </c:extLst>
          </c:dPt>
          <c:dPt>
            <c:idx val="5"/>
            <c:invertIfNegative val="0"/>
            <c:bubble3D val="0"/>
            <c:spPr>
              <a:solidFill>
                <a:srgbClr val="719E95"/>
              </a:solidFill>
              <a:ln>
                <a:noFill/>
              </a:ln>
              <a:effectLst/>
            </c:spPr>
            <c:extLst>
              <c:ext xmlns:c16="http://schemas.microsoft.com/office/drawing/2014/chart" uri="{C3380CC4-5D6E-409C-BE32-E72D297353CC}">
                <c16:uniqueId val="{0000000A-D295-4380-9F22-6B971000E0EE}"/>
              </c:ext>
            </c:extLst>
          </c:dPt>
          <c:dLbls>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A-D295-4380-9F22-6B971000E0E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KPIs!$W$69:$AB$69</c:f>
              <c:numCache>
                <c:formatCode>0</c:formatCode>
                <c:ptCount val="6"/>
                <c:pt idx="0">
                  <c:v>2019</c:v>
                </c:pt>
                <c:pt idx="1">
                  <c:v>2020</c:v>
                </c:pt>
                <c:pt idx="2">
                  <c:v>2021</c:v>
                </c:pt>
                <c:pt idx="3">
                  <c:v>2022</c:v>
                </c:pt>
                <c:pt idx="4">
                  <c:v>2023</c:v>
                </c:pt>
                <c:pt idx="5">
                  <c:v>2024</c:v>
                </c:pt>
              </c:numCache>
            </c:numRef>
          </c:cat>
          <c:val>
            <c:numRef>
              <c:f>KPIs!$W$70:$AB$70</c:f>
              <c:numCache>
                <c:formatCode>#,##0</c:formatCode>
                <c:ptCount val="6"/>
                <c:pt idx="0">
                  <c:v>4</c:v>
                </c:pt>
                <c:pt idx="1">
                  <c:v>4</c:v>
                </c:pt>
                <c:pt idx="2">
                  <c:v>5</c:v>
                </c:pt>
                <c:pt idx="3">
                  <c:v>10</c:v>
                </c:pt>
                <c:pt idx="4">
                  <c:v>8</c:v>
                </c:pt>
                <c:pt idx="5">
                  <c:v>8</c:v>
                </c:pt>
              </c:numCache>
            </c:numRef>
          </c:val>
          <c:extLst>
            <c:ext xmlns:c16="http://schemas.microsoft.com/office/drawing/2014/chart" uri="{C3380CC4-5D6E-409C-BE32-E72D297353CC}">
              <c16:uniqueId val="{00000002-EA8D-48E4-8BEF-F3B984ADD1C0}"/>
            </c:ext>
          </c:extLst>
        </c:ser>
        <c:dLbls>
          <c:showLegendKey val="0"/>
          <c:showVal val="0"/>
          <c:showCatName val="0"/>
          <c:showSerName val="0"/>
          <c:showPercent val="0"/>
          <c:showBubbleSize val="0"/>
        </c:dLbls>
        <c:gapWidth val="100"/>
        <c:axId val="1612276863"/>
        <c:axId val="1612277695"/>
      </c:barChart>
      <c:catAx>
        <c:axId val="1612276863"/>
        <c:scaling>
          <c:orientation val="minMax"/>
        </c:scaling>
        <c:delete val="0"/>
        <c:axPos val="b"/>
        <c:numFmt formatCode="0" sourceLinked="1"/>
        <c:majorTickMark val="none"/>
        <c:minorTickMark val="none"/>
        <c:tickLblPos val="nextTo"/>
        <c:spPr>
          <a:noFill/>
          <a:ln w="12700"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1612277695"/>
        <c:crosses val="autoZero"/>
        <c:auto val="1"/>
        <c:lblAlgn val="ctr"/>
        <c:lblOffset val="200"/>
        <c:noMultiLvlLbl val="0"/>
      </c:catAx>
      <c:valAx>
        <c:axId val="161227769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5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crossAx val="161227686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checked="Checked" firstButton="1" fmlaLink="$D$6" lockText="1" noThreeD="1"/>
</file>

<file path=xl/ctrlProps/ctrlProp2.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182880</xdr:colOff>
          <xdr:row>6</xdr:row>
          <xdr:rowOff>68580</xdr:rowOff>
        </xdr:from>
        <xdr:to>
          <xdr:col>2</xdr:col>
          <xdr:colOff>845820</xdr:colOff>
          <xdr:row>7</xdr:row>
          <xdr:rowOff>0</xdr:rowOff>
        </xdr:to>
        <xdr:sp macro="" textlink="">
          <xdr:nvSpPr>
            <xdr:cNvPr id="38915" name="Option Button 3" hidden="1">
              <a:extLst>
                <a:ext uri="{63B3BB69-23CF-44E3-9099-C40C66FF867C}">
                  <a14:compatExt spid="_x0000_s38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ru-RU" sz="800" b="0" i="0" u="none" strike="noStrike" baseline="0">
                  <a:solidFill>
                    <a:srgbClr val="000000"/>
                  </a:solidFill>
                  <a:latin typeface="Segoe UI"/>
                  <a:cs typeface="Segoe UI"/>
                </a:rPr>
                <a:t>English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175260</xdr:colOff>
          <xdr:row>7</xdr:row>
          <xdr:rowOff>30480</xdr:rowOff>
        </xdr:from>
        <xdr:to>
          <xdr:col>2</xdr:col>
          <xdr:colOff>838200</xdr:colOff>
          <xdr:row>7</xdr:row>
          <xdr:rowOff>228600</xdr:rowOff>
        </xdr:to>
        <xdr:sp macro="" textlink="">
          <xdr:nvSpPr>
            <xdr:cNvPr id="38916" name="Option Button 4" hidden="1">
              <a:extLst>
                <a:ext uri="{63B3BB69-23CF-44E3-9099-C40C66FF867C}">
                  <a14:compatExt spid="_x0000_s38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ru-RU" sz="800" b="0" i="0" u="none" strike="noStrike" baseline="0">
                  <a:solidFill>
                    <a:srgbClr val="000000"/>
                  </a:solidFill>
                  <a:latin typeface="Segoe UI"/>
                  <a:cs typeface="Segoe UI"/>
                </a:rPr>
                <a:t>Русский</a:t>
              </a:r>
            </a:p>
          </xdr:txBody>
        </xdr:sp>
        <xdr:clientData/>
      </xdr:twoCellAnchor>
    </mc:Choice>
    <mc:Fallback/>
  </mc:AlternateContent>
  <xdr:twoCellAnchor editAs="oneCell">
    <xdr:from>
      <xdr:col>9</xdr:col>
      <xdr:colOff>489858</xdr:colOff>
      <xdr:row>1</xdr:row>
      <xdr:rowOff>81644</xdr:rowOff>
    </xdr:from>
    <xdr:to>
      <xdr:col>13</xdr:col>
      <xdr:colOff>557893</xdr:colOff>
      <xdr:row>3</xdr:row>
      <xdr:rowOff>16384</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8803822" y="272144"/>
          <a:ext cx="2925535" cy="6150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40822</xdr:colOff>
      <xdr:row>9</xdr:row>
      <xdr:rowOff>70758</xdr:rowOff>
    </xdr:from>
    <xdr:to>
      <xdr:col>18</xdr:col>
      <xdr:colOff>163286</xdr:colOff>
      <xdr:row>25</xdr:row>
      <xdr:rowOff>149678</xdr:rowOff>
    </xdr:to>
    <xdr:graphicFrame macro="">
      <xdr:nvGraphicFramePr>
        <xdr:cNvPr id="3" name="Диаграм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40822</xdr:colOff>
      <xdr:row>9</xdr:row>
      <xdr:rowOff>68036</xdr:rowOff>
    </xdr:from>
    <xdr:to>
      <xdr:col>28</xdr:col>
      <xdr:colOff>163286</xdr:colOff>
      <xdr:row>25</xdr:row>
      <xdr:rowOff>146956</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40821</xdr:colOff>
      <xdr:row>9</xdr:row>
      <xdr:rowOff>68035</xdr:rowOff>
    </xdr:from>
    <xdr:to>
      <xdr:col>8</xdr:col>
      <xdr:colOff>163285</xdr:colOff>
      <xdr:row>25</xdr:row>
      <xdr:rowOff>146955</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68036</xdr:colOff>
      <xdr:row>31</xdr:row>
      <xdr:rowOff>81644</xdr:rowOff>
    </xdr:from>
    <xdr:to>
      <xdr:col>8</xdr:col>
      <xdr:colOff>190500</xdr:colOff>
      <xdr:row>47</xdr:row>
      <xdr:rowOff>160564</xdr:rowOff>
    </xdr:to>
    <xdr:graphicFrame macro="">
      <xdr:nvGraphicFramePr>
        <xdr:cNvPr id="7"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40822</xdr:colOff>
      <xdr:row>31</xdr:row>
      <xdr:rowOff>68036</xdr:rowOff>
    </xdr:from>
    <xdr:to>
      <xdr:col>18</xdr:col>
      <xdr:colOff>163286</xdr:colOff>
      <xdr:row>47</xdr:row>
      <xdr:rowOff>146956</xdr:rowOff>
    </xdr:to>
    <xdr:graphicFrame macro="">
      <xdr:nvGraphicFramePr>
        <xdr:cNvPr id="8"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40822</xdr:colOff>
      <xdr:row>31</xdr:row>
      <xdr:rowOff>68035</xdr:rowOff>
    </xdr:from>
    <xdr:to>
      <xdr:col>28</xdr:col>
      <xdr:colOff>163286</xdr:colOff>
      <xdr:row>47</xdr:row>
      <xdr:rowOff>146955</xdr:rowOff>
    </xdr:to>
    <xdr:graphicFrame macro="">
      <xdr:nvGraphicFramePr>
        <xdr:cNvPr id="9"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68036</xdr:colOff>
      <xdr:row>53</xdr:row>
      <xdr:rowOff>81643</xdr:rowOff>
    </xdr:from>
    <xdr:to>
      <xdr:col>8</xdr:col>
      <xdr:colOff>190500</xdr:colOff>
      <xdr:row>69</xdr:row>
      <xdr:rowOff>160563</xdr:rowOff>
    </xdr:to>
    <xdr:graphicFrame macro="">
      <xdr:nvGraphicFramePr>
        <xdr:cNvPr id="10"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68036</xdr:colOff>
      <xdr:row>53</xdr:row>
      <xdr:rowOff>68037</xdr:rowOff>
    </xdr:from>
    <xdr:to>
      <xdr:col>18</xdr:col>
      <xdr:colOff>190500</xdr:colOff>
      <xdr:row>69</xdr:row>
      <xdr:rowOff>146957</xdr:rowOff>
    </xdr:to>
    <xdr:graphicFrame macro="">
      <xdr:nvGraphicFramePr>
        <xdr:cNvPr id="11"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54429</xdr:colOff>
      <xdr:row>53</xdr:row>
      <xdr:rowOff>81643</xdr:rowOff>
    </xdr:from>
    <xdr:to>
      <xdr:col>28</xdr:col>
      <xdr:colOff>176893</xdr:colOff>
      <xdr:row>69</xdr:row>
      <xdr:rowOff>160563</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54427</xdr:colOff>
      <xdr:row>75</xdr:row>
      <xdr:rowOff>81643</xdr:rowOff>
    </xdr:from>
    <xdr:to>
      <xdr:col>8</xdr:col>
      <xdr:colOff>176891</xdr:colOff>
      <xdr:row>91</xdr:row>
      <xdr:rowOff>160563</xdr:rowOff>
    </xdr:to>
    <xdr:graphicFrame macro="">
      <xdr:nvGraphicFramePr>
        <xdr:cNvPr id="13" name="Диаграмма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54428</xdr:colOff>
      <xdr:row>75</xdr:row>
      <xdr:rowOff>54429</xdr:rowOff>
    </xdr:from>
    <xdr:to>
      <xdr:col>18</xdr:col>
      <xdr:colOff>176892</xdr:colOff>
      <xdr:row>91</xdr:row>
      <xdr:rowOff>133349</xdr:rowOff>
    </xdr:to>
    <xdr:graphicFrame macro="">
      <xdr:nvGraphicFramePr>
        <xdr:cNvPr id="14" name="Диаграмма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54429</xdr:colOff>
      <xdr:row>75</xdr:row>
      <xdr:rowOff>54430</xdr:rowOff>
    </xdr:from>
    <xdr:to>
      <xdr:col>28</xdr:col>
      <xdr:colOff>176893</xdr:colOff>
      <xdr:row>91</xdr:row>
      <xdr:rowOff>133350</xdr:rowOff>
    </xdr:to>
    <xdr:graphicFrame macro="">
      <xdr:nvGraphicFramePr>
        <xdr:cNvPr id="15" name="Диаграмма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81643</xdr:colOff>
      <xdr:row>97</xdr:row>
      <xdr:rowOff>81643</xdr:rowOff>
    </xdr:from>
    <xdr:to>
      <xdr:col>8</xdr:col>
      <xdr:colOff>204107</xdr:colOff>
      <xdr:row>113</xdr:row>
      <xdr:rowOff>160564</xdr:rowOff>
    </xdr:to>
    <xdr:graphicFrame macro="">
      <xdr:nvGraphicFramePr>
        <xdr:cNvPr id="16" name="Диаграмма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40821</xdr:colOff>
      <xdr:row>97</xdr:row>
      <xdr:rowOff>81643</xdr:rowOff>
    </xdr:from>
    <xdr:to>
      <xdr:col>18</xdr:col>
      <xdr:colOff>163285</xdr:colOff>
      <xdr:row>113</xdr:row>
      <xdr:rowOff>160564</xdr:rowOff>
    </xdr:to>
    <xdr:graphicFrame macro="">
      <xdr:nvGraphicFramePr>
        <xdr:cNvPr id="17"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54429</xdr:colOff>
      <xdr:row>97</xdr:row>
      <xdr:rowOff>81642</xdr:rowOff>
    </xdr:from>
    <xdr:to>
      <xdr:col>28</xdr:col>
      <xdr:colOff>176893</xdr:colOff>
      <xdr:row>113</xdr:row>
      <xdr:rowOff>160563</xdr:rowOff>
    </xdr:to>
    <xdr:graphicFrame macro="">
      <xdr:nvGraphicFramePr>
        <xdr:cNvPr id="18" name="Диаграмма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su-server\obshaya\&#1052;&#1086;&#1080;%20&#1076;&#1086;&#1082;&#1091;&#1084;&#1077;&#1085;&#1090;&#1099;\&#1054;&#1058;&#1080;&#1047;\2004\IV%20&#1082;&#1074;&#1072;&#1088;&#1090;&#1072;&#1083;\&#1054;&#1090;&#1095;&#1077;&#1090;%20&#1074;&#1090;&#1086;&#1088;&#1086;&#1077;%20&#1087;&#1086;&#1083;&#1091;&#1075;&#1086;&#1076;&#1080;&#1077;\&#1040;&#1085;&#1072;&#1083;&#1080;&#1079;%20&#1058;&#1056;%20&#1054;&#1043;&#1043;&#1050;%202%20&#1087;.&#1075;.%20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Y:\Documents%20and%20Settings\Onuschenko\Local%20Settings\Temporary%20Internet%20Files\Content.Outlook\BMJSPDXW\Old%20Versions.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orksheet%20in%201611%20Perform%20Preliminary%20Analytical%20Review%20Workbook%20(adjusted%20for%20new%20pack)"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Worksheet%20in%202270%20Consolidated%20TB%20@%2031%2012%202010"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DOCUME~1\salmanov\LOCALS~1\Temp\Rar$DI11.97031\&#1041;&#1102;&#1076;&#1078;&#1077;&#1090;%20&#1057;&#1052;%20&#1053;&#1072;%20&#1087;&#1086;&#1076;&#1087;&#1080;&#1089;&#1100;\&#1057;&#1052;%20&#1087;&#1086;&#1076;&#1087;&#1080;&#1089;&#1100;%20171209%20(2)%20&#1087;&#1086;&#1089;&#1083;&#1077;&#1076;&#108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pbfs01.polymetal.ru\PolyStorage\Users\victoriakhachatryan\Downloads\Worksheet%20in%20DT%20Substantive%20Analytical%20Procedures%20Template"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s2\data\&#1052;&#1086;&#1080;%20&#1076;&#1086;&#1082;&#1091;&#1084;&#1077;&#1085;&#1090;&#1099;\&#1057;&#1059;&#1069;&#1050;\&#1056;&#1072;&#1073;&#1086;&#1095;&#1080;&#1077;%20&#1084;&#1072;&#1090;&#1077;&#1088;&#1080;&#1072;&#1083;&#1099;\&#1052;&#1072;&#1090;&#1077;&#1088;&#1080;&#1072;&#1083;&#1099;%20&#1086;&#1090;%20&#1057;&#1059;&#1069;&#1050;\&#1044;&#1086;&#1082;&#1091;&#1084;&#1077;&#1085;&#1090;&#1099;%20&#1087;&#1086;%20&#1073;&#1102;&#1076;&#1078;&#1077;&#1090;&#1080;&#1088;&#1086;&#1074;&#1072;&#1085;&#1080;&#1102;\&#1041;&#1102;&#1076;&#1078;&#1077;&#1090;&#1085;&#1099;&#1077;%20&#1092;&#1086;&#1088;&#1084;&#1099;%20&#1057;&#1059;&#1069;&#1050;\&#1092;&#1086;&#1088;&#1084;&#1099;%20&#1050;&#1041;%2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Sudakov.ZSU/LOCALS~1/Temp/Rar$DI00.985/&#1041;&#1102;&#1076;&#1078;&#1077;&#1090;%202009%20&#1074;&#1099;&#1075;&#1088;&#1091;&#1079;&#1082;&#1072;%201&#1057;%2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alieva\AppData\Local\Microsoft\Windows\INetCache\Content.Outlook\WB72JEPH\&#1050;&#1086;&#1087;&#1080;&#1103;%202021_Polymetal_ESG_Datapack_eng_MV.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Y:\Documents%20and%20Settings\Onuschenko\Local%20Settings\Temporary%20Internet%20Files\Content.Outlook\BMJSPDXW\Tax%20Rollforward%20%20testing5.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Worksheet%20in%20(C)%202270%20Consolidated%20TB%20@%2031%2012%200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home\rudnev\Local%20Settings\Temporary%20Internet%20Files\Content.IE5\QWMTGMZY\home\ciganov\&#1052;&#1086;&#1080;%20&#1076;&#1086;&#1082;&#1091;&#1084;&#1077;&#1085;&#1090;&#1099;\&#1055;&#1083;&#1072;&#1085;%20&#1075;&#1086;&#1088;&#1085;&#1099;&#1093;%20&#1088;&#1072;&#1073;&#1086;&#1090;\&#1055;&#1055;&#1043;&#1056;%202007\&#1055;&#1086;&#1103;&#1089;.&#1079;&#1072;&#1087;&#1080;&#1089;&#1082;&#1072;\&#1057;&#1074;&#1086;&#1076;&#1085;&#1099;&#1077;%20&#1090;&#1072;&#1073;.%20&#1087;.1-&#1087;.15%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DOC%20my\&#1048;3\&#1052;&#1040;&#1070;\&#1056;&#1072;&#1073;&#1086;&#1095;&#1080;&#1077;%20&#1090;&#1072;&#1073;&#1083;&#1080;&#1094;&#1099;%20&#1076;&#1083;&#1103;%20&#1086;&#1090;&#1095;&#1077;&#1090;&#1085;&#1086;&#1089;&#1090;&#1080;%20&#1087;&#1086;%20&#1052;&#1057;&#1060;&#1054;.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Worksheet%20in%205360%20Accounts%20Receivables%20TD%20Polymetall%20@30%2006%202008"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Worksheet%20in%202277%20Adjustments%20SPb%20proposed"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54;&#1090;&#1095;&#1077;&#1090;&#1085;&#1086;&#1089;&#1090;&#1100;\2002%20&#1075;&#1086;&#1076;\&#1046;&#1091;&#1088;&#1058;&#1077;&#1093;%20I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Y:\&#1055;&#1058;&#1059;\&#1054;&#1073;&#1097;&#1072;&#1103;%20&#1087;&#1072;&#1087;&#1082;&#1072;\&#1041;&#1102;&#1076;&#1078;&#1077;&#1090;&#1085;&#1099;&#1081;%20&#1087;&#1088;&#1086;&#1094;&#1077;&#1089;&#1089;\&#1056;&#1072;&#1073;&#1086;&#1090;&#1072;%20&#1085;&#1072;&#1076;%20&#1073;&#1102;&#1076;&#1078;&#1077;&#1090;&#1086;&#1084;%202009%20&#1075;\&#1057;&#1052;\&#1044;&#1091;&#1082;&#1072;&#1090;\KIR-ZAPISKA\&#1055;&#1088;&#1086;&#1077;&#1082;&#109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Documents%20and%20Settings\garkach\Local%20Settings\Temporary%20Internet%20Files\OLK70\KIR-ZAPISKA\&#1055;&#1088;&#1086;&#1077;&#1082;&#109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54FA075\&#1055;&#1088;&#1086;&#1077;&#1082;&#1090;6.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Y:\CG\Treasury\&#1055;&#1050;%20&#1085;&#1072;%202004-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Zh_940\&#1045;&#1078;&#1077;&#1076;&#1085;&#1077;&#1074;&#1085;&#1099;&#1077;%20&#1088;&#1072;&#1087;&#1086;&#1088;&#1090;&#1099;\Documents%20and%20Settings\larinp\&#1052;&#1086;&#1080;%20&#1076;&#1086;&#1082;&#1091;&#1084;&#1077;&#1085;&#1090;&#1099;\&#1045;&#1078;&#1077;&#1076;&#1085;&#1077;&#1074;&#1085;&#1099;&#1077;%20&#1088;&#1072;&#1087;&#1086;&#1088;&#1090;&#1099;\&#1087;&#1088;&#1086;&#1075;&#1088;&#1072;&#1084;&#1084;&#1072;%20&#1048;&#1083;&#1100;&#1076;&#1072;&#1088;&#1072;\&#1057;&#1087;&#1088;&#1072;&#1074;&#1086;&#1095;&#1085;&#1080;&#108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TZSRV\EXCH\&#1060;&#1080;&#1085;&#1072;&#1085;&#1089;&#1086;&#1074;&#1086;-&#1072;&#1085;&#1072;&#1083;&#1080;&#1090;&#1080;&#1095;&#1077;&#1089;&#1082;&#1080;&#1081;%20&#1086;&#1090;&#1076;&#1077;&#1083;\&#1054;&#1090;&#1095;&#1077;&#1090;&#1085;&#1086;&#1089;&#1090;&#1100;%20&#1044;&#1077;&#1087;&#1072;&#1088;&#1090;&#1072;&#1084;&#1077;&#1085;&#1090;&#1072;%20&#1057;&#1085;&#1072;&#1073;&#1078;&#1077;&#1085;&#1080;&#1103;\&#1051;&#1080;&#1094;&#1077;&#1074;&#1072;&#1103;&#1050;&#1072;&#1088;&#1090;&#1072;&#1064;&#1058;&#1056;&#1048;&#1055;&#105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S2\Data\&#1052;&#1086;&#1080;%20&#1076;&#1086;&#1082;&#1091;&#1084;&#1077;&#1085;&#1090;&#1099;\&#1040;&#1085;&#1076;&#1088;&#1077;&#1081;\&#1055;&#1083;&#1072;&#1090;&#1077;&#1078;&#1080;\&#1056;&#1072;&#1073;&#1086;&#1090;&#107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rait\PolyStorage\Home\berezkin\LOCALS~1\Temp\Rar$DI00.472\U1604\Models\Received%20Models\BanksModel-Jun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2\Data\Documents%20and%20Settings\nigmatylin\&#1052;&#1086;&#1080;%20&#1076;&#1086;&#1082;&#1091;&#1084;&#1077;&#1085;&#1090;&#1099;\&#1041;&#1102;&#1076;&#1078;&#1077;&#1090;&#1099;\&#1054;&#1082;&#1090;&#1103;&#1073;&#1088;&#1100;\&#1041;&#1102;&#1076;&#1078;&#1077;&#1090;%20&#1086;&#1082;&#1090;&#1103;&#1073;&#1088;&#1100;%20&#1056;&#1059;&#105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lat8\common\&#1044;&#1086;&#1082;&#1091;&#1084;&#1077;&#1085;&#1090;&#1099;\&#1054;&#1090;&#1095;&#1105;&#1090;&#1099;%202006&#1075;\1%20&#1082;&#1074;&#1072;&#1088;&#1090;&#1072;&#1083;\&#1054;&#1090;&#1095;&#1077;&#1090;%20&#1087;&#1086;%20&#1101;&#1083;%20%20&#1101;&#1085;&#1077;&#1088;&#1075;&#1080;&#1080;%20&#1079;&#1072;%201%20&#1082;&#1074;&#1072;&#1088;&#1090;&#1072;&#1083;%20200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Y:\Documents%20and%20Settings\aleksandrov\Local%20Settings\Temporary%20Internet%20Files\Content.Outlook\X5A48S18\&#1052;&#1054;&#1044;&#1045;&#1051;&#1068;%20&#1040;&#1083;&#1073;&#1072;&#1079;&#1080;&#1085;&#108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Y:\CG\Treasury\&#1055;&#1050;%20&#1085;&#1072;%202004%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Y:\&#1055;&#1041;&#1059;\&#1059;&#1041;&#1080;&#1054;\&#1059;&#1055;&#1056;&#1040;&#1042;&#1051;&#1071;&#1045;&#1052;&#1067;&#1045;%20&#1055;&#1056;&#1045;&#1044;&#1055;&#1056;&#1048;&#1071;&#1058;&#1048;&#1071;%202011\&#1054;&#1058;&#1063;&#1045;&#1058;&#1067;\&#1045;&#1046;&#1045;&#1052;&#1045;&#1057;&#1071;&#1063;&#1053;&#1040;&#1071;%20&#1054;&#1058;&#1063;&#1045;&#1058;&#1053;&#1054;&#1057;&#1058;&#1068;\&#1072;&#1074;&#1075;&#1091;&#1089;&#1090;%202011\&#1044;&#1045;&#1051;&#1054;&#1049;&#1058;%20&#1072;&#1074;&#1075;&#1091;&#1089;&#1090;%202011\Cash%20Cost\&#1082;%20&#1086;&#1090;&#1087;&#1088;&#1072;&#1074;&#1082;&#1077;\&#1060;&#1040;&#1050;&#1058;%20&#1088;&#1072;&#1089;&#1095;&#1077;&#1090;%20&#1072;&#1074;&#1075;&#1091;&#1089;&#1090;%202011.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Zh_940\&#1045;&#1078;&#1077;&#1076;&#1085;&#1077;&#1074;&#1085;&#1099;&#1077;%20&#1088;&#1072;&#1087;&#1086;&#1088;&#1090;&#1099;\&#1087;&#1088;&#1086;&#1075;&#1088;&#1072;&#1084;&#1084;&#1072;%20&#1048;&#1083;&#1100;&#1076;&#1072;&#1088;&#1072;\&#1057;&#1077;&#1085;&#1090;&#1103;&#1073;&#1088;&#1100;%202002\&#1057;&#1077;&#1085;&#1090;&#1103;&#1073;&#1088;&#1100;%20&#1088;&#1072;&#1073;&#1086;&#1095;&#1080;&#1081;%20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Y:\Documents%20and%20Settings\eremeeva\Local%20Settings\Temporary%20Internet%20Files\OLK5\&#1058;&#1069;&#1054;%20&#1082;&#1086;&#1085;&#1076;.&#1051;&#1091;&#1085;&#1085;&#1086;&#1077;_&#1087;&#1086;&#1089;&#1083;\home\suhanov\&#1052;&#1086;&#1080;%20&#1076;&#1086;&#1082;&#1091;&#1084;&#1077;&#1085;&#1090;&#1099;\&#1087;&#1086;&#1083;&#1080;&#1084;&#1077;&#1090;&#1072;&#1083;&#1083;\2005\&#1058;&#1069;&#1054;%20&#1082;&#1086;&#1085;&#1076;&#1080;&#1094;&#1080;&#1081;%20&#1044;&#1091;&#1082;&#1072;&#1090;\&#1058;&#1069;&#1054;%20&#1082;&#1086;&#1085;&#1076;&#1080;&#1094;&#1080;&#1081;%20&#1044;&#1091;&#1082;&#1072;&#1090;%20(&#1101;&#1082;&#1086;&#1085;&#1086;&#1084;&#1080;&#1082;&#107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Zsu-server\obshaya\&#1051;&#1091;&#1085;&#1072;-&#1079;&#1072;&#1087;&#1080;&#1089;&#1082;&#1072;-&#1072;&#1088;&#1093;&#1080;&#1074;\TOM2\GRAFIC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S2\Data\!!!%20&#1042;&#1085;&#1091;&#1090;&#1088;&#1077;&#1085;&#1085;&#1103;&#1103;%20&#1087;&#1086;&#1095;&#1090;&#1072;\%23%23%23&#1050;&#1088;&#1080;&#1079;&#1080;&#1089;\&#1042;&#1085;&#1091;&#1090;&#1088;&#1077;&#1085;&#1085;&#1103;&#1103;%20&#1087;&#1086;&#1095;&#1090;&#1072;\&#1055;&#1077;&#1083;&#1100;&#1084;&#1077;&#1085;&#1077;&#1074;%20&#1057;&#1077;&#1088;&#1075;&#1077;&#1081;\&#1057;&#1077;&#1085;&#1090;&#1103;&#1073;&#1088;&#1100;&#1089;&#1082;&#1080;&#1077;%20&#1087;&#1083;&#1072;&#1085;&#1099;%2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Y:\Data\Docs\&#1054;&#1058;&#1063;&#1045;&#1058;&#1053;&#1054;&#1057;&#1058;&#1068;\reports%20for%20IPO\&#1052;&#1045;&#1057;&#1071;&#1063;&#1053;&#1040;&#1071;%20&#1054;&#1058;&#1063;&#1045;&#1058;&#1053;&#1054;&#1057;&#1058;&#1068;%20&#1044;&#1051;&#1071;%20&#1044;&#1045;&#1051;&#1054;&#1049;&#1058;\&#1052;&#1077;&#1089;&#1103;&#1095;&#1085;&#1072;&#1103;%20&#1086;&#1090;&#1095;&#1077;&#1090;&#1085;&#1086;&#1089;&#1090;&#1100;%20&#1044;&#1077;&#1083;&#1086;&#1081;&#1090;_&#1048;&#1102;&#1083;&#1100;%202011\&#1052;&#1086;&#1076;&#1077;&#1083;&#1080;\&#1052;&#1054;&#1044;&#1045;&#1051;&#1068;%20&#1086;&#1073;&#1097;&#1072;&#1103;.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1PEO\&#1041;&#1070;&#1044;&#1046;&#1045;&#1058;\&#1055;&#1088;&#1086;&#1077;&#1082;&#1090;%20&#1073;&#1102;&#1076;&#1078;&#1077;&#1090;&#1072;%20&#1085;&#1072;%2005-06\&#1048;&#1058;&#1054;&#1043;&#1054;&#1042;&#1040;&#1071;\End\&#1055;&#1041;&#1059;\_&#1041;&#1102;&#1076;&#1078;&#1077;&#1090;&#1099;\&#1056;&#1072;&#1073;&#1086;&#1095;&#1080;&#1077;%20&#1073;&#1102;&#1076;&#1078;&#1077;&#1090;&#1099;%202005\&#1056;&#1040;&#1041;&#1054;&#1063;&#1048;&#1049;%20&#1041;&#1070;&#1044;&#1046;&#1045;&#1058;%202005%20&#1047;&#1057;&#1059;\&#1041;&#1070;&#1044;&#1046;&#1045;&#1058;%20&#1047;&#1057;&#1059;%202005%20(&#1056;&#1040;&#1041;&#1054;&#1063;&#1040;&#1071;%20&#1042;&#1045;&#1056;&#1057;&#1048;&#1071;%2023.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Documents%20and%20Settings\Onuschenko\Local%20Settings\Temporary%20Internet%20Files\Content.Outlook\BMJSPDXW\BUDGET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Documents%20and%20Settings\Onuschenko\Local%20Settings\Temporary%20Internet%20Files\Content.Outlook\BMJSPDXW\Polymetal_datapack.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lat8\common\Apshtein\Hak-doc\&#1043;&#1088;&#1072;&#1092;-&#1088;&#1072;&#1079;&#107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1055;&#1083;&#1072;&#1085;%20&#1088;&#1072;&#1079;&#1074;&#1080;&#1090;&#1080;&#1103;%202004\2003-&#1044;&#1086;&#1087;&#1086;&#1083;&#1085;&#1077;&#1085;&#1080;&#1077;%20&#1082;%20&#1075;&#1086;&#1088;&#1085;-&#1090;&#1088;&#1072;&#1089;&#1087;.%20&#1095;&#1072;&#1089;&#1090;&#1080;\&#1047;&#1072;&#1087;&#1080;&#1089;&#1082;&#1072;\&#1056;&#1072;&#1079;&#1091;&#1073;&#1086;&#1078;%20&#1073;&#1086;&#1075;&#1072;&#1090;&#1086;&#1081;%20&#1073;&#1077;&#1076;&#1085;&#1099;&#1084;&#108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D\&#1054;&#1089;&#1085;&#1086;&#1074;&#1085;&#1086;&#1081;\Polymetal\9%20months%202006\WINDOWS\TEMP\notesEA312D\Restatement_file_2004%2021.05.2005\Mapping%20Cons%20file%20to%20FS%202003\Mapping%20Cons%20file%20to%20FS%20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честь"/>
      <sheetName val="Произв-ть"/>
      <sheetName val="Структура ФЗП 2 п.г."/>
      <sheetName val="Структура ФЗП 4 кв"/>
      <sheetName val="ФЗП 4 кв 2004 ОГГК"/>
      <sheetName val="Проект2002"/>
      <sheetName val="ИТОГОВАЯ"/>
      <sheetName val="KAR10"/>
      <sheetName val="Контакты"/>
      <sheetName val="Рез-т"/>
      <sheetName val="Лист1"/>
      <sheetName val="E&amp;PM"/>
      <sheetName val="CapX"/>
      <sheetName val="Exploration"/>
      <sheetName val="Maint"/>
      <sheetName val="SiteConstr"/>
      <sheetName val="Processing"/>
      <sheetName val="SiteGen"/>
      <sheetName val="SurfaceMine"/>
      <sheetName val="UGMine"/>
      <sheetName val="СДМ"/>
      <sheetName val="грузовой тр"/>
      <sheetName val="Факт"/>
      <sheetName val="Sheet1"/>
      <sheetName val="Варианты обеспечения"/>
      <sheetName val="Лист_2"/>
      <sheetName val="Варианты исполнитель_проживание"/>
      <sheetName val="Варианты исполнитель_промплощ."/>
      <sheetName val="Варианты размещение топливо"/>
      <sheetName val="Варианты размещение ТМЦ"/>
      <sheetName val="Варианты организация рембазы"/>
      <sheetName val="Варианты размещение оборудован."/>
      <sheetName val="Источник энергии"/>
      <sheetName val="Склады"/>
      <sheetName val="Выработки"/>
      <sheetName val="У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ted Budget"/>
      <sheetName val="Links to Word"/>
      <sheetName val="besc"/>
      <sheetName val="Esc Rates"/>
      <sheetName val="Расчет-выпуск"/>
      <sheetName val="#REF"/>
      <sheetName val="Labor"/>
      <sheetName val="Input"/>
      <sheetName val="Exploration"/>
      <sheetName val="#ССЫЛКА"/>
    </sheetNames>
    <sheetDataSet>
      <sheetData sheetId="0" refreshError="1">
        <row r="1894">
          <cell r="B1894">
            <v>1.59</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ummary"/>
      <sheetName val="Balance Sheet"/>
      <sheetName val="Income Statement"/>
      <sheetName val="Ratios"/>
      <sheetName val="Graphs"/>
      <sheetName val="Graphs Data"/>
      <sheetName val="Other Analytical Procedures"/>
      <sheetName val="Tickmarks"/>
      <sheetName val="CF"/>
      <sheetName val="Summary of Misstatements"/>
      <sheetName val="12 разд. все"/>
      <sheetName val="Profit and loss"/>
      <sheetName val="Bal Sheet"/>
      <sheetName val="HideSheet"/>
      <sheetName val="Profit'n'loss st"/>
      <sheetName val="Info"/>
      <sheetName val="misc"/>
      <sheetName val="CMA Calculations- Figure 5440.1"/>
      <sheetName val="Содержание"/>
      <sheetName val="Hidden"/>
      <sheetName val="Dictionaries"/>
      <sheetName val="Предпосылки"/>
      <sheetName val="Фин отчетность МСФО"/>
      <sheetName val="Вход"/>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amp; IS"/>
      <sheetName val="ES support"/>
      <sheetName val="equity ob"/>
      <sheetName val="Consolid Y2010"/>
      <sheetName val="Consolid Y2009"/>
      <sheetName val="INSERT HERE"/>
      <sheetName val="Mappings"/>
      <sheetName val="MAPPINGS FINAL"/>
      <sheetName val="Update Status"/>
      <sheetName val="Consolid transactions"/>
      <sheetName val="Insurance stock"/>
      <sheetName val="Tickmarks"/>
      <sheetName val="FINAL MAPPING"/>
      <sheetName val="Reconciliation with base"/>
      <sheetName val="Segment note"/>
      <sheetName val="Worksheet in 2270 Consolidated "/>
      <sheetName val="TRANSACTIONS"/>
      <sheetName val="Sheet1"/>
      <sheetName val="PBE Capex"/>
    </sheetNames>
    <sheetDataSet>
      <sheetData sheetId="0" refreshError="1">
        <row r="6">
          <cell r="A6" t="str">
            <v xml:space="preserve">Cash and cash equivalents </v>
          </cell>
        </row>
        <row r="100">
          <cell r="B100">
            <v>320191.73329330643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
      <sheetName val="свод_физ"/>
      <sheetName val="свод"/>
      <sheetName val="1 кв"/>
      <sheetName val="2 кв"/>
      <sheetName val="3 кв"/>
      <sheetName val="4 кв"/>
    </sheetNames>
    <sheetDataSet>
      <sheetData sheetId="0">
        <row r="9">
          <cell r="B9">
            <v>31.1035</v>
          </cell>
        </row>
        <row r="11">
          <cell r="B11">
            <v>30</v>
          </cell>
        </row>
        <row r="12">
          <cell r="B12">
            <v>71.432000000000002</v>
          </cell>
        </row>
      </sheetData>
      <sheetData sheetId="1"/>
      <sheetData sheetId="2"/>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 Procedures"/>
      <sheetName val="Threshold Table"/>
      <sheetName val="Tickmarks"/>
      <sheetName val="Income Statement"/>
      <sheetName val="Ratios"/>
      <sheetName val="Balance Sheet"/>
      <sheetName val="12 разд. все"/>
      <sheetName val="Anlagevermögen"/>
      <sheetName val="Inf"/>
      <sheetName val="PagD"/>
      <sheetName val="свод_$"/>
    </sheetNames>
    <sheetDataSet>
      <sheetData sheetId="0" refreshError="1">
        <row r="32">
          <cell r="C32">
            <v>0</v>
          </cell>
        </row>
      </sheetData>
      <sheetData sheetId="1"/>
      <sheetData sheetId="2"/>
      <sheetData sheetId="3" refreshError="1"/>
      <sheetData sheetId="4" refreshError="1"/>
      <sheetData sheetId="5" refreshError="1"/>
      <sheetData sheetId="6" refreshError="1"/>
      <sheetData sheetId="7" refreshError="1"/>
      <sheetData sheetId="8"/>
      <sheetData sheetId="9"/>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оплаты"/>
      <sheetName val="Транспорт"/>
      <sheetName val="план по управлениям"/>
      <sheetName val="план по филиалам"/>
      <sheetName val="по управлениям"/>
      <sheetName val="по филиалам"/>
      <sheetName val="реестр отгрузка"/>
      <sheetName val="План по филиалам1"/>
      <sheetName val="по управлениям (2)"/>
      <sheetName val="Транспорт (2)"/>
      <sheetName val="план по управлениям (2)"/>
      <sheetName val="Служебный"/>
      <sheetName val="Escalated Budget"/>
      <sheetName val="текучесть"/>
      <sheetName val=" май"/>
      <sheetName val=" 5 месяцев"/>
      <sheetName val=" июнь"/>
      <sheetName val=" 2 квартал"/>
      <sheetName val="6 месяцев"/>
      <sheetName val=" 7 месяцев"/>
      <sheetName val=" июль"/>
      <sheetName val=" август"/>
      <sheetName val=" сентябрь"/>
      <sheetName val="3 квартал"/>
      <sheetName val="октябрь"/>
      <sheetName val="ноябрь"/>
      <sheetName val="декабрь"/>
      <sheetName val="4 квартал"/>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Journals"/>
      <sheetName val="Лист1"/>
      <sheetName val="TА7"/>
      <sheetName val="Закупки"/>
      <sheetName val="Услов"/>
      <sheetName val="F1_detail"/>
      <sheetName val="TasAt"/>
      <sheetName val="Bendra"/>
      <sheetName val="Договор № 356Л01001"/>
      <sheetName val="формы КБ 2"/>
      <sheetName val="1. основная деят."/>
      <sheetName val="титул"/>
      <sheetName val="2. коммерческие"/>
      <sheetName val="3. накладные"/>
      <sheetName val="4. прочее"/>
      <sheetName val="5. инвестиции"/>
      <sheetName val="6. финансы"/>
      <sheetName val="стат"/>
      <sheetName val="Исходные"/>
      <sheetName val="#REF"/>
      <sheetName val="реестротгрузка"/>
      <sheetName val="Кедровский"/>
      <sheetName val="ОС"/>
      <sheetName val="Расшифровка затрат"/>
      <sheetName val="Ликв. ком.ПЕ"/>
      <sheetName val="Tax Rollforward as of 30.06.05"/>
      <sheetName val="dates"/>
      <sheetName val="Tickmarks"/>
      <sheetName val="Бюджет эл.энергии"/>
      <sheetName val="об"/>
      <sheetName val="Коэфф"/>
      <sheetName val="МСФО"/>
      <sheetName val="Бюдж реал уг прод"/>
      <sheetName val="ПЭБ-1-01"/>
      <sheetName val="SPR"/>
      <sheetName val="ФС"/>
      <sheetName val="Номенклатура"/>
      <sheetName val="гр"/>
      <sheetName val="реестр_оплаты"/>
      <sheetName val="план_по_управлениям"/>
      <sheetName val="план_по_филиалам"/>
      <sheetName val="по_управлениям"/>
      <sheetName val="по_филиалам"/>
      <sheetName val="реестр_отгрузка"/>
      <sheetName val="План_по_филиалам1"/>
      <sheetName val="по_управлениям_(2)"/>
      <sheetName val="Транспорт_(2)"/>
      <sheetName val="план_по_управлениям_(2)"/>
      <sheetName val="_май"/>
      <sheetName val="_5_месяцев"/>
      <sheetName val="_июнь"/>
      <sheetName val="_2_квартал"/>
      <sheetName val="6_месяцев"/>
      <sheetName val="_7_месяцев"/>
      <sheetName val="_июль"/>
      <sheetName val="_август"/>
      <sheetName val="_сентябрь"/>
      <sheetName val="3_квартал"/>
      <sheetName val="4_квартал"/>
      <sheetName val="ПЭБ-1-02-Ф_"/>
      <sheetName val="ПЭБ-1-03-Ф_(январь)"/>
      <sheetName val="ПЭБ-1-09-Ф_(янв)"/>
      <sheetName val="ПЭБ_-1-11-Ф_"/>
      <sheetName val="ПЭБ_-2-02-Ф"/>
      <sheetName val="Услуги"/>
      <sheetName val="RAS BS"/>
      <sheetName val="бизнесплан"/>
      <sheetName val="Процедуры"/>
      <sheetName val="2005"/>
      <sheetName val="янв-май GAAP"/>
      <sheetName val="янв-июнь GAAP"/>
      <sheetName val="янв-май РСБУ"/>
      <sheetName val="янв-фев GAAP"/>
      <sheetName val="янв-мар GAAP"/>
      <sheetName val="янв-апр GAAP"/>
      <sheetName val="янв -фев РСБУ"/>
      <sheetName val="янв-мар РСБУ"/>
      <sheetName val="янв-апр РСБУ"/>
      <sheetName val="Поставщики К"/>
      <sheetName val="16пКГМК(по оплате)"/>
      <sheetName val="Шупр"/>
      <sheetName val="Pieņēmumi"/>
      <sheetName val="СпрПред"/>
      <sheetName val="Допущения"/>
      <sheetName val="РСБУ_МСФО"/>
      <sheetName val="Проводки_02"/>
      <sheetName val="УрРасч"/>
      <sheetName val="АКРасч"/>
      <sheetName val="F4"/>
      <sheetName val="расшифровка ф 2"/>
      <sheetName val="F3"/>
      <sheetName val="Справочно"/>
      <sheetName val="Flash Report SDC(EUR)"/>
      <sheetName val="Tr"/>
      <sheetName val="UPR"/>
      <sheetName val="стр_145 рос_"/>
      <sheetName val="стр_515"/>
      <sheetName val="стр_511"/>
      <sheetName val="Исходные данные"/>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
      <sheetName val="Техпроцессы"/>
      <sheetName val="Спецификации"/>
      <sheetName val="Справочники"/>
      <sheetName val="Зап_КВ"/>
      <sheetName val="Заполнить"/>
      <sheetName val="Шаблон"/>
      <sheetName val="Бухг_себестоимость"/>
      <sheetName val="Себестоимость"/>
      <sheetName val="Свод_ТМЦ"/>
      <sheetName val="Свод_норм"/>
      <sheetName val="Свод_Усл"/>
      <sheetName val="Финплан"/>
      <sheetName val="ТМЦ_утв"/>
      <sheetName val="Услуги"/>
      <sheetName val="Итоговая"/>
      <sheetName val="Статьи"/>
      <sheetName val="Спр2"/>
      <sheetName val="Sales and Volumes"/>
      <sheetName val="Проект2002"/>
    </sheetNames>
    <sheetDataSet>
      <sheetData sheetId="0"/>
      <sheetData sheetId="1"/>
      <sheetData sheetId="2"/>
      <sheetData sheetId="3"/>
      <sheetData sheetId="4"/>
      <sheetData sheetId="5"/>
      <sheetData sheetId="6">
        <row r="40">
          <cell r="C40">
            <v>0</v>
          </cell>
        </row>
        <row r="42">
          <cell r="C42">
            <v>0</v>
          </cell>
        </row>
      </sheetData>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Key Charts"/>
      <sheetName val="H&amp;S "/>
      <sheetName val="Employees "/>
      <sheetName val="Climate Change "/>
      <sheetName val="Environment"/>
      <sheetName val="Biodiversity"/>
      <sheetName val="Communities"/>
      <sheetName val="Economic"/>
      <sheetName val="energy"/>
      <sheetName val="water"/>
      <sheetName val="waste"/>
      <sheetName val="env_exp"/>
      <sheetName val="Governance and Ethics"/>
      <sheetName val="Site level"/>
      <sheetName val="Reportable Segments"/>
      <sheetName val="charts_ch1"/>
      <sheetName val="charts_ch2"/>
      <sheetName val="charts_ch3"/>
      <sheetName val="charts_ch4"/>
      <sheetName val="charts_ch5"/>
      <sheetName val="charts_ch6"/>
      <sheetName val="charts_ch7"/>
      <sheetName val="charts_ch8"/>
      <sheetName val="map figures"/>
      <sheetName val="headcount"/>
      <sheetName val="in-text numb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
      <sheetName val="Other taxes"/>
      <sheetName val="VAT reconciliation"/>
      <sheetName val="Tickmarks"/>
      <sheetName val=" Tax rollforward-2002"/>
      <sheetName val="Profits Tax"/>
      <sheetName val="Road users tax"/>
      <sheetName val="UST"/>
      <sheetName val="Tax Payments"/>
      <sheetName val="Personal income tax"/>
      <sheetName val="Input VAT compliance"/>
      <sheetName val="Escalated Budget"/>
      <sheetName val="Setup"/>
      <sheetName val="Breakdown"/>
      <sheetName val="Confirmations @30.09.2006"/>
      <sheetName val="COS reconciliation"/>
      <sheetName val="RJEs, AJEs, IAS 29"/>
      <sheetName val="IAS 29"/>
      <sheetName val="RAS FS"/>
      <sheetName val="LINK"/>
      <sheetName val="Выбытие"/>
      <sheetName val="НаНачалоОП"/>
      <sheetName val="Приход"/>
      <sheetName val="ADJUST"/>
      <sheetName val="РСБУ_МСФО"/>
      <sheetName val="Rollfwd"/>
      <sheetName val="Inventory breakdown"/>
      <sheetName val="AJEs"/>
      <sheetName val="BS"/>
      <sheetName val="Links"/>
      <sheetName val="Tax Movement"/>
      <sheetName val="Reconciliation"/>
      <sheetName val="TB 2004"/>
      <sheetName val="Справочники"/>
      <sheetName val="Breakdown @30.09.2008"/>
      <sheetName val="5"/>
      <sheetName val="References"/>
      <sheetName val="N31"/>
      <sheetName val="реестр отгрузка"/>
      <sheetName val="FA,CIP&amp;EFI PHYSICAL OBSERVATION"/>
      <sheetName val="Summary (COS)"/>
      <sheetName val="Rollforward"/>
      <sheetName val="selection"/>
      <sheetName val="Breakdown Dr 10 Cr 60"/>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amp; IS"/>
      <sheetName val="ES support"/>
      <sheetName val="RE check"/>
      <sheetName val="Consolid Y2009"/>
      <sheetName val="Consolid Y 2008"/>
      <sheetName val="TRANSACTIONS"/>
      <sheetName val="Mappings"/>
      <sheetName val="MAPPINGS FINAL"/>
      <sheetName val="Update Status"/>
      <sheetName val="Tickmarks"/>
      <sheetName val="PY CONSOLID AJE Reconciliation"/>
      <sheetName val="Other"/>
      <sheetName val="Worksheet in (C) 2270 Consolida"/>
    </sheetNames>
    <sheetDataSet>
      <sheetData sheetId="0" refreshError="1">
        <row r="72">
          <cell r="B72">
            <v>914331</v>
          </cell>
        </row>
        <row r="78">
          <cell r="B78">
            <v>538756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
      <sheetName val="П-2"/>
      <sheetName val="П-3"/>
      <sheetName val="П-4 ОГР"/>
      <sheetName val="П-4 ПГР"/>
      <sheetName val="П-5"/>
      <sheetName val="П-6"/>
      <sheetName val="П-6а"/>
      <sheetName val="П-7"/>
      <sheetName val="П-8"/>
      <sheetName val="П-9"/>
      <sheetName val="П-10"/>
      <sheetName val="П-11"/>
      <sheetName val="П-12"/>
      <sheetName val="П-13, П-14.1, П-14.2"/>
      <sheetName val="П-14"/>
      <sheetName val="П-15-1, П-15-2"/>
      <sheetName val="П-15-2"/>
      <sheetName val="П-16"/>
      <sheetName val="Опасные зоны"/>
      <sheetName val="1_5_1 СХЕМА ТРАНСП РУДЫ"/>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Оглавление"/>
      <sheetName val="Список предприятий группы"/>
      <sheetName val="Б110"/>
      <sheetName val="Б120-1"/>
      <sheetName val="Б120-1(1)"/>
      <sheetName val="Б120-2"/>
      <sheetName val="Б120-3"/>
      <sheetName val="Б130-1"/>
      <sheetName val="Б130-1(1)"/>
      <sheetName val="Б130-2"/>
      <sheetName val="Б130-3"/>
      <sheetName val="Б130-4"/>
      <sheetName val="Б130-5"/>
      <sheetName val="Б130-6"/>
      <sheetName val="Б135-1"/>
      <sheetName val="Б135-2"/>
      <sheetName val="Б135-3"/>
      <sheetName val="Б140-1"/>
      <sheetName val="Б140-2"/>
      <sheetName val="Б150"/>
      <sheetName val="Б210"/>
      <sheetName val="Б211"/>
      <sheetName val="Б216"/>
      <sheetName val="Б231"/>
      <sheetName val="Б232"/>
      <sheetName val="Б233"/>
      <sheetName val="Б234"/>
      <sheetName val="Б235"/>
      <sheetName val="Б241"/>
      <sheetName val="Б242"/>
      <sheetName val="Б243"/>
      <sheetName val="Б244"/>
      <sheetName val="Б245"/>
      <sheetName val="Б246"/>
      <sheetName val="Б250"/>
      <sheetName val="Б260"/>
      <sheetName val="Б270"/>
      <sheetName val="Б400"/>
      <sheetName val="Б510"/>
      <sheetName val="Б520"/>
      <sheetName val="Б610"/>
      <sheetName val="Б621"/>
      <sheetName val="Б622"/>
      <sheetName val="Б623"/>
      <sheetName val="Б627"/>
      <sheetName val="Б628"/>
      <sheetName val="Б630"/>
      <sheetName val="Б640"/>
      <sheetName val="Б650"/>
      <sheetName val="Б660"/>
      <sheetName val="Ф1"/>
      <sheetName val="Д1"/>
      <sheetName val="Д2"/>
      <sheetName val="П10"/>
      <sheetName val="П9"/>
      <sheetName val="П9спр"/>
      <sheetName val="П8"/>
      <sheetName val="П6"/>
      <sheetName val="П5"/>
      <sheetName val="П4"/>
      <sheetName val="П2"/>
      <sheetName val="Ф2"/>
      <sheetName val="Р1"/>
      <sheetName val="Р2"/>
      <sheetName val="Р3"/>
      <sheetName val="Ф3"/>
      <sheetName val="Ф4"/>
      <sheetName val="НП2"/>
      <sheetName val="СИ"/>
      <sheetName val="ГО"/>
      <sheetName val="ОА"/>
      <sheetName val="СЗ"/>
      <sheetName val="ВП"/>
      <sheetName val="ОИ"/>
      <sheetName val="ФК"/>
      <sheetName val="ПО"/>
      <sheetName val="СД"/>
      <sheetName val="VAT"/>
      <sheetName val="Other taxes"/>
      <sheetName val="VAT reconciliation"/>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E, RJE"/>
      <sheetName val="Note"/>
      <sheetName val="rfwd &quot;Polymetall TD&quot; "/>
      <sheetName val="brkdwn &quot;Polimetall TD&quot; "/>
      <sheetName val="Advances for FA"/>
      <sheetName val="Ageing "/>
      <sheetName val="Tickmarks"/>
      <sheetName val="PBE "/>
      <sheetName val="AR Trade analysis"/>
      <sheetName val="Sheet2"/>
      <sheetName val="Prepayments to sup."/>
    </sheetNames>
    <sheetDataSet>
      <sheetData sheetId="0"/>
      <sheetData sheetId="1"/>
      <sheetData sheetId="2">
        <row r="25">
          <cell r="D25">
            <v>218654.11377</v>
          </cell>
        </row>
        <row r="28">
          <cell r="D28">
            <v>235012.81597</v>
          </cell>
        </row>
        <row r="38">
          <cell r="F38">
            <v>19495.520980000008</v>
          </cell>
        </row>
        <row r="39">
          <cell r="D39">
            <v>19486.557299999997</v>
          </cell>
          <cell r="F39">
            <v>19648.325580000004</v>
          </cell>
        </row>
      </sheetData>
      <sheetData sheetId="3"/>
      <sheetData sheetId="4"/>
      <sheetData sheetId="5"/>
      <sheetData sheetId="6"/>
      <sheetData sheetId="7"/>
      <sheetData sheetId="8"/>
      <sheetData sheetId="9"/>
      <sheetData sheetId="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E&amp;RJE"/>
      <sheetName val="1"/>
      <sheetName val="2"/>
      <sheetName val="3"/>
      <sheetName val="4"/>
      <sheetName val="5"/>
      <sheetName val="6"/>
      <sheetName val="7"/>
      <sheetName val="8"/>
      <sheetName val="new adj=&gt;"/>
      <sheetName val="9.1"/>
      <sheetName val="9.2"/>
      <sheetName val="10"/>
      <sheetName val="11"/>
      <sheetName val="=&gt;"/>
      <sheetName val="12"/>
      <sheetName val="IR"/>
    </sheetNames>
    <sheetDataSet>
      <sheetData sheetId="0">
        <row r="28">
          <cell r="F28">
            <v>-4216.9221610767454</v>
          </cell>
        </row>
        <row r="30">
          <cell r="L30">
            <v>-4878</v>
          </cell>
        </row>
        <row r="49">
          <cell r="E49">
            <v>11246.300000000001</v>
          </cell>
        </row>
        <row r="57">
          <cell r="E57">
            <v>685.75</v>
          </cell>
        </row>
        <row r="65">
          <cell r="L65">
            <v>15684</v>
          </cell>
        </row>
        <row r="72">
          <cell r="E72">
            <v>7361.6186399999997</v>
          </cell>
        </row>
        <row r="80">
          <cell r="E80">
            <v>10260.153999999999</v>
          </cell>
        </row>
        <row r="88">
          <cell r="E88">
            <v>26304.815999999999</v>
          </cell>
        </row>
        <row r="97">
          <cell r="E97">
            <v>10617.917734724291</v>
          </cell>
        </row>
        <row r="106">
          <cell r="E106">
            <v>9119.9485651834511</v>
          </cell>
        </row>
        <row r="115">
          <cell r="F115">
            <v>-13226.669091297124</v>
          </cell>
        </row>
        <row r="131">
          <cell r="E131">
            <v>10462.840550000001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1"/>
      <sheetName val="ПосутИтог"/>
      <sheetName val="БД"/>
      <sheetName val="Склад"/>
      <sheetName val="Цементат"/>
      <sheetName val="ОперСводка"/>
      <sheetName val="Справка"/>
      <sheetName val="Expense Summary"/>
      <sheetName val="TI_Inputs"/>
      <sheetName val="Б130-1(1)"/>
      <sheetName val="проект2002"/>
    </sheetNames>
    <sheetDataSet>
      <sheetData sheetId="0"/>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я"/>
      <sheetName val="Гранич"/>
      <sheetName val="М3"/>
      <sheetName val="M4"/>
      <sheetName val="Факт"/>
      <sheetName val="Г-кпр-ти"/>
      <sheetName val="Календ"/>
      <sheetName val="Кал-вып"/>
      <sheetName val="KAR10"/>
      <sheetName val="K11-2"/>
      <sheetName val="K11-8"/>
      <sheetName val="K11-3"/>
      <sheetName val="m5-p-kar10"/>
      <sheetName val="Контакты"/>
      <sheetName val="Табл4-3"/>
      <sheetName val="Лист1"/>
      <sheetName val="Баланс (2)"/>
      <sheetName val="Баланс"/>
      <sheetName val="Тр-т"/>
      <sheetName val="Макрос"/>
      <sheetName val="Рез-т"/>
      <sheetName val="Проект2002"/>
      <sheetName val="Б130-1(1)"/>
      <sheetName val="Расчет-выпуск"/>
      <sheetName val="Lists"/>
      <sheetName val="текучесть"/>
    </sheetNames>
    <sheetDataSet>
      <sheetData sheetId="0">
        <row r="28">
          <cell r="L28">
            <v>0.5</v>
          </cell>
        </row>
      </sheetData>
      <sheetData sheetId="1">
        <row r="28">
          <cell r="L28">
            <v>0.5</v>
          </cell>
        </row>
      </sheetData>
      <sheetData sheetId="2">
        <row r="28">
          <cell r="L28">
            <v>0.5</v>
          </cell>
        </row>
      </sheetData>
      <sheetData sheetId="3">
        <row r="28">
          <cell r="L28">
            <v>0.5</v>
          </cell>
        </row>
      </sheetData>
      <sheetData sheetId="4">
        <row r="28">
          <cell r="L28">
            <v>0.5</v>
          </cell>
        </row>
      </sheetData>
      <sheetData sheetId="5">
        <row r="28">
          <cell r="L28">
            <v>0.5</v>
          </cell>
        </row>
      </sheetData>
      <sheetData sheetId="6">
        <row r="28">
          <cell r="L28">
            <v>0.5</v>
          </cell>
        </row>
      </sheetData>
      <sheetData sheetId="7">
        <row r="28">
          <cell r="L28">
            <v>0.5</v>
          </cell>
        </row>
      </sheetData>
      <sheetData sheetId="8" refreshError="1">
        <row r="28">
          <cell r="L28">
            <v>0.5</v>
          </cell>
          <cell r="N28">
            <v>1.27</v>
          </cell>
        </row>
        <row r="29">
          <cell r="L29">
            <v>1.2</v>
          </cell>
          <cell r="M29">
            <v>2.2999999999999998</v>
          </cell>
        </row>
      </sheetData>
      <sheetData sheetId="9"/>
      <sheetData sheetId="10"/>
      <sheetData sheetId="11"/>
      <sheetData sheetId="12"/>
      <sheetData sheetId="13" refreshError="1">
        <row r="18">
          <cell r="K18">
            <v>20.2</v>
          </cell>
        </row>
      </sheetData>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я"/>
      <sheetName val="Гранич"/>
      <sheetName val="М3"/>
      <sheetName val="M4"/>
      <sheetName val="Факт"/>
      <sheetName val="Г-кпр-ти"/>
      <sheetName val="Календ"/>
      <sheetName val="Кал-вып"/>
      <sheetName val="KAR10"/>
      <sheetName val="K11-2"/>
      <sheetName val="K11-8"/>
      <sheetName val="K11-3"/>
      <sheetName val="m5-p-kar10"/>
      <sheetName val="Контакты"/>
      <sheetName val="Табл4-3"/>
      <sheetName val="Лист1"/>
      <sheetName val="Баланс (2)"/>
      <sheetName val="Баланс"/>
      <sheetName val="Тр-т"/>
      <sheetName val="Макрос"/>
    </sheetNames>
    <sheetDataSet>
      <sheetData sheetId="0"/>
      <sheetData sheetId="1"/>
      <sheetData sheetId="2"/>
      <sheetData sheetId="3"/>
      <sheetData sheetId="4"/>
      <sheetData sheetId="5"/>
      <sheetData sheetId="6"/>
      <sheetData sheetId="7"/>
      <sheetData sheetId="8" refreshError="1">
        <row r="28">
          <cell r="L28">
            <v>0.5</v>
          </cell>
          <cell r="M28">
            <v>0.66</v>
          </cell>
          <cell r="N28">
            <v>1.27</v>
          </cell>
        </row>
        <row r="29">
          <cell r="L29">
            <v>1.2</v>
          </cell>
          <cell r="M29">
            <v>2.2999999999999998</v>
          </cell>
          <cell r="N29">
            <v>3.5</v>
          </cell>
        </row>
      </sheetData>
      <sheetData sheetId="9"/>
      <sheetData sheetId="10"/>
      <sheetData sheetId="11"/>
      <sheetData sheetId="12"/>
      <sheetData sheetId="13" refreshError="1">
        <row r="18">
          <cell r="K18">
            <v>20.2</v>
          </cell>
        </row>
        <row r="31">
          <cell r="K31">
            <v>24.6</v>
          </cell>
        </row>
        <row r="44">
          <cell r="K44">
            <v>31</v>
          </cell>
        </row>
      </sheetData>
      <sheetData sheetId="14"/>
      <sheetData sheetId="15"/>
      <sheetData sheetId="16"/>
      <sheetData sheetId="17"/>
      <sheetData sheetId="18"/>
      <sheetData sheetId="1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я"/>
      <sheetName val="Гранич"/>
      <sheetName val="М3"/>
      <sheetName val="M4"/>
      <sheetName val="Факт"/>
      <sheetName val="Г-кпр-ти"/>
      <sheetName val="Календ"/>
      <sheetName val="Кал-вып"/>
      <sheetName val="KAR10"/>
      <sheetName val="K11-2"/>
      <sheetName val="K11-8"/>
      <sheetName val="K11-3"/>
      <sheetName val="m5-p-kar10"/>
      <sheetName val="Контакты"/>
      <sheetName val="Табл4-3"/>
      <sheetName val="Лист1"/>
      <sheetName val="Баланс (2)"/>
      <sheetName val="Баланс"/>
      <sheetName val="Тр-т"/>
      <sheetName val="Макрос"/>
    </sheetNames>
    <sheetDataSet>
      <sheetData sheetId="0"/>
      <sheetData sheetId="1"/>
      <sheetData sheetId="2"/>
      <sheetData sheetId="3"/>
      <sheetData sheetId="4"/>
      <sheetData sheetId="5"/>
      <sheetData sheetId="6"/>
      <sheetData sheetId="7"/>
      <sheetData sheetId="8" refreshError="1">
        <row r="28">
          <cell r="L28">
            <v>0.5</v>
          </cell>
          <cell r="N28">
            <v>1.27</v>
          </cell>
        </row>
      </sheetData>
      <sheetData sheetId="9"/>
      <sheetData sheetId="10"/>
      <sheetData sheetId="11"/>
      <sheetData sheetId="12"/>
      <sheetData sheetId="13" refreshError="1"/>
      <sheetData sheetId="14"/>
      <sheetData sheetId="15"/>
      <sheetData sheetId="16"/>
      <sheetData sheetId="17"/>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2002"/>
      <sheetName val="Контакты"/>
      <sheetName val="Углы"/>
      <sheetName val="Руда"/>
      <sheetName val="Руда (2)"/>
      <sheetName val="КО"/>
      <sheetName val="Факт"/>
      <sheetName val="Техпроцессы"/>
      <sheetName val="Спецификации"/>
      <sheetName val="Справочники"/>
      <sheetName val="Зап_КВ"/>
      <sheetName val="Заполнить"/>
      <sheetName val="Шаблон"/>
      <sheetName val="Бухг_себестоимость"/>
      <sheetName val="Себестоимость"/>
      <sheetName val="Свод_ТМЦ"/>
      <sheetName val="Свод_норм"/>
      <sheetName val="Свод_Усл"/>
      <sheetName val="Финплан"/>
      <sheetName val="ТМЦ_утв"/>
      <sheetName val="Услуги"/>
      <sheetName val="Итоговая"/>
      <sheetName val="Статьи"/>
      <sheetName val="Спр2"/>
      <sheetName val="текучесть"/>
      <sheetName val="Произв-ть"/>
      <sheetName val="Структура ФЗП 2 п.г."/>
      <sheetName val="Структура ФЗП 4 кв"/>
      <sheetName val="ФЗП 4 кв 2004 ОГГК"/>
      <sheetName val="Выручка_ОГР(175)"/>
      <sheetName val="Смета КВ  (175)"/>
      <sheetName val="Замена оборуд_ОГР(175)"/>
      <sheetName val="Дин_КВ(175)"/>
      <sheetName val="Имущество(175)"/>
      <sheetName val="ФОТ_ОГР"/>
      <sheetName val="ФОТ_ОПР_ОХР(сокр.)"/>
      <sheetName val="Затр_ОГР_БВР"/>
      <sheetName val="Затр_ОГР_Заотк,Экск"/>
      <sheetName val="Затр_ОГР_Др,ПрТр"/>
      <sheetName val="Затр_Погр"/>
      <sheetName val="ОПР_рудник (175)"/>
      <sheetName val="Затр_РПК_ЗИФ"/>
      <sheetName val="ОПР(ЗИФ)_ОХР(175)"/>
      <sheetName val="Дин_затр_откр(175)"/>
      <sheetName val="ФИН-ОГР_б(175)"/>
      <sheetName val="ФИН-ОГР_к(175)"/>
      <sheetName val="Выручка_ОГР(125)"/>
      <sheetName val="Смета КВ  (125)"/>
      <sheetName val="Замена оборуд_ОГР(125)"/>
      <sheetName val="Дин_КВ(125)"/>
      <sheetName val="Имущество(125)"/>
      <sheetName val="ФОТ_ОПР_ОХР"/>
      <sheetName val="ОПР_рудник (125)"/>
      <sheetName val="ОПР(ЗИФ)_ОХР(125)"/>
      <sheetName val="Дин_затр_откр(125)"/>
      <sheetName val="ФИН-ОГР_б(125)"/>
      <sheetName val="ФИН-ОГР_к(125)"/>
      <sheetName val="Выручка_ОГР(50)"/>
      <sheetName val="Смета КВ  (50)"/>
      <sheetName val="Замена оборуд_ОГР(50)"/>
      <sheetName val="Дин_КВ(50)"/>
      <sheetName val="Имущество(50)"/>
      <sheetName val="Затр_ОГР_Тр (50)"/>
      <sheetName val="ОПР_рудник (50)"/>
      <sheetName val="ОПР(ЗИФ)_ОХР(50)"/>
      <sheetName val="Дин_затр_откр(50)"/>
      <sheetName val="ФИН-ОГР_б(50)"/>
      <sheetName val="ФИН-ОГР_к(50)"/>
      <sheetName val="ТЭП_ОГР(руб.)"/>
      <sheetName val="ТЭП_ОГР(долл.)"/>
      <sheetName val="Выручка_ПГР(175)"/>
      <sheetName val="Замена оборуд_ПГР(175)"/>
      <sheetName val="ФОТ_ПГР"/>
      <sheetName val="Затр_ПГР_Оч_ПНР"/>
      <sheetName val="Затр_ПГР_трансп"/>
      <sheetName val="Дин_затр_подз(175)"/>
      <sheetName val="ФИН-ПГР_б(175)"/>
      <sheetName val="ФИН-ПГР_к(175)"/>
      <sheetName val="Выручка_ПГР(125)"/>
      <sheetName val="Замена оборуд_ПГР(125)"/>
      <sheetName val="Дин_затр_подз(125)"/>
      <sheetName val="ФИН-ПГР_б(125)"/>
      <sheetName val="ФИН-ПГР_к(125)"/>
      <sheetName val="МПС_ПГР(125)"/>
      <sheetName val="МПС_ОГР(125)"/>
      <sheetName val="МПС_ПГР(175)"/>
      <sheetName val="МПС_ОГР(175)"/>
      <sheetName val="Выручка_ПГР(50)"/>
      <sheetName val="Замена оборуд_ПГР(50)"/>
      <sheetName val="Дин_затр_подз(50)"/>
      <sheetName val="ФИН-ПГР_б(50)"/>
      <sheetName val="ФИН-ПГР_к(50)"/>
      <sheetName val="ТЭП_ПГР(руб.)"/>
      <sheetName val="ТЭП_ПГР(долл.)"/>
      <sheetName val="const"/>
      <sheetName val="диагр_ПГР"/>
      <sheetName val="диагр_ОГР"/>
      <sheetName val="МПС_ПГР(50)"/>
      <sheetName val="МПС_ОГР(50)"/>
      <sheetName val="Заря"/>
      <sheetName val="Гранич"/>
      <sheetName val="М3"/>
      <sheetName val="M4"/>
      <sheetName val="Г-кпр-ти"/>
      <sheetName val="Календ"/>
      <sheetName val="Кал-вып"/>
      <sheetName val="KAR10"/>
      <sheetName val="K11-2"/>
      <sheetName val="K11-8"/>
      <sheetName val="K11-3"/>
      <sheetName val="m5-p-kar10"/>
      <sheetName val="Табл4-3"/>
      <sheetName val="Лист1"/>
      <sheetName val="Баланс (2)"/>
      <sheetName val="Баланс"/>
      <sheetName val="Тр-т"/>
      <sheetName val="Макрос"/>
      <sheetName val="1_4_3 Баланс времени вспом"/>
      <sheetName val="1_4_6 Работа хоз транспорта"/>
      <sheetName val="1_4_7  Перечень техники"/>
      <sheetName val="1_4_8 Кап ремонты"/>
      <sheetName val="свод_$"/>
      <sheetName val="свод_физ"/>
      <sheetName val="свод"/>
      <sheetName val="1 кв"/>
      <sheetName val="2 кв"/>
      <sheetName val="3 кв"/>
      <sheetName val="4 кв"/>
      <sheetName val="ШР_Общее"/>
      <sheetName val="Сводная_таблица"/>
      <sheetName val="свод подп"/>
      <sheetName val=" Tax rollforward-2002"/>
      <sheetName val="Profits Tax"/>
      <sheetName val="VAT"/>
      <sheetName val="Road users tax"/>
      <sheetName val="VAT reconciliation"/>
      <sheetName val="UST"/>
      <sheetName val="Other taxes"/>
      <sheetName val="Tax Payments"/>
      <sheetName val="Personal income tax"/>
      <sheetName val="Input VAT compliance"/>
      <sheetName val="Tickmarks"/>
      <sheetName val="Escalated Budget"/>
      <sheetName val="Общая"/>
      <sheetName val="Оглавление"/>
      <sheetName val="Список предприятий группы"/>
      <sheetName val="Б110"/>
      <sheetName val="Б120-1"/>
      <sheetName val="Б120-1(1)"/>
      <sheetName val="Б120-2"/>
      <sheetName val="Б120-3"/>
      <sheetName val="Б130-1"/>
      <sheetName val="Б130-1(1)"/>
      <sheetName val="Б130-2"/>
      <sheetName val="Б130-3"/>
      <sheetName val="Б130-4"/>
      <sheetName val="Б130-5"/>
      <sheetName val="Б130-6"/>
      <sheetName val="Б135-1"/>
      <sheetName val="Б135-2"/>
      <sheetName val="Б135-3"/>
      <sheetName val="Б140-1"/>
      <sheetName val="Б140-2"/>
      <sheetName val="Б150"/>
      <sheetName val="Б210"/>
      <sheetName val="Б211"/>
      <sheetName val="Б216"/>
      <sheetName val="Б231"/>
      <sheetName val="Б232"/>
      <sheetName val="Б233"/>
      <sheetName val="Б234"/>
      <sheetName val="Б235"/>
      <sheetName val="Б241"/>
      <sheetName val="Б242"/>
      <sheetName val="Б243"/>
      <sheetName val="Б244"/>
      <sheetName val="Б245"/>
      <sheetName val="Б246"/>
      <sheetName val="Б250"/>
      <sheetName val="Б260"/>
      <sheetName val="Б270"/>
      <sheetName val="Б400"/>
      <sheetName val="Б510"/>
      <sheetName val="Б520"/>
      <sheetName val="Б610"/>
      <sheetName val="Б621"/>
      <sheetName val="Б622"/>
      <sheetName val="Б623"/>
      <sheetName val="Б627"/>
      <sheetName val="Б628"/>
      <sheetName val="Б630"/>
      <sheetName val="Б640"/>
      <sheetName val="Б650"/>
      <sheetName val="Б660"/>
      <sheetName val="Ф1"/>
      <sheetName val="Д1"/>
      <sheetName val="Д2"/>
      <sheetName val="П10"/>
      <sheetName val="П9"/>
      <sheetName val="П9спр"/>
      <sheetName val="П8"/>
      <sheetName val="П6"/>
      <sheetName val="П5"/>
      <sheetName val="П4"/>
      <sheetName val="П2"/>
      <sheetName val="Ф2"/>
      <sheetName val="Р1"/>
      <sheetName val="Р2"/>
      <sheetName val="Р3"/>
      <sheetName val="Ф3"/>
      <sheetName val="Ф4"/>
      <sheetName val="НП2"/>
      <sheetName val="СИ"/>
      <sheetName val="ГО"/>
      <sheetName val="ОА"/>
      <sheetName val="СЗ"/>
      <sheetName val="ВП"/>
      <sheetName val="ОИ"/>
      <sheetName val="ФК"/>
      <sheetName val="ПО"/>
      <sheetName val="СД"/>
      <sheetName val="Бюджетные операции 3 кв."/>
      <sheetName val="Бюджет 3 кв. с Ам"/>
      <sheetName val="ОПП 3 кв"/>
      <sheetName val="Свод ОПП 3 кв"/>
      <sheetName val="Бюджет 2010"/>
      <sheetName val="Внутр.оборот 3 кв."/>
      <sheetName val="Перевозка руды 3 кв."/>
      <sheetName val="Выручка 3 кв."/>
      <sheetName val="План ПП"/>
      <sheetName val="ФАКТ ПП"/>
      <sheetName val="ПП"/>
      <sheetName val="Форма2 1 пол"/>
      <sheetName val="Форма 2 9 мес"/>
      <sheetName val="Прил. №2"/>
      <sheetName val="21"/>
      <sheetName val="20"/>
      <sheetName val="43"/>
      <sheetName val="90,2"/>
      <sheetName val="20ЗИФ"/>
      <sheetName val="26"/>
      <sheetName val="02"/>
      <sheetName val="ТЭП_эксп"/>
      <sheetName val="СЕБЕСТОИМОСТЬ ДЭС"/>
      <sheetName val="СТАТЬЯМ ЗАТРАТ"/>
      <sheetName val="РАСХОДЫ ПО ЦЕНТРАМ (проверка)"/>
      <sheetName val="Основное горное оборуд"/>
      <sheetName val="Выполнение по Кар транспот"/>
      <sheetName val="План_ОГР_2011г"/>
      <sheetName val="БДМ ОЗРК+РК 2011"/>
      <sheetName val="СЕБЕСТОИМОСТЬ ПЕРЕДЕЛЫ"/>
      <sheetName val="ЗАТРАТЫ ЗИФ"/>
      <sheetName val="Себестоимо КВТ"/>
      <sheetName val="ПО ВИДАМ ЗАТРАТ"/>
      <sheetName val="БВР"/>
      <sheetName val="ФЗП"/>
      <sheetName val="РАСХОДЫ ПЕРСОНАЛА"/>
      <sheetName val="СУММОВЫЕ"/>
      <sheetName val="БЮДЖЕТНЫЕ СТАТЬИ"/>
      <sheetName val="РАСХОДЫ ГТТТ"/>
      <sheetName val="НДПИ"/>
      <sheetName val="Афф2011_ОЗРК+РК"/>
      <sheetName val="Реал2011_ОЗРК+РК"/>
      <sheetName val="КОНСТ"/>
      <sheetName val="Выработка электрэ"/>
      <sheetName val="Курс долора май"/>
      <sheetName val="Продажи"/>
      <sheetName val="КЦ_Кубака 08.09"/>
      <sheetName val="КЦ_СК 08.09"/>
      <sheetName val="КВАРЦЕВЫЙ_п"/>
      <sheetName val="БИРКАЧАН_п"/>
      <sheetName val="Контрольные РК 2011"/>
      <sheetName val="Афф2011_РК"/>
      <sheetName val="Реал2011_РК"/>
      <sheetName val="Афф2011_ОЗРК"/>
      <sheetName val="Баланс ДМ 2011. (2)"/>
      <sheetName val="Баланс ДМ 2011."/>
      <sheetName val="Реал2011_ОЗРК"/>
      <sheetName val="ДПП"/>
      <sheetName val="СВ_РАСЧЁТ"/>
      <sheetName val="Распр23"/>
      <sheetName val="Контрольные ОЗРК 2011"/>
      <sheetName val="Баланс ДМ 2011"/>
      <sheetName val="(Ф-6) Движение-08 "/>
      <sheetName val="Протокол"/>
      <sheetName val="Отчет по ТМЦ"/>
      <sheetName val="Планы производства"/>
      <sheetName val="Выгрузка от 23.04."/>
      <sheetName val="Выгрузка от 25.04.11"/>
      <sheetName val="ПО -1"/>
      <sheetName val="Баланс метал"/>
      <sheetName val="Статьи затрат (план-факт)"/>
      <sheetName val="Статьи затрат"/>
      <sheetName val="Отчет"/>
      <sheetName val="20 счет"/>
      <sheetName val="23 счет"/>
      <sheetName val="25 счет"/>
      <sheetName val="26 счет"/>
      <sheetName val="Форма №3"/>
      <sheetName val="Форма №4 Анализ"/>
      <sheetName val="ВМ"/>
      <sheetName val="Отчет по планам производ"/>
      <sheetName val="Выгрузка от 20.07.11"/>
      <sheetName val="Лист3"/>
      <sheetName val="Внутрен оборот"/>
      <sheetName val="ПО-1"/>
      <sheetName val="20 счет (Отчет по проводкам)"/>
      <sheetName val="Лист2"/>
      <sheetName val="Лист4"/>
      <sheetName val="Лист5"/>
      <sheetName val="Лист6"/>
      <sheetName val="23 счет (Отчет по проводкам)"/>
      <sheetName val="25 счет (Отчет по проводкам)"/>
      <sheetName val="26 счет (Отчет по проводкам)"/>
      <sheetName val="Лист7"/>
      <sheetName val="Лист8"/>
      <sheetName val="Лист9"/>
      <sheetName val="Лист10"/>
      <sheetName val="Лист11"/>
      <sheetName val="Лист12"/>
      <sheetName val="Лист13"/>
      <sheetName val="Лист14"/>
      <sheetName val="Лист15"/>
      <sheetName val="Лист17"/>
      <sheetName val="Лист18"/>
      <sheetName val="Лист16"/>
      <sheetName val="Лист19"/>
      <sheetName val="Лист20"/>
      <sheetName val="Лист21"/>
      <sheetName val="для работы"/>
      <sheetName val="Свод (План-Факт)"/>
      <sheetName val="Бюджет (План-Факт)"/>
      <sheetName val="Поступление"/>
      <sheetName val="Модернизация "/>
      <sheetName val="выбытие 01.04.05-30.09.05"/>
      <sheetName val="поступ."/>
      <sheetName val="модерниз."/>
      <sheetName val="списан."/>
      <sheetName val="XLR_NoRangeSheet"/>
      <sheetName val="Рез-т"/>
      <sheetName val="Расчет-выпуск"/>
      <sheetName val="ао драг"/>
      <sheetName val="свод драг"/>
      <sheetName val="ао"/>
      <sheetName val="бгмк"/>
      <sheetName val="ВМХК"/>
      <sheetName val="БГОК"/>
      <sheetName val="ксс"/>
      <sheetName val="ВАЮЗЖР Год"/>
      <sheetName val="АО ЖЦМ"/>
      <sheetName val="АЖР"/>
      <sheetName val="СЖР"/>
      <sheetName val="СОФ"/>
      <sheetName val="ЖОФ"/>
      <sheetName val="ЖМЗ"/>
      <sheetName val="БХМК"/>
      <sheetName val="ЖГОК МХК БГОК м - ц"/>
      <sheetName val="ВЮЗЖР"/>
      <sheetName val="Год ЖГОК МХК БГОК"/>
      <sheetName val="X-rates"/>
      <sheetName val="IS"/>
      <sheetName val="BS"/>
      <sheetName val="CF"/>
      <sheetName val="CE"/>
      <sheetName val="5"/>
      <sheetName val="6"/>
      <sheetName val="7"/>
      <sheetName val="8"/>
      <sheetName val="9"/>
      <sheetName val="10"/>
      <sheetName val="11"/>
      <sheetName val="12"/>
      <sheetName val="15"/>
      <sheetName val="16"/>
      <sheetName val="19"/>
      <sheetName val="22"/>
      <sheetName val="23"/>
      <sheetName val="25"/>
      <sheetName val="29"/>
      <sheetName val="30"/>
      <sheetName val="32"/>
      <sheetName val="LK"/>
      <sheetName val="Отп.раб.январь"/>
      <sheetName val="Отп.раб.февраль"/>
      <sheetName val="Отп.раб.март"/>
      <sheetName val="Оплата ночных"/>
      <sheetName val="Вахта январь"/>
      <sheetName val="Вахта февраль"/>
      <sheetName val="Вахта март"/>
      <sheetName val="Проезд в отпуск"/>
      <sheetName val="Межвахта февраль"/>
      <sheetName val="Межвахта март"/>
      <sheetName val="Оплата проезда по ТК"/>
      <sheetName val="УЧ.отп. январь"/>
      <sheetName val="Уч.отп. февраль"/>
      <sheetName val="Уч.отп.март"/>
      <sheetName val="Оплата проезда вахты"/>
      <sheetName val="При ув. январь"/>
      <sheetName val="При ув.февраль"/>
      <sheetName val="При ув.март"/>
      <sheetName val="Межвахта "/>
      <sheetName val="Оплата дней в пути январь"/>
      <sheetName val="Допик январь"/>
      <sheetName val="Опл.дней в пути февраль"/>
      <sheetName val="Допик февраль"/>
      <sheetName val="Опл.дней в пути март"/>
      <sheetName val="Допик март"/>
      <sheetName val="Вахтовая надбавка"/>
      <sheetName val="Общий свод март"/>
      <sheetName val="Межвахта январь"/>
      <sheetName val="Проездные январь"/>
      <sheetName val="Проездные фераль"/>
      <sheetName val="Проездные март"/>
      <sheetName val="ФСС"/>
      <sheetName val="Сверхурочка"/>
      <sheetName val="Отп.семье январь"/>
      <sheetName val="Отп.семье февраль"/>
      <sheetName val="Отп.семье март"/>
      <sheetName val="1_7_1 План ЦАЛ+ОТК"/>
      <sheetName val="Общепроизводственные"/>
      <sheetName val="1_5_2-ХозТрансп (2)"/>
      <sheetName val="1(свод КР)"/>
      <sheetName val="1(КР)"/>
      <sheetName val="2(КР)"/>
      <sheetName val="3(КР)"/>
      <sheetName val="матер.-во"/>
      <sheetName val="Таблица №1 (2 коп)"/>
      <sheetName val="Таблица № 2 (2 коп)"/>
      <sheetName val="Таблица № 5(2 коп)"/>
      <sheetName val="Таблица № (2 коп) "/>
      <sheetName val="Таблица №4 (2 коп)"/>
      <sheetName val="Данные"/>
      <sheetName val="14--1,2 (2)"/>
      <sheetName val="Ф5"/>
      <sheetName val="Ф6"/>
      <sheetName val="Ф7"/>
      <sheetName val="Ф8"/>
      <sheetName val="Ф9(свод)"/>
      <sheetName val="Ф9(дрова)"/>
      <sheetName val="Ф9(уголь)"/>
      <sheetName val="Ф9(нефть)"/>
      <sheetName val="мест бюд."/>
      <sheetName val="Прилож №1 к Ф1"/>
      <sheetName val="Прилож №2 к Ф1"/>
      <sheetName val="Прилож №3 к Ф1"/>
      <sheetName val="Прилож №5 к Ф1 улус и наслега"/>
      <sheetName val="Прилож №6 к Ф1 респуб."/>
      <sheetName val="рес"/>
      <sheetName val="Прилож №7 к Ф1 федералы"/>
      <sheetName val="фед"/>
      <sheetName val="Прилож №6 к Ф1"/>
      <sheetName val="Прилож №7 к Ф1"/>
      <sheetName val=" по отраслям прил.№7 к Ф1"/>
      <sheetName val="проч"/>
      <sheetName val="Прилож №8 к Ф1 (2)"/>
      <sheetName val="Фор"/>
      <sheetName val="Текст обоснования"/>
      <sheetName val="ОХЗ ГУП"/>
      <sheetName val="ОХЗ КТС"/>
      <sheetName val="ГУП"/>
      <sheetName val="Абый"/>
      <sheetName val="Алдан"/>
      <sheetName val="Аллайх"/>
      <sheetName val="Амга"/>
      <sheetName val="Анаб"/>
      <sheetName val="Булун"/>
      <sheetName val="В-Вил"/>
      <sheetName val="В-Кол"/>
      <sheetName val="В-Янск"/>
      <sheetName val="Вилюй"/>
      <sheetName val="Кыз-Сыр"/>
      <sheetName val="Горный"/>
      <sheetName val="жиган"/>
      <sheetName val="Кобяй"/>
      <sheetName val="Зареч"/>
      <sheetName val="Мег-Кан"/>
      <sheetName val="Мома"/>
      <sheetName val="Намцы"/>
      <sheetName val="Н-Кол"/>
      <sheetName val="Нюрба"/>
      <sheetName val="Оймякон"/>
      <sheetName val="Олекм"/>
      <sheetName val="Оленек"/>
      <sheetName val="С-Кол"/>
      <sheetName val="Сунтары"/>
      <sheetName val="Татта"/>
      <sheetName val="Томпон"/>
      <sheetName val="Джеб-Х"/>
      <sheetName val="Усть-Ал"/>
      <sheetName val="Усть-М"/>
      <sheetName val="Усть-Я"/>
      <sheetName val="Хангал"/>
      <sheetName val="Чурап"/>
      <sheetName val="Эвено-Б"/>
      <sheetName val="Коммунтепл"/>
      <sheetName val="Коммунк"/>
      <sheetName val="Маган"/>
      <sheetName val="АУП"/>
      <sheetName val="ОХЗ филиалов"/>
      <sheetName val="Отнесение общехоз"/>
      <sheetName val="Защит"/>
      <sheetName val="Финансово-экономическое у"/>
      <sheetName val="Пояснения"/>
      <sheetName val="Финансово-экономическое упр"/>
      <sheetName val="Анабар"/>
      <sheetName val="ОСВ Анабар"/>
      <sheetName val="ВЯнск"/>
      <sheetName val="ОСВ Верхоянск"/>
      <sheetName val="Олекма"/>
      <sheetName val="ОСВ Олекма"/>
      <sheetName val="УАлдан"/>
      <sheetName val="ОСВ Усть-Алдан"/>
      <sheetName val="Реестр общ "/>
      <sheetName val="тэ (бюдж)"/>
      <sheetName val="саночистка"/>
      <sheetName val="расчет q по интерполяции"/>
      <sheetName val="форма 1(амортизация)"/>
      <sheetName val="форма 2(амортизация)"/>
      <sheetName val="Свод амортизация"/>
      <sheetName val="форма 3 (аммортизация)"/>
      <sheetName val="форма 4 (амортизация)"/>
      <sheetName val="Аналитика"/>
      <sheetName val="Телефон"/>
      <sheetName val="Свод (филиалы с резерв)"/>
      <sheetName val="Свод (филиалы)"/>
      <sheetName val="Санкционированный бюджет"/>
      <sheetName val="ЦФО"/>
      <sheetName val="Аллаиха"/>
      <sheetName val="Верхневил"/>
      <sheetName val="Верхнекол"/>
      <sheetName val="Верхоян"/>
      <sheetName val="Жиганский"/>
      <sheetName val="Заречье"/>
      <sheetName val="Мегин_Канг"/>
      <sheetName val="Н_Кол"/>
      <sheetName val="Среднекол"/>
      <sheetName val="Сунтар"/>
      <sheetName val="Томпо"/>
      <sheetName val="Джебарики"/>
      <sheetName val="У_Алдан"/>
      <sheetName val="Чурапча"/>
      <sheetName val="Эв_Быт"/>
      <sheetName val="ИД"/>
      <sheetName val="КТС"/>
      <sheetName val="КК"/>
      <sheetName val="резерв"/>
      <sheetName val="вилюйск"/>
      <sheetName val="заречный"/>
      <sheetName val="Проверка"/>
      <sheetName val="Соц выплаты распред"/>
      <sheetName val="закуп тн"/>
      <sheetName val="закуп руб"/>
      <sheetName val="хранение"/>
      <sheetName val="транспорт"/>
      <sheetName val="транспорт ЖД"/>
      <sheetName val="транспорт водный фрахт"/>
      <sheetName val="транспортавто"/>
      <sheetName val="анализ"/>
      <sheetName val="СВОД не стирать"/>
      <sheetName val="ФКК"/>
      <sheetName val="TDSheet"/>
      <sheetName val="прилож с 1вар жилф по дог сМО"/>
      <sheetName val="приложение с изм жилфонд"/>
      <sheetName val="1(вс)Арылах"/>
      <sheetName val="1(вс)Эльгетск"/>
      <sheetName val="1(вс)Бетенкес"/>
      <sheetName val="1(вс)Сайды"/>
      <sheetName val="1(вс)Боронук"/>
      <sheetName val="1(вс)Юттях"/>
      <sheetName val="1(вс)Эге-Хая"/>
      <sheetName val="1(вс)Верхоянск"/>
      <sheetName val="1(вс) Батагай"/>
      <sheetName val="1(вс)Свод на 4 тарифа"/>
      <sheetName val="2(вс)"/>
      <sheetName val="3(вс)"/>
      <sheetName val="5(вс)"/>
      <sheetName val="4(вс)"/>
      <sheetName val="6(вс)."/>
      <sheetName val="7(вс)"/>
      <sheetName val="8(вс)"/>
      <sheetName val="10-тх"/>
      <sheetName val="технол"/>
      <sheetName val="подвоз"/>
      <sheetName val="Ф 1(техн вода) ДСК 2010"/>
      <sheetName val="ВЯнск (2) ДСК 2010"/>
      <sheetName val="1(тх) Арылах"/>
      <sheetName val="Прил №1 Ар"/>
      <sheetName val="1(тх) Эльгетск"/>
      <sheetName val="Прил №1 Эльг"/>
      <sheetName val="1 (тх)Бетенкес"/>
      <sheetName val="Прил №1 Бет"/>
      <sheetName val="1(тх) сайды"/>
      <sheetName val="Прил №1 Сай"/>
      <sheetName val="1(тх) Боронук"/>
      <sheetName val="Прил №1 Бор"/>
      <sheetName val="1(тх) Юттях"/>
      <sheetName val="Прил №1Ют"/>
      <sheetName val="1(тх) Эге-х"/>
      <sheetName val="Прилож №1 Эг-Х"/>
      <sheetName val="1(тх) Верх"/>
      <sheetName val="Прилож№1"/>
      <sheetName val="1 (тх) Батаг"/>
      <sheetName val="Прил №1"/>
      <sheetName val="Свод приложений"/>
      <sheetName val="ф 1 (тх) свод."/>
      <sheetName val="форма 2 (тх)"/>
      <sheetName val="форма 3(тх) "/>
      <sheetName val="(форма 4(тх)"/>
      <sheetName val="Ф 1 топливо "/>
      <sheetName val="Ф-6 хранение"/>
      <sheetName val="1 автотрансп"/>
      <sheetName val="5(тх )."/>
      <sheetName val="6тх "/>
      <sheetName val="7 тх"/>
      <sheetName val="8 тх "/>
      <sheetName val="форма 9(тх)"/>
      <sheetName val="форма 10( тх) "/>
      <sheetName val="ТБ_Нефть"/>
      <sheetName val="ТБ_Уголь"/>
      <sheetName val="НУРТ"/>
      <sheetName val="1автотранс -новя форма"/>
      <sheetName val="% распределения"/>
      <sheetName val="ВВил"/>
      <sheetName val="Вил"/>
      <sheetName val="ВКол"/>
      <sheetName val="Верхоянск"/>
      <sheetName val="Дж-Хая"/>
      <sheetName val="Жиганск"/>
      <sheetName val="Мегино"/>
      <sheetName val="Нам"/>
      <sheetName val="НКол"/>
      <sheetName val="СКол"/>
      <sheetName val="У-Алдан"/>
      <sheetName val="Ханг"/>
      <sheetName val="Э-Быт"/>
      <sheetName val="Финансово-экономич"/>
      <sheetName val="газ"/>
      <sheetName val="нефть"/>
      <sheetName val="итого уголь"/>
      <sheetName val="уг1"/>
      <sheetName val="уголь"/>
      <sheetName val="дрова"/>
      <sheetName val="Бют.Нов.шк(н)"/>
      <sheetName val="Бют.Муз(д)"/>
      <sheetName val="Бют.Инт(у)"/>
      <sheetName val="Бют.Детс(у)"/>
      <sheetName val="Бют.Конт.(у)"/>
      <sheetName val="Бют.Больн(у)"/>
      <sheetName val="Бют.СДК(у)"/>
      <sheetName val="Тараг.ЦК(н)"/>
      <sheetName val="Тараг.ФАП(у)"/>
      <sheetName val="Тараг.Детс(у)"/>
      <sheetName val="Хороб.Шк(н)"/>
      <sheetName val="Хороб.Кв(н)"/>
      <sheetName val="Хороб.Больн(у)"/>
      <sheetName val="Тылл-1.Шк(н)"/>
      <sheetName val="Тылл-1.Кв(у)"/>
      <sheetName val="Тылл-1.Детс(у)"/>
      <sheetName val="Тылл-1.Инт(у)"/>
      <sheetName val="Жабыл.Цк(н)"/>
      <sheetName val="Жабыл.Гараж(у)"/>
      <sheetName val="Мельж.ЦК(н)"/>
      <sheetName val="Мельж.Гараж(у)"/>
      <sheetName val="Батар.ЦК(н)"/>
      <sheetName val="Алтан.ЦК(н)"/>
      <sheetName val="Ходор.Шк(н)"/>
      <sheetName val="Ходор.Детс(у)"/>
      <sheetName val="Ходоро СДК(у)"/>
      <sheetName val="Ходор.Гараж(у)"/>
      <sheetName val="Тюнг.ЦК-1(н)"/>
      <sheetName val="Тюнг.ЦК-2(н)"/>
      <sheetName val="Тюнг.Детс(у)"/>
      <sheetName val="Тюнг.Гараж(у)"/>
      <sheetName val="Жанх.Шк(н)"/>
      <sheetName val="Жанх.ЦК(н)"/>
      <sheetName val="Жанх.Детс(у)"/>
      <sheetName val="Майя.СОК(н)"/>
      <sheetName val="Майя.60кв жд(н)"/>
      <sheetName val="Майя.Гост(г)"/>
      <sheetName val="Майя.Кв(г)"/>
      <sheetName val="Майя.СХТ(г)"/>
      <sheetName val="Майя.РИК(г)"/>
      <sheetName val="Майя.ЦРБ(г)"/>
      <sheetName val="Майя.Баня(г)"/>
      <sheetName val="Майя.Кинопр.(г)"/>
      <sheetName val="Майя.Лесоп.(г)"/>
      <sheetName val="Майя.База ТКЭ(у)"/>
      <sheetName val="Майя.Мелиор.(у)"/>
      <sheetName val="Майя.Колб.(у)"/>
      <sheetName val="Майя.Гараж ЖКХ(у)"/>
      <sheetName val="Майя.Мегинострой(н)"/>
      <sheetName val="Н-Б.Н-ЛЭП(н)"/>
      <sheetName val="Н-Б.Шк(г)"/>
      <sheetName val="Н-БЛесхоз(у)"/>
      <sheetName val="Н-Б.ДРСУ(г)"/>
      <sheetName val="Н-Б.Солн(у)"/>
      <sheetName val="Н-Б.Энерг(у)"/>
      <sheetName val="Н-Б.Холб(г)"/>
      <sheetName val="Н-Б.ПМК ЛЭП(у)"/>
      <sheetName val="Хапт.Кв(г)"/>
      <sheetName val="Хапт.Адм.(у)"/>
      <sheetName val="Хапт.Инт(у)"/>
      <sheetName val="Чемоик.ЦК(у)"/>
      <sheetName val="Чемоик.ФАП(д)"/>
      <sheetName val="Чемоик.Спортз(у)"/>
      <sheetName val="Чемоик.Гараж(у)"/>
      <sheetName val="Нахар-1.ЦК(у)"/>
      <sheetName val="Нахар-1.Гараж(д)"/>
      <sheetName val="Нахар-1.Нач.шк(у)"/>
      <sheetName val="Бед.Гараж(у)"/>
      <sheetName val="Бед.Кв(у)"/>
      <sheetName val="Бед.Инт(у)"/>
      <sheetName val="Бед.ФАП(у)"/>
      <sheetName val="Холг.Гараж(д)"/>
      <sheetName val="Холг.Детс(у)"/>
      <sheetName val="Холг.ЦК(у)"/>
      <sheetName val="Дойд.Гараж(у)"/>
      <sheetName val="Дойд.Шк(у)"/>
      <sheetName val="Тылл-2.Скваж(д)"/>
      <sheetName val="Тылл-2.Гараж(д)"/>
      <sheetName val="Тылл-2.Адм(у)"/>
      <sheetName val="Тылл-2.Кв(у)"/>
      <sheetName val="Хара.Лицей(г)"/>
      <sheetName val="Хара.Кв(у)"/>
      <sheetName val="Павл.ЦК(г)"/>
      <sheetName val="Павл.Кв(г)"/>
      <sheetName val="Павл.Детса(у)"/>
      <sheetName val="Доллу.Шк(у)"/>
      <sheetName val="Доллу.СДК(у)"/>
      <sheetName val="Доллу.ФАП(у)"/>
      <sheetName val="Мегин.Шк(у)"/>
      <sheetName val="Мегин.Кв(у)"/>
      <sheetName val="Мегин.Гараж(у)"/>
      <sheetName val="Мегин.Детс(у)"/>
      <sheetName val="Мегин.Больн(у)"/>
      <sheetName val="Мегин.Физз(у)"/>
      <sheetName val="Мегин.Ароч(у)"/>
      <sheetName val="Догд.ЦК(у)"/>
      <sheetName val="Догд.ФАП(у)"/>
      <sheetName val="Догд.Гараж(у)"/>
      <sheetName val="Нахар-2.Больн(у)"/>
      <sheetName val="Нахар-2.Гараж(у)"/>
      <sheetName val="Нахар-2.Кв(у)"/>
      <sheetName val="Нахар-2.Солн(у)"/>
      <sheetName val="Рассол.Шк(у)"/>
      <sheetName val="Рассол.ФАП(у)"/>
      <sheetName val="Рассол.СДК(у)"/>
      <sheetName val="Томтор.ФОК(у)"/>
      <sheetName val="Томтор.ФАП(у)"/>
      <sheetName val="Томтор.СДК(у)"/>
      <sheetName val="Томтор.Гараж(у)"/>
      <sheetName val="Томтор.Шк(у)"/>
      <sheetName val="Томтор.Адм(у)"/>
      <sheetName val="Аранг.ЦК(у)"/>
      <sheetName val="Аранг.Детс(у)"/>
      <sheetName val="Аранг.Гараж(у)"/>
      <sheetName val="Морук.ЦК(у)"/>
      <sheetName val="Мегюр.ЦК(у)"/>
      <sheetName val="Мегюр.СДК(у)"/>
      <sheetName val="Восстановленная_внешняя_ссылка1"/>
      <sheetName val="02.03.09(в значениях)"/>
      <sheetName val="утвержд сумм (в знач)"/>
      <sheetName val="утвержд сумм"/>
      <sheetName val="Контракты Директоров"/>
      <sheetName val="Контракты Гл.инженеров"/>
      <sheetName val="Контракты Гл.бухгалтеров"/>
      <sheetName val="Контракты Гл.экономистов"/>
      <sheetName val="свод сумм"/>
      <sheetName val="1"/>
      <sheetName val=" 2"/>
      <sheetName val="3"/>
      <sheetName val="4"/>
      <sheetName val="вар-1"/>
      <sheetName val="кал.гр. 1"/>
      <sheetName val="Chart"/>
      <sheetName val="Summary"/>
      <sheetName val="Stockpile"/>
      <sheetName val="WasteT"/>
      <sheetName val="OreT"/>
      <sheetName val="WasteV"/>
      <sheetName val="OreSulphV"/>
      <sheetName val="OreKaolV"/>
      <sheetName val="Mining"/>
      <sheetName val="Bench Data"/>
      <sheetName val="StagesReport"/>
      <sheetName val="StockpileOriginal"/>
      <sheetName val="SummaryOriginal"/>
      <sheetName val="waste_dmp_inf"/>
      <sheetName val="ore_inf"/>
      <sheetName val="Горн. план"/>
      <sheetName val="Экспл карьера АК-I-A"/>
      <sheetName val="Актогай моб ФОТ"/>
      <sheetName val="КВ.ИО.ЭВ."/>
      <sheetName val="Capex"/>
      <sheetName val="Аморт"/>
      <sheetName val="Модель NPV"/>
      <sheetName val="assumptions"/>
      <sheetName val="Sensitivity (2)"/>
      <sheetName val="Sensitivity"/>
      <sheetName val="Opex"/>
      <sheetName val="Stacking Limited Case- New Base"/>
      <sheetName val="Average Grade Case"/>
      <sheetName val="EW Limited Case"/>
      <sheetName val="Schedule push back 6months"/>
      <sheetName val="Модель NPV SIMULUS"/>
      <sheetName val="Кап. затр. кучного"/>
      <sheetName val="Экспл карьера"/>
      <sheetName val="Капитальные затраты"/>
      <sheetName val="Удельные затраты"/>
      <sheetName val="Ценник"/>
      <sheetName val="P11D"/>
      <sheetName val="Ass."/>
      <sheetName val="K11D"/>
      <sheetName val="P11E"/>
      <sheetName val="N16A"/>
      <sheetName val="N16SEDAN"/>
      <sheetName val="C23"/>
      <sheetName val="V10A"/>
      <sheetName val="A33B"/>
      <sheetName val="Group Budget"/>
      <sheetName val="Group Eliminations"/>
      <sheetName val="Aggregated Group Budget"/>
      <sheetName val="KCCI"/>
      <sheetName val="MKM"/>
      <sheetName val="KCC"/>
      <sheetName val="Eliminations"/>
      <sheetName val="Aggregated Budget"/>
      <sheetName val="CC_N"/>
      <sheetName val="coal consumption for heat ener"/>
      <sheetName val="PR Budget 08"/>
      <sheetName val="PR Budget 09"/>
      <sheetName val="VC+FC"/>
      <sheetName val="Calculations"/>
      <sheetName val="ComshUSD"/>
      <sheetName val="ComshKZT"/>
      <sheetName val="IS KZT AES format"/>
      <sheetName val="CF KZT AES format"/>
      <sheetName val="BS Movements"/>
      <sheetName val="BSKZT"/>
      <sheetName val="BSUSD"/>
      <sheetName val="Assumption"/>
      <sheetName val="CF_Detail"/>
      <sheetName val="CF$"/>
      <sheetName val="IS$"/>
      <sheetName val="IS "/>
      <sheetName val="CFPres"/>
      <sheetName val="Rollforward of loan"/>
      <sheetName val="Interest"/>
      <sheetName val="Trans"/>
      <sheetName val="Loans"/>
      <sheetName val="Capex Summary"/>
      <sheetName val="Capex 2009"/>
      <sheetName val="Capex 2010"/>
      <sheetName val="Repair 2009"/>
      <sheetName val="FX"/>
      <sheetName val="ICLoan"/>
      <sheetName val="2008_Links"/>
      <sheetName val="DT"/>
      <sheetName val="FA Tax"/>
      <sheetName val="Sensitivity table"/>
      <sheetName val="OpData"/>
      <sheetName val="KPI"/>
      <sheetName val="Safety_Stationary_Housekeep_09 "/>
      <sheetName val="Pres_assump"/>
      <sheetName val="IC"/>
      <sheetName val="FAS133"/>
      <sheetName val="Inter Rao realised"/>
      <sheetName val="Банк1"/>
      <sheetName val="Банк ориг"/>
      <sheetName val="Банк"/>
      <sheetName val="ЦЗ"/>
      <sheetName val="КМ"/>
      <sheetName val="Отчет 1"/>
      <sheetName val="МЭМР"/>
      <sheetName val="Бизнес план"/>
      <sheetName val="прогноз"/>
      <sheetName val="USS99"/>
      <sheetName val="dolarrate"/>
      <sheetName val="1996"/>
      <sheetName val="INDIECO1"/>
      <sheetName val="I-XII"/>
      <sheetName val="Comshare"/>
      <sheetName val="I-XII ГААП"/>
      <sheetName val="расходы буд периодов ( 2004)"/>
      <sheetName val="расходы буд периодов ( 2003)"/>
      <sheetName val="SHELL"/>
      <sheetName val="Quick Summ"/>
      <sheetName val="Changes"/>
      <sheetName val="Income"/>
      <sheetName val="Rev"/>
      <sheetName val="Cash &amp; Returns"/>
      <sheetName val="Forecasts"/>
      <sheetName val="Load"/>
      <sheetName val="8-O&amp;M Data"/>
      <sheetName val="O&amp;M"/>
      <sheetName val="Emissions"/>
      <sheetName val="Project Data"/>
      <sheetName val="Construction"/>
      <sheetName val="EPC Costs"/>
      <sheetName val="Future Work"/>
      <sheetName val="Owners Costs, Tax, Econ"/>
      <sheetName val="Debt"/>
      <sheetName val="Dep&amp;Tax"/>
      <sheetName val="Finance Input"/>
      <sheetName val="CST Tax"/>
      <sheetName val="Coal Forecast"/>
      <sheetName val="Heat Rate"/>
      <sheetName val="AESPR FINANCIALS"/>
      <sheetName val="AESPR SUMMARY"/>
      <sheetName val="PROJECTED OPERATIONS"/>
      <sheetName val="GECC financing"/>
      <sheetName val="2002 detailed forecast"/>
      <sheetName val="DBT_SUMM"/>
      <sheetName val="DBT_BYOUT"/>
      <sheetName val="DRAWDOWN"/>
      <sheetName val="REVENUE"/>
      <sheetName val="TAXES"/>
      <sheetName val="AVAILABILITY"/>
      <sheetName val="TECHNICAL"/>
      <sheetName val="PPA CALCS"/>
      <sheetName val="PPA_EXHIBITS"/>
      <sheetName val="DEMAND CHARGE"/>
      <sheetName val="Tax Exempt S&amp;U"/>
      <sheetName val="Tax Exempt Draws"/>
      <sheetName val="TE_DS_CapI"/>
      <sheetName val="AESPR HISTORY"/>
      <sheetName val="Module2"/>
      <sheetName val="Debt Detail"/>
      <sheetName val="WACC"/>
      <sheetName val="Sheet1"/>
      <sheetName val="Sheet2"/>
      <sheetName val="Sheet3"/>
      <sheetName val="O_M"/>
      <sheetName val="Owners Costs_ Tax_ Econ"/>
      <sheetName val="unit1sum3"/>
      <sheetName val="unit2sum3"/>
      <sheetName val="unit1sum2"/>
      <sheetName val="unit2sum2"/>
      <sheetName val="DISCOUNT RATES"/>
      <sheetName val="COVER"/>
      <sheetName val="ECONOMICS"/>
      <sheetName val="DEVELOPMENT"/>
      <sheetName val="OPS_UNIT 1"/>
      <sheetName val="OPS_UNIT 2"/>
      <sheetName val="POWER SALES"/>
      <sheetName val="DEPRECIATION"/>
      <sheetName val="MAINT RESRV"/>
      <sheetName val="WKNG CAPITAL"/>
      <sheetName val="UNLEV FI STMNTS"/>
      <sheetName val="unit1sum1"/>
      <sheetName val="unit2sum1"/>
      <sheetName val="FI_ASSUMP"/>
      <sheetName val="CONST_FI"/>
      <sheetName val="PROJ_FI"/>
      <sheetName val="DCR"/>
      <sheetName val="DSR"/>
      <sheetName val="DEPRECIATION (lev)"/>
      <sheetName val="LEV FI STMNTS"/>
      <sheetName val="P.I.B."/>
      <sheetName val="title"/>
      <sheetName val="notes"/>
      <sheetName val="balance sheet (usd)"/>
      <sheetName val="balance sheet (tenge)"/>
      <sheetName val="income statement (usd)"/>
      <sheetName val="income statement (tenge)"/>
      <sheetName val="comparison to budget"/>
      <sheetName val="ТЭП - электроэнергия"/>
      <sheetName val="Data 1 (2)"/>
      <sheetName val="Data 1"/>
      <sheetName val="Parameters"/>
      <sheetName val="Title_1"/>
      <sheetName val="BS_MinFin"/>
      <sheetName val="BS_KCC"/>
      <sheetName val="IS_КСС"/>
      <sheetName val="IS_PLC"/>
      <sheetName val="BS_PLC"/>
      <sheetName val="1.1"/>
      <sheetName val="1.2"/>
      <sheetName val="2.1"/>
      <sheetName val="2.2"/>
      <sheetName val="15.1"/>
      <sheetName val="17"/>
      <sheetName val="18"/>
      <sheetName val="24"/>
      <sheetName val="26.1"/>
      <sheetName val="26.2"/>
      <sheetName val="Example"/>
      <sheetName val="июнь, II квартал"/>
      <sheetName val="остатки ТМЦ"/>
      <sheetName val="бюджет июнь "/>
      <sheetName val="бюджет июль"/>
      <sheetName val="бюджет август"/>
      <sheetName val="бюджет сентябрь"/>
      <sheetName val="3 квартал"/>
      <sheetName val="янв тенге"/>
      <sheetName val="янв 09"/>
      <sheetName val="фев 09"/>
      <sheetName val="фев тенге"/>
      <sheetName val="2 мес"/>
      <sheetName val="март"/>
      <sheetName val="март тенге"/>
      <sheetName val="3 мес "/>
      <sheetName val="апр  тенге"/>
      <sheetName val="4 мес "/>
      <sheetName val="4 мес тенге"/>
      <sheetName val="май тенге"/>
      <sheetName val="5 мес тенге"/>
      <sheetName val="июнь"/>
      <sheetName val="6 мес тенге"/>
      <sheetName val="июль"/>
      <sheetName val="7 мес тенге"/>
      <sheetName val="август"/>
      <sheetName val="8 мес тенге"/>
      <sheetName val="сентябрь"/>
      <sheetName val="9 мес тенге"/>
      <sheetName val="октябрь"/>
      <sheetName val="10 мес тенге"/>
      <sheetName val="с-ть грэс сентябрь"/>
      <sheetName val="с-ть грэс октябрь"/>
      <sheetName val="с-ть грэс ноябрь "/>
      <sheetName val="с-ть грэс декабрь"/>
      <sheetName val="грэс"/>
      <sheetName val="PR Budget 2010"/>
      <sheetName val="comments"/>
      <sheetName val="$CF_Detail"/>
      <sheetName val="IS KZT"/>
      <sheetName val="IS USD"/>
      <sheetName val="Output GRES -1 KZT"/>
      <sheetName val="Revenue and trade receivables"/>
      <sheetName val="COGS, TP and other BS items KZT"/>
      <sheetName val="Other IS items KZT"/>
      <sheetName val="Tax payable"/>
      <sheetName val="Non-current assets and CAPEX"/>
      <sheetName val="Output GRES -1 USD"/>
      <sheetName val="Revenue and trade receivabl USD"/>
      <sheetName val="COGS, TP and other BS items USD"/>
      <sheetName val="Other IS items KZT (2)"/>
      <sheetName val="Tax payable USD"/>
      <sheetName val="Non-current assets CPX USD"/>
      <sheetName val="Capex 2009 v2"/>
      <sheetName val="Repair 2010"/>
      <sheetName val="Trial Balance"/>
      <sheetName val="BD"/>
      <sheetName val="COA"/>
      <sheetName val="Корректировки"/>
      <sheetName val="Def Tax"/>
      <sheetName val="CF_Notes"/>
      <sheetName val="discl FS"/>
      <sheetName val="FS_round"/>
      <sheetName val="related parties IS"/>
      <sheetName val="related parties BS"/>
      <sheetName val="cur risk 04"/>
      <sheetName val="cur risk 05"/>
      <sheetName val="DTT 2005"/>
      <sheetName val="DTT 2004"/>
      <sheetName val="DTT 2003"/>
      <sheetName val="Depr'n cut off"/>
      <sheetName val="Allowance DTT"/>
      <sheetName val="Allowance New"/>
      <sheetName val="Canteen"/>
      <sheetName val="2005 Tax Return"/>
      <sheetName val="Allow_Adv"/>
      <sheetName val="New Provision Entries"/>
      <sheetName val="Intang Rollforward"/>
      <sheetName val="FA Rollforward"/>
      <sheetName val="FA suppl"/>
      <sheetName val="Allowance Old"/>
      <sheetName val="70701 summary"/>
      <sheetName val="807"/>
      <sheetName val="8210219"/>
      <sheetName val="8210336"/>
      <sheetName val="81124"/>
      <sheetName val="8210352"/>
      <sheetName val="Alliance"/>
      <sheetName val="BTA Penalty"/>
      <sheetName val="2001"/>
      <sheetName val="2002"/>
      <sheetName val="2003"/>
      <sheetName val="2004"/>
      <sheetName val="2005 6 мес"/>
      <sheetName val="2005"/>
      <sheetName val="2006 6 месяц"/>
      <sheetName val="844-2005"/>
      <sheetName val="844-2006"/>
      <sheetName val="Tax supp sched"/>
      <sheetName val="Tax Recon"/>
      <sheetName val="temp_perm"/>
      <sheetName val="C-01"/>
      <sheetName val="Mazut"/>
      <sheetName val="Уголь Майкубе"/>
      <sheetName val="Движение угля"/>
      <sheetName val="SC-уголь"/>
      <sheetName val="AES Corp Charges"/>
      <sheetName val="Instructions"/>
      <sheetName val="Index"/>
      <sheetName val="Var Cost"/>
      <sheetName val="AKSU SWAP"/>
      <sheetName val="DT transactions"/>
      <sheetName val="Cons Apr"/>
      <sheetName val="Cons Apr (2)"/>
      <sheetName val="D&amp;T"/>
      <sheetName val="CTA"/>
      <sheetName val="Sheet5"/>
      <sheetName val="Flash"/>
      <sheetName val="Generation"/>
      <sheetName val="Sheet6"/>
      <sheetName val="Open Bal Reclasses"/>
      <sheetName val="Opening balances"/>
      <sheetName val="Sheet4"/>
      <sheetName val="Suntree"/>
      <sheetName val="CIT Payments"/>
      <sheetName val="Alliance 2"/>
      <sheetName val="BTA"/>
      <sheetName val="Fortis DFC"/>
      <sheetName val="Deferred BTA comission"/>
      <sheetName val="Provision"/>
      <sheetName val="LTC"/>
      <sheetName val="MR001 map"/>
      <sheetName val="MR001"/>
      <sheetName val="EkiBV"/>
      <sheetName val="Tax PP&amp;E per 2007 Tax-return"/>
      <sheetName val="PY_ADJ"/>
      <sheetName val="Затраты"/>
      <sheetName val="Sheet7"/>
      <sheetName val="2007 RTA"/>
      <sheetName val="CY_ADJ"/>
      <sheetName val="Non IC Input"/>
      <sheetName val="Deferred Tax"/>
      <sheetName val="temp_perm_diff"/>
      <sheetName val="Tax PP&amp;E"/>
      <sheetName val="FA summary"/>
      <sheetName val="GAAP COA"/>
      <sheetName val="списание ОС  ГААП КАЗ"/>
      <sheetName val="J C "/>
      <sheetName val="Acc 2411"/>
      <sheetName val="Acc 2732"/>
      <sheetName val="Acc 2412"/>
      <sheetName val="Acc 2413"/>
      <sheetName val="Acc 2414"/>
      <sheetName val="Acc 2415"/>
      <sheetName val="Acc 2930"/>
      <sheetName val="Endeavor Income Statement"/>
      <sheetName val="Pretax Contribution by Entity"/>
      <sheetName val="Income Statement by LOB"/>
      <sheetName val="#REF"/>
      <sheetName val="Факт_2008"/>
      <sheetName val="план 2009"/>
      <sheetName val="план 2009 с инв.составл."/>
      <sheetName val="Settings"/>
      <sheetName val="Template"/>
      <sheetName val="Reconciliation"/>
      <sheetName val="ADJ#14"/>
      <sheetName val="TB"/>
      <sheetName val="Раскрытие"/>
      <sheetName val="Баланс. метод"/>
      <sheetName val="ОС.К-07"/>
      <sheetName val="Движение"/>
      <sheetName val="сверка ОС"/>
      <sheetName val="22.кд"/>
      <sheetName val="ОС.В-07"/>
      <sheetName val="ОС.23-07"/>
      <sheetName val="22.вд"/>
      <sheetName val="ОС.Ц-07"/>
      <sheetName val="23.кд"/>
      <sheetName val="ОС.сс"/>
      <sheetName val="Ф-19"/>
      <sheetName val="РБП"/>
      <sheetName val="Y5.130 MSC"/>
      <sheetName val="Y5.131 MSC"/>
      <sheetName val="32-07"/>
      <sheetName val="НА"/>
      <sheetName val="ДЗ"/>
      <sheetName val="налоги"/>
      <sheetName val="убытки"/>
      <sheetName val="Ф-32"/>
      <sheetName val="BS LLC"/>
      <sheetName val="IS LLC"/>
      <sheetName val="data"/>
      <sheetName val="validation"/>
      <sheetName val="Trail balance"/>
      <sheetName val="531"/>
      <sheetName val="KZM_v01"/>
      <sheetName val="DRS"/>
      <sheetName val="CF-i"/>
      <sheetName val="CF-d"/>
      <sheetName val="DRS SA"/>
      <sheetName val="CF-i SA"/>
      <sheetName val="CF-d SA"/>
      <sheetName val="601"/>
      <sheetName val="601a"/>
      <sheetName val="701"/>
      <sheetName val="721"/>
      <sheetName val="721a"/>
      <sheetName val="711"/>
      <sheetName val="628"/>
      <sheetName val="741"/>
      <sheetName val="611"/>
      <sheetName val="771"/>
      <sheetName val="771a"/>
      <sheetName val="771b"/>
      <sheetName val="771c"/>
      <sheetName val="273"/>
      <sheetName val="273a"/>
      <sheetName val="241"/>
      <sheetName val="241a"/>
      <sheetName val="241b"/>
      <sheetName val="292"/>
      <sheetName val="292a"/>
      <sheetName val="221"/>
      <sheetName val="221a"/>
      <sheetName val="130"/>
      <sheetName val="132"/>
      <sheetName val="121"/>
      <sheetName val="161"/>
      <sheetName val="122"/>
      <sheetName val="122a"/>
      <sheetName val="122b"/>
      <sheetName val="103"/>
      <sheetName val="100"/>
      <sheetName val="101"/>
      <sheetName val="106"/>
      <sheetName val="331"/>
      <sheetName val="449"/>
      <sheetName val="321"/>
      <sheetName val="335"/>
      <sheetName val="335a"/>
      <sheetName val="S7.200"/>
      <sheetName val="V7.300"/>
      <sheetName val="V7.301"/>
      <sheetName val="Mapping"/>
      <sheetName val="System"/>
      <sheetName val="January"/>
      <sheetName val="KPower_Budget_Inp"/>
      <sheetName val="KPower_Actual_Inp"/>
      <sheetName val="Setup"/>
      <sheetName val="Front"/>
      <sheetName val="KCC_Power"/>
      <sheetName val="KPI_Jan"/>
      <sheetName val="KPI_Feb"/>
      <sheetName val="KPI_Mar"/>
      <sheetName val="KPI_Apr"/>
      <sheetName val="KPI_May"/>
      <sheetName val="KPI_June"/>
      <sheetName val="KPI_July"/>
      <sheetName val="KPI_Aug"/>
      <sheetName val="KPI_Sept"/>
      <sheetName val="KPI_Oct"/>
      <sheetName val="KPI_Nov"/>
      <sheetName val="KPI_Dec"/>
      <sheetName val="EFOR_Hours_Budget"/>
      <sheetName val="EAF_EFOR_Budget"/>
      <sheetName val="EFOR_Hours_Act"/>
      <sheetName val="EAF_EFOR_Act"/>
      <sheetName val="Executive summary"/>
      <sheetName val="Copper"/>
      <sheetName val="Other Metals"/>
      <sheetName val="A1_new"/>
      <sheetName val="A2"/>
      <sheetName val="A2.1"/>
      <sheetName val="A2.2"/>
      <sheetName val="P-4"/>
      <sheetName val="11 мес ИКП по опер"/>
      <sheetName val="22 09 09"/>
      <sheetName val="отклонение по норме"/>
      <sheetName val="Шаблон 2010"/>
      <sheetName val="сравнительная"/>
      <sheetName val="к утвержд (2)"/>
      <sheetName val="Примечания к КП"/>
      <sheetName val="к утвержд"/>
      <sheetName val="к утвер в тенге"/>
      <sheetName val="К.пл. "/>
      <sheetName val="к утвержд_2"/>
      <sheetName val="ИСХОД"/>
      <sheetName val="Лист1к"/>
      <sheetName val="УНР БИ"/>
      <sheetName val="ДТ"/>
      <sheetName val="масл"/>
      <sheetName val="АШ"/>
      <sheetName val="буршт"/>
      <sheetName val="кор"/>
      <sheetName val="муф"/>
      <sheetName val="хв"/>
      <sheetName val="УНР ВМ 1"/>
      <sheetName val="ВМ1"/>
      <sheetName val="Анк крепл"/>
      <sheetName val="ПиломатКП"/>
      <sheetName val="перем"/>
      <sheetName val="вентрукав"/>
      <sheetName val="Цепи"/>
      <sheetName val="сравнит без ОАР"/>
      <sheetName val="Рамное крепление"/>
      <sheetName val="УНР ВМ"/>
      <sheetName val="15 01 09"/>
      <sheetName val="единички"/>
      <sheetName val="сравнит (3)"/>
      <sheetName val="сравнит (2)"/>
      <sheetName val="сравнит"/>
      <sheetName val="К.пл.  (2)"/>
      <sheetName val="свод (2)"/>
      <sheetName val="19 09 09"/>
      <sheetName val="22 09 09 (2)"/>
      <sheetName val="отклон по норме"/>
      <sheetName val="КП на утвежд"/>
      <sheetName val="КП на утвежд (3)"/>
      <sheetName val="КП на утв в тенге"/>
      <sheetName val="К.пл."/>
      <sheetName val="УНР ВМ1"/>
      <sheetName val="КП на утвежд (2)"/>
      <sheetName val="ДТкп"/>
      <sheetName val="дизтопливо Белаз"/>
      <sheetName val="расчет д.т на белаз 55тн"/>
      <sheetName val="маслКП"/>
      <sheetName val="АШкп"/>
      <sheetName val="буршт кп"/>
      <sheetName val="корКП"/>
      <sheetName val="муфКП"/>
      <sheetName val="хвКП"/>
      <sheetName val="Анк креплКП"/>
      <sheetName val="ПеремКП"/>
      <sheetName val="ЦепиКП"/>
      <sheetName val="Зубья Трос"/>
      <sheetName val="ВПкп"/>
      <sheetName val="ВМкп"/>
      <sheetName val="сравнит 20 01 09"/>
      <sheetName val="единички (2)"/>
      <sheetName val="К.пл. (2)"/>
      <sheetName val="Зубья,трос отвал"/>
      <sheetName val="К.пл. отвал"/>
      <sheetName val="Отвал масла"/>
      <sheetName val="оконч свод"/>
      <sheetName val="К КП"/>
      <sheetName val="КП "/>
      <sheetName val="шахм оконч"/>
      <sheetName val="подрядчики"/>
      <sheetName val="единички "/>
      <sheetName val="Материалы в КП"/>
      <sheetName val="изм"/>
      <sheetName val="ед для ОФ"/>
      <sheetName val="СР 2009 10%"/>
      <sheetName val="ШР 09 10%"/>
      <sheetName val="Шотвал 2009-10%"/>
      <sheetName val="ОФ 2009-10%"/>
      <sheetName val="БМЗ 2009 -10%"/>
      <sheetName val="СКЦ 1179810 -10%"/>
      <sheetName val="ДМЗ"/>
      <sheetName val="ТМЦ"/>
      <sheetName val="ФОТ"/>
      <sheetName val="аморттизация"/>
      <sheetName val="9 мес шахм"/>
      <sheetName val="спецпитание"/>
      <sheetName val="ДМЗ 3+9"/>
      <sheetName val="ПТМ сравнение"/>
      <sheetName val="ПТМ"/>
      <sheetName val="КР 3"/>
      <sheetName val="январь"/>
      <sheetName val="февраль"/>
      <sheetName val="апрель"/>
      <sheetName val="май"/>
      <sheetName val="ИКП на листе опер"/>
      <sheetName val="7 мес"/>
      <sheetName val="6 мес"/>
      <sheetName val="ИКП на листе по бухг"/>
      <sheetName val="4 мес"/>
      <sheetName val="таб №1"/>
      <sheetName val="таб №1 за 6 мес"/>
      <sheetName val="таб №2 месяц"/>
      <sheetName val="6 мес  таб №2"/>
      <sheetName val="5 мес"/>
      <sheetName val="процесс 6"/>
      <sheetName val="единички 1"/>
      <sheetName val="процесс 1"/>
      <sheetName val="февраль очищ.перед"/>
      <sheetName val="единички 2"/>
      <sheetName val="процесс 2"/>
      <sheetName val="процесс 3"/>
      <sheetName val="март для отиз"/>
      <sheetName val="процесс 4"/>
      <sheetName val="процесс 5"/>
      <sheetName val="ТОО КСС"/>
      <sheetName val="ст-ть факт за мес."/>
      <sheetName val="ст-ть факт за мес.2500"/>
      <sheetName val="ст-ть факт с н.г."/>
      <sheetName val="сравнение 2800 факт.курс"/>
      <sheetName val="сравнение 2800 курс 120"/>
      <sheetName val="сравнение  2500 "/>
      <sheetName val="по выпуску"/>
      <sheetName val="роялти"/>
      <sheetName val="топл"/>
      <sheetName val="мат-лы"/>
      <sheetName val="сравнение сен-окт 20.11.08"/>
      <sheetName val="КП-2010 $"/>
      <sheetName val="КП-2010 тенге"/>
      <sheetName val="сравнит.тенге"/>
      <sheetName val="динамика"/>
      <sheetName val="ОПП"/>
      <sheetName val="КП"/>
      <sheetName val="Материалы (сторона)"/>
      <sheetName val="Сторонники услуги"/>
      <sheetName val="САТ980Н СР"/>
      <sheetName val="Т-9+ СР "/>
      <sheetName val="CAT980GII СР"/>
      <sheetName val="САТ980G СР"/>
      <sheetName val="Т50+ СР"/>
      <sheetName val="Услуги сторонних"/>
      <sheetName val="Приложение №4"/>
      <sheetName val=" Приложение №6 по Саяку"/>
      <sheetName val="ценник1"/>
      <sheetName val="Приложение №3"/>
      <sheetName val="сравнит 2010-2011"/>
      <sheetName val="сравнит 1 2010-2011"/>
      <sheetName val="УНР"/>
      <sheetName val="торкретирование"/>
      <sheetName val="КП по СР  на 2011 г"/>
      <sheetName val="КП на 2010 (тенге)"/>
      <sheetName val="КП на 2010 ($) "/>
      <sheetName val="Абыз"/>
      <sheetName val="Свод (тенге)"/>
      <sheetName val="Нурказган"/>
      <sheetName val="НОФ"/>
      <sheetName val="КОФ"/>
      <sheetName val="Исп.ап"/>
      <sheetName val="Акбастау"/>
      <sheetName val="СБ"/>
      <sheetName val="форма(тыс.д)"/>
      <sheetName val="форма(тыс.д) (2)"/>
      <sheetName val="КП в тенге"/>
      <sheetName val="форма(тыс.д) (3)"/>
      <sheetName val="форма(тыс.д) (4)"/>
      <sheetName val="Единицы"/>
      <sheetName val="САТобщШР"/>
      <sheetName val="САТ980Н ШР"/>
      <sheetName val="CAT980GII ШР Бер"/>
      <sheetName val="Т50+ ШР"/>
      <sheetName val="Т-9+ ШР"/>
      <sheetName val=" Приложение №6"/>
      <sheetName val="Ценник (2)"/>
      <sheetName val="сравн 2010-2011"/>
      <sheetName val="срвн 2010-2011 (10"/>
      <sheetName val="свод2"/>
      <sheetName val="Свод мес."/>
      <sheetName val="расш.услуг на осн"/>
      <sheetName val="расш.услуг на осн (2)"/>
      <sheetName val="Свод 3"/>
      <sheetName val="Свод 3 Главный"/>
      <sheetName val="питание"/>
      <sheetName val="ППК"/>
      <sheetName val="РМЗ"/>
      <sheetName val="РМСУ"/>
      <sheetName val="ЗГШО"/>
      <sheetName val="УКК"/>
      <sheetName val="ЦХЛ"/>
      <sheetName val="ПКЦ"/>
      <sheetName val="ПМТС"/>
      <sheetName val="УАТКС"/>
      <sheetName val="Соцсфера+КПТ"/>
      <sheetName val="УКС"/>
      <sheetName val="РСК"/>
      <sheetName val="ЭМЦ"/>
      <sheetName val="ЭлМНУ"/>
      <sheetName val="ЦРЭО"/>
      <sheetName val="КПТ"/>
      <sheetName val="Соцсфера-2"/>
      <sheetName val="цены"/>
      <sheetName val="УАТКС (2)"/>
      <sheetName val="УАТКС 2011"/>
      <sheetName val="4 прил."/>
      <sheetName val="КСС5мес"/>
      <sheetName val="Нурказган июнь"/>
      <sheetName val="ЦЕННИК ИЮЛЬ"/>
      <sheetName val="новые ТМЦ"/>
      <sheetName val="в работу"/>
      <sheetName val="снижение"/>
      <sheetName val="повыш"/>
      <sheetName val="новые"/>
      <sheetName val="ценник июнь"/>
      <sheetName val="список из заявок"/>
      <sheetName val="оранж+син"/>
      <sheetName val="Период"/>
      <sheetName val="База"/>
      <sheetName val="База уголь"/>
      <sheetName val="Свод уголь"/>
      <sheetName val="Зарплата"/>
      <sheetName val="Эл.энергия"/>
      <sheetName val="Налог на имущество"/>
      <sheetName val="БЗПР"/>
      <sheetName val="БЗПР (инфл)"/>
      <sheetName val="БЗПР(проходка)"/>
      <sheetName val="Процессы"/>
      <sheetName val="Процессы анализ"/>
      <sheetName val="без инфляции"/>
      <sheetName val="с инфляцией"/>
      <sheetName val="с инфляцией (2)"/>
      <sheetName val="ТЛ_реал"/>
      <sheetName val="ИзмВариант3-план"/>
      <sheetName val="График Реализации - план"/>
      <sheetName val="Потоки ДС_реал"/>
      <sheetName val="ГрафикРеал_реал"/>
      <sheetName val="График Реализации - отклонения"/>
      <sheetName val="Компл.3-план"/>
      <sheetName val="Инвестиции - план"/>
      <sheetName val="Анализ инвестиций (с инфляцией)"/>
      <sheetName val="Анализ инвестиций"/>
      <sheetName val="Финансовые КПЭ_реал"/>
      <sheetName val="Потоки денежных средств- план"/>
      <sheetName val="Вариант3- план"/>
      <sheetName val="КПЭ-план"/>
      <sheetName val="Производ КПЭ_реал"/>
      <sheetName val="Титульный лист"/>
      <sheetName val="КПЭ"/>
      <sheetName val="Варианты1"/>
      <sheetName val="Инвестиции"/>
      <sheetName val="График ввода-выбытия"/>
      <sheetName val="Выработка"/>
      <sheetName val="ИсходныеДанные"/>
      <sheetName val="Модуль_414-с"/>
      <sheetName val="Модуль_314-с"/>
      <sheetName val="Транспортировка"/>
      <sheetName val="ИндИнфляции"/>
      <sheetName val="Базовый_вариант"/>
      <sheetName val="Вариант3"/>
      <sheetName val="ИзмВариант3"/>
      <sheetName val="Компл.3"/>
      <sheetName val="Риск3"/>
      <sheetName val="Заключение"/>
      <sheetName val="Анализ рисков"/>
      <sheetName val="ИсхДан"/>
      <sheetName val="612-С"/>
      <sheetName val="assump"/>
      <sheetName val="output"/>
      <sheetName val="Cost by product CUR"/>
      <sheetName val="Cost by product PR"/>
      <sheetName val="COGS CUR"/>
      <sheetName val="COGS PR"/>
      <sheetName val="COGS total"/>
      <sheetName val="WCap"/>
      <sheetName val="Income St"/>
      <sheetName val="CashFlow &amp; Debt"/>
      <sheetName val="Balance Sheet"/>
      <sheetName val="Cost by p೗_x0000__x0000_Āct CUR"/>
      <sheetName val="Свод2001"/>
      <sheetName val="Р.г.д.01"/>
      <sheetName val="ДолУч"/>
      <sheetName val="Свод10"/>
      <sheetName val="Свод11"/>
      <sheetName val="Свод12"/>
      <sheetName val="Д_с_пр8"/>
      <sheetName val="Д_с_пр9"/>
      <sheetName val="Д_с_пр9(ф)"/>
      <sheetName val="ДП08"/>
      <sheetName val="ДП09"/>
      <sheetName val="ДП10"/>
      <sheetName val="ДП11"/>
      <sheetName val="ДП12"/>
      <sheetName val="СД8"/>
      <sheetName val="СД9"/>
      <sheetName val="СД10"/>
      <sheetName val="СД11"/>
      <sheetName val="СД12"/>
      <sheetName val="ДЗа8_01 (3)"/>
      <sheetName val="Д_с_пр8 (ф)"/>
      <sheetName val="Пл_3кв_доб "/>
      <sheetName val="Пл_3кв_доб(август)"/>
      <sheetName val="Пл_3кв_доб(СЕНТЯБРЬ)"/>
      <sheetName val="Пл_3кв_доб(СЕНТЯБРЬ) (2)"/>
      <sheetName val="Пл_4кв_доб"/>
      <sheetName val="Пл_4кв_доб (2)"/>
      <sheetName val="Пл_4кв_доб (нач)"/>
      <sheetName val="Пл_4кв_доб (нач) (3)"/>
      <sheetName val="Пл_4кв_доб (нач) (4)"/>
      <sheetName val="Д_с_пр10"/>
      <sheetName val="Д_с_пр10 (ф)"/>
      <sheetName val="Д_с_пр11"/>
      <sheetName val="Д_с_пр12(ф)"/>
      <sheetName val="Д_с_пр01_02"/>
      <sheetName val="Д_с_пр01_02 (2)"/>
      <sheetName val="Д_с_пр02_02 "/>
      <sheetName val="Д_с_пр03_02"/>
      <sheetName val="Пл_4кв_доб (нач) (5)"/>
      <sheetName val="Пл_4кв_доб (ноябрь)"/>
      <sheetName val="Пл_4кв_доб(декабрь)"/>
      <sheetName val="Пл_4кв_доб (нач) (2)"/>
      <sheetName val="Пл_1кв_доб_02"/>
      <sheetName val="ПЛ_ПР_1кв02"/>
      <sheetName val="ПЛ_ПР_3кв01"/>
      <sheetName val="ПЛ_ПР_4кв01"/>
      <sheetName val="ДЗа9_01"/>
      <sheetName val="Пл4кв_доб(3)"/>
      <sheetName val="ДЗа9_01(2)"/>
      <sheetName val="ДЗа9_01(3)"/>
      <sheetName val="ДЗа10_01"/>
      <sheetName val="ДЗа10_01 (2)"/>
      <sheetName val="ДЗа10_01 (3)"/>
      <sheetName val="ДЗа11_01"/>
      <sheetName val="ДЗа11_01 (2)"/>
      <sheetName val="ДЗа11_01 (3)"/>
      <sheetName val="ДЗа12_01"/>
      <sheetName val="ДЗа12_01 (2)"/>
      <sheetName val="ДЗа12_01 (3)"/>
      <sheetName val="Сост.зап."/>
      <sheetName val="#ССЫЛКА"/>
      <sheetName val="производство"/>
      <sheetName val="План"/>
      <sheetName val="ценообразование"/>
      <sheetName val="списание"/>
      <sheetName val="кислород"/>
      <sheetName val="ремонты"/>
      <sheetName val="топливо"/>
      <sheetName val="электро"/>
      <sheetName val="А"/>
      <sheetName val="амортизация"/>
      <sheetName val="ББЛ"/>
      <sheetName val="БДДС1"/>
      <sheetName val="25_1"/>
      <sheetName val="44"/>
      <sheetName val="ком_расх"/>
      <sheetName val="ком-р"/>
      <sheetName val="маржа"/>
      <sheetName val="БДР"/>
      <sheetName val="91"/>
      <sheetName val="Б_ Мат-лы"/>
      <sheetName val="теплоэн"/>
      <sheetName val="Тр_Нал"/>
      <sheetName val="НДС"/>
      <sheetName val="Нал_пр"/>
      <sheetName val="97"/>
      <sheetName val="страх"/>
      <sheetName val="ПФот"/>
      <sheetName val="зп"/>
      <sheetName val="деб"/>
      <sheetName val="кред"/>
      <sheetName val="IFRS"/>
      <sheetName val="Инвестиции - варианты"/>
      <sheetName val="COGS"/>
      <sheetName val="Свод Пр"/>
      <sheetName val="2"/>
      <sheetName val="13"/>
      <sheetName val="14"/>
      <sheetName val="27"/>
      <sheetName val="28"/>
      <sheetName val="31"/>
      <sheetName val="статус"/>
      <sheetName val="PL_MM cons"/>
      <sheetName val="Жерек аморт."/>
      <sheetName val="PL_FM сons"/>
      <sheetName val="BS_FM cons"/>
      <sheetName val="BS_Alel+неАлел"/>
      <sheetName val="PL_MM Alel"/>
      <sheetName val="PL_MM Zherek"/>
      <sheetName val="PL_FM_Zherek"/>
      <sheetName val="неАлел"/>
      <sheetName val="Production plan"/>
      <sheetName val="НЗП"/>
      <sheetName val="ОС_Аморт"/>
      <sheetName val="КПЭ Келтик"/>
      <sheetName val="КПЭ(641перс)"/>
      <sheetName val="Сравнение (2)"/>
      <sheetName val="д.р."/>
      <sheetName val="пнс 7 мес"/>
      <sheetName val="затр 7 мес"/>
      <sheetName val="допфонд завод"/>
      <sheetName val="допфонд рудник"/>
      <sheetName val="допфонд участок"/>
      <sheetName val="допфонд админ"/>
      <sheetName val="план горн работ"/>
      <sheetName val="оплата труда"/>
      <sheetName val="Расчет стоимости ГПР в разбивке"/>
      <sheetName val="pivot2"/>
      <sheetName val="КПЭ (614перс)"/>
      <sheetName val="3.16 Внеш.конц."/>
      <sheetName val="Питание1"/>
      <sheetName val="ОБЩЕУЧ"/>
      <sheetName val="РУДНИК"/>
      <sheetName val="ЗАВОД"/>
      <sheetName val="АДМИН"/>
      <sheetName val="ФОТ-УК"/>
      <sheetName val="2.01 ГПР"/>
      <sheetName val="2.02 очист"/>
      <sheetName val="2.03 ВШТ"/>
      <sheetName val="2.04 общеруд"/>
      <sheetName val="2.05 общешахт"/>
      <sheetName val="9.Costs by Types&amp;Centers"/>
      <sheetName val="нормы расходов"/>
      <sheetName val="3.01 дроб"/>
      <sheetName val="3.02 измельч"/>
      <sheetName val="Цены на реагенты"/>
      <sheetName val="3.04 флот"/>
      <sheetName val="3.05 biox"/>
      <sheetName val="3.06 cil"/>
      <sheetName val="3.08 элюир+зк"/>
      <sheetName val="3.09 реаг.цех"/>
      <sheetName val="3.10 хвост"/>
      <sheetName val="Analysis Costs"/>
      <sheetName val="3.12 общезав"/>
      <sheetName val="ГСМ"/>
      <sheetName val="3.14 эл.мех"/>
      <sheetName val="3.15 отк"/>
      <sheetName val="Production costs"/>
      <sheetName val="Debts"/>
      <sheetName val="справочник"/>
      <sheetName val="Внереализац"/>
      <sheetName val="Аренда техники"/>
      <sheetName val="Mining comments"/>
      <sheetName val="Plant comments"/>
      <sheetName val="Infr comments"/>
      <sheetName val="Жерек налоги"/>
      <sheetName val="Капекс тыс. дол."/>
      <sheetName val="Уд. расход реагентов по заводу "/>
      <sheetName val="Расход реагентов Кг."/>
      <sheetName val="Расходе реагентов тенге склад"/>
      <sheetName val="расход реагентов тенге завод"/>
      <sheetName val="Расход реагентов тенге Бух"/>
      <sheetName val="Расход реагентов USD"/>
      <sheetName val="Переработка"/>
      <sheetName val="Bridge EBITDA (СБП)"/>
      <sheetName val="Bridge EBITDA"/>
      <sheetName val="Cash-costs_Summary"/>
      <sheetName val="Cash-costs_Details"/>
      <sheetName val="СС_Details (собств.конц)"/>
      <sheetName val="1. вводные"/>
      <sheetName val="ПЗГ_цели"/>
      <sheetName val="KPI_YTD"/>
      <sheetName val="TCC_absolute"/>
      <sheetName val="1.1 KPI"/>
      <sheetName val="1.2 PL (с аморт)"/>
      <sheetName val="1.2 PL"/>
      <sheetName val="1.3 BS"/>
      <sheetName val="1.4 CF"/>
      <sheetName val="1.5 PL_FM"/>
      <sheetName val="1.6 BS_FM"/>
      <sheetName val="1.7 PL_MM"/>
      <sheetName val="WIP"/>
      <sheetName val="КЗкомпании"/>
      <sheetName val="Лондон"/>
      <sheetName val="8. АДМИН"/>
      <sheetName val="Соц.расх"/>
      <sheetName val="1.9 PCC_анализ_8м"/>
      <sheetName val="1.9 PCC_анализПЗГ"/>
      <sheetName val="БП_2010vs2009"/>
      <sheetName val="2.1 ПРГР"/>
      <sheetName val="2.2 План производства"/>
      <sheetName val="2.3 концентрат"/>
      <sheetName val="1.8 PCC_bridge (2)"/>
      <sheetName val="1.8 PCC_bridge"/>
      <sheetName val="ФОТ_Келтик"/>
      <sheetName val="Трансп_ руды 2010"/>
      <sheetName val="Аренда техники на 2010 машчас"/>
      <sheetName val="Спецодежда"/>
      <sheetName val="4. РУДНИК"/>
      <sheetName val="5. РУДОПОДГ"/>
      <sheetName val="ФОТ_Алел"/>
      <sheetName val="нормы"/>
      <sheetName val="БЗК"/>
      <sheetName val="4.1 ГПР"/>
      <sheetName val="4.2 очист"/>
      <sheetName val="4.3 ВШТ"/>
      <sheetName val="4.4 общеруд"/>
      <sheetName val="4.5 общешахт"/>
      <sheetName val="7. ОБЩЕУЧ"/>
      <sheetName val="4.6 ЭРР"/>
      <sheetName val="6. ЗАВОД"/>
      <sheetName val="5.1 дроб"/>
      <sheetName val="5.2 измельч"/>
      <sheetName val="6.1 флот"/>
      <sheetName val="6.2 biox"/>
      <sheetName val="6.3 cil-elution"/>
      <sheetName val="6.4 ЗК"/>
      <sheetName val="6.5 реаг.цех"/>
      <sheetName val="6.6 хвост"/>
      <sheetName val="6.7 общезав"/>
      <sheetName val="6.8 эл.мех"/>
      <sheetName val="6.9 отк"/>
      <sheetName val="справ2"/>
      <sheetName val="Хеллас_контракт"/>
      <sheetName val="стоимость на единицу_YTD"/>
      <sheetName val="стоимость на единицу_MTD"/>
      <sheetName val="Алел НИ"/>
      <sheetName val="расч по греч"/>
      <sheetName val="Пр-воБП"/>
      <sheetName val="ПРГР"/>
      <sheetName val="БП 2011"/>
      <sheetName val="AVP"/>
      <sheetName val="HLF"/>
      <sheetName val="PG"/>
      <sheetName val="KMB"/>
      <sheetName val="CL"/>
      <sheetName val="LINKS"/>
      <sheetName val="513_U"/>
      <sheetName val="титул"/>
      <sheetName val="Таблица рассрочки"/>
      <sheetName val="Продажа"/>
      <sheetName val="%D0%92%D0%BE%D1%81%D1%81%D1%82%"/>
      <sheetName val="Approximate order for #1"/>
      <sheetName val="Stores"/>
      <sheetName val="Check"/>
      <sheetName val="PRJ Total"/>
      <sheetName val="Daily"/>
      <sheetName val="Incoming"/>
      <sheetName val="Heading "/>
      <sheetName val="A 13"/>
      <sheetName val="E.P. Recap OMGC"/>
      <sheetName val="Diagramm"/>
      <sheetName val="Tea break count"/>
      <sheetName val="Сommandant count"/>
      <sheetName val="DEED"/>
      <sheetName val="TO_OC"/>
      <sheetName val="Market"/>
      <sheetName val="Market2"/>
      <sheetName val="Rolled"/>
      <sheetName val="Chains"/>
      <sheetName val="Tr"/>
      <sheetName val="Direct"/>
      <sheetName val="!"/>
      <sheetName val="тц"/>
      <sheetName val="Ops"/>
      <sheetName val="B"/>
      <sheetName val="UPR"/>
      <sheetName val="Simpl2"/>
      <sheetName val="Res"/>
      <sheetName val="Dop"/>
      <sheetName val="DP"/>
      <sheetName val="KKC"/>
      <sheetName val="OC"/>
      <sheetName val="Prokat"/>
      <sheetName val="IntImp"/>
      <sheetName val="сводная"/>
      <sheetName val="2003(окончат) "/>
      <sheetName val="Смета "/>
      <sheetName val="Данные для графиков"/>
      <sheetName val="Откл. по фин. рез"/>
      <sheetName val="план_факт"/>
      <sheetName val=" труд"/>
      <sheetName val="отрасль"/>
      <sheetName val="Data4Lineika"/>
      <sheetName val="Prices"/>
      <sheetName val="AiP"/>
      <sheetName val="RPP"/>
      <sheetName val="OZR"/>
      <sheetName val="Time"/>
      <sheetName val="Steels"/>
      <sheetName val="Class"/>
      <sheetName val="Prices2"/>
      <sheetName val="Lineika"/>
      <sheetName val="Unload"/>
      <sheetName val="forPresentation"/>
      <sheetName val="Steps"/>
      <sheetName val="1-29 (21.11)"/>
      <sheetName val="1-30 (21.11)"/>
      <sheetName val="1-31 (21.11)"/>
      <sheetName val="1-32 (21.11)"/>
      <sheetName val="350"/>
      <sheetName val="Ц-вх"/>
      <sheetName val="БТпоVC"/>
      <sheetName val="VC"/>
      <sheetName val="FC"/>
      <sheetName val="СС"/>
      <sheetName val="Ц-вых"/>
      <sheetName val="Ок-ие"/>
      <sheetName val="Ме-ия"/>
      <sheetName val="ОЗР"/>
      <sheetName val="ЭСПЦ-з"/>
      <sheetName val="ЭСПЦ-п"/>
      <sheetName val="СПЦ-з"/>
      <sheetName val="СПЦ-п"/>
      <sheetName val="СПЦ2-п"/>
      <sheetName val="ЛьготаБП"/>
      <sheetName val="ожид год"/>
      <sheetName val="БалансДС 2000"/>
      <sheetName val="Для Николаевой"/>
      <sheetName val="Для Чистова"/>
      <sheetName val="Для Чистова (2)"/>
      <sheetName val="КВстан350"/>
      <sheetName val="ОК"/>
      <sheetName val="График и КуРы"/>
      <sheetName val="Сбербанк"/>
      <sheetName val="BHF"/>
      <sheetName val="ВЭБ"/>
      <sheetName val="$2000"/>
      <sheetName val="ТамП"/>
      <sheetName val="Смета затрат"/>
      <sheetName val="Contents"/>
      <sheetName val="P&amp;L(KMK-Rails)"/>
      <sheetName val="P&amp;L(KMK-Steel)"/>
      <sheetName val="P&amp;L(Energo)"/>
      <sheetName val="P&amp;L(GOK)"/>
      <sheetName val="Cash-flow (Rails)"/>
      <sheetName val="Cash-flow (Energo)"/>
      <sheetName val="Cash-flow (SUM)"/>
      <sheetName val="Sales(Rails)"/>
      <sheetName val="Payroll (Rails)"/>
      <sheetName val="Taxes (Rails)"/>
      <sheetName val="CAPEX (Rails)"/>
      <sheetName val="Repairs (Rails)"/>
      <sheetName val="Rails_price"/>
      <sheetName val="Energy_balance"/>
      <sheetName val="Presentation (energo)"/>
      <sheetName val="CAPEX(Energo)"/>
      <sheetName val="Production(GOK)"/>
      <sheetName val="Sales(GOK)"/>
      <sheetName val="Pes.variant"/>
      <sheetName val="Opt.variant"/>
      <sheetName val="Cash-flow"/>
      <sheetName val="Lot"/>
      <sheetName val="Презентация"/>
      <sheetName val="Потоки(кред.)"/>
      <sheetName val="Оп.поток(пес-кред)"/>
      <sheetName val="Оп.поток(опт-кред)"/>
      <sheetName val="Value"/>
      <sheetName val="P&amp;L"/>
      <sheetName val="CF "/>
      <sheetName val="Tax"/>
      <sheetName val="S,G,&amp;A"/>
      <sheetName val="Mat_En"/>
      <sheetName val="VIC"/>
      <sheetName val="WC"/>
      <sheetName val="5z info"/>
      <sheetName val="Capacity "/>
      <sheetName val="Coeff"/>
      <sheetName val="DPR (IAS)"/>
      <sheetName val="DPR(TAX)"/>
      <sheetName val="Module1"/>
      <sheetName val="Other sales"/>
      <sheetName val="3-06_1"/>
      <sheetName val="3-06_2"/>
      <sheetName val="3-06_3"/>
      <sheetName val="profit"/>
      <sheetName val="Brief НТ_ЗС"/>
      <sheetName val="list"/>
      <sheetName val="Исп. приб. НТМК"/>
      <sheetName val="1 кв03"/>
      <sheetName val="decording "/>
      <sheetName val="decording  (2)"/>
      <sheetName val="1q-d"/>
      <sheetName val="ТА"/>
      <sheetName val="stock"/>
      <sheetName val="d1q"/>
      <sheetName val="Dbt"/>
      <sheetName val="1q-cr"/>
      <sheetName val="ТП"/>
      <sheetName val="cr1q"/>
      <sheetName val="МС"/>
      <sheetName val="520"/>
      <sheetName val="CR"/>
      <sheetName val="eur"/>
      <sheetName val="rez"/>
      <sheetName val="исп прибыли"/>
      <sheetName val="216"/>
      <sheetName val="211"/>
      <sheetName val="decording"/>
      <sheetName val="dt_rez"/>
      <sheetName val="240"/>
      <sheetName val="cred"/>
      <sheetName val="620"/>
      <sheetName val="660a"/>
      <sheetName val="cred (2)"/>
      <sheetName val="2002 год"/>
      <sheetName val="3-10"/>
      <sheetName val="3-04"/>
      <sheetName val="3-13"/>
      <sheetName val="бсf"/>
      <sheetName val="cf (2)"/>
      <sheetName val="кап. стр-во"/>
      <sheetName val="bsa"/>
      <sheetName val="3-01"/>
      <sheetName val="3-06"/>
      <sheetName val="3-14"/>
      <sheetName val="сортамент"/>
      <sheetName val="баланс металла"/>
      <sheetName val="баланс пр-ва"/>
      <sheetName val="бал.на рассмотрение"/>
      <sheetName val="баланс лома"/>
      <sheetName val="сталь"/>
      <sheetName val="мартIкварт"/>
      <sheetName val="ЗСМК"/>
      <sheetName val="НТМК"/>
      <sheetName val="НКМК"/>
      <sheetName val="Данные для расчета"/>
      <sheetName val="Бюджет ФД"/>
      <sheetName val="БюджетЕХ"/>
      <sheetName val="КХП (Gosha)"/>
      <sheetName val="3-25"/>
      <sheetName val="3-26"/>
      <sheetName val="НТМК Св"/>
      <sheetName val="НТМК Отделы"/>
      <sheetName val="НТМК С"/>
      <sheetName val="НТМК O"/>
      <sheetName val="ЗСМК Св"/>
      <sheetName val="ЗСМК Отделы"/>
      <sheetName val="ЗСМК С"/>
      <sheetName val="КМК Св"/>
      <sheetName val="КМК Отделы"/>
      <sheetName val="КМК"/>
      <sheetName val="КМК С"/>
      <sheetName val="ТНП С"/>
      <sheetName val="Комментарии"/>
      <sheetName val="КлассНТМК"/>
      <sheetName val="КлассЗСМК"/>
      <sheetName val="КлассНKМК"/>
      <sheetName val="Схема"/>
      <sheetName val="Coke"/>
      <sheetName val="KKCxl"/>
      <sheetName val="RPPxl"/>
      <sheetName val="Cl15"/>
      <sheetName val="DataOriginal"/>
      <sheetName val="Contra"/>
      <sheetName val="Объемы_цены_НТМК (2)"/>
      <sheetName val="Выручка П 1"/>
      <sheetName val="Смета П"/>
      <sheetName val="6_фзп"/>
      <sheetName val="7_торо"/>
      <sheetName val="8.1.Прогноз_цен_НТМК"/>
      <sheetName val="9.1._нормы"/>
      <sheetName val="10_аморт"/>
      <sheetName val="11_произ"/>
      <sheetName val="12_смета"/>
      <sheetName val="14_комм"/>
      <sheetName val="15_управ"/>
      <sheetName val="16_соц"/>
      <sheetName val="18_проч_др"/>
      <sheetName val="19_Сарех"/>
      <sheetName val="22_лиз"/>
      <sheetName val="23_страх"/>
      <sheetName val="24_кред"/>
      <sheetName val="НТМК (укр)"/>
      <sheetName val="ЗСМК(укр)"/>
      <sheetName val="НЛЗ и Мартен"/>
      <sheetName val="по цехам"/>
      <sheetName val="ТД - НТМК"/>
      <sheetName val="Помощь"/>
      <sheetName val="контрагент ..."/>
      <sheetName val="Отчет9"/>
      <sheetName val="Справ"/>
      <sheetName val="КД ЗСМК"/>
      <sheetName val="ФТТ (НКМК)"/>
      <sheetName val="КлассНКМК"/>
      <sheetName val="Контрагенты"/>
      <sheetName val="Consol_2005"/>
      <sheetName val="Consol_9m"/>
      <sheetName val="Consol_Sept"/>
      <sheetName val="Revenues_Sept"/>
      <sheetName val="Raw_mat_Sept"/>
      <sheetName val="Revenues_9m"/>
      <sheetName val="Raw_mat_9m"/>
      <sheetName val="Revenues_2005"/>
      <sheetName val="Raw_mat_2005"/>
      <sheetName val="Opex+Capex (by CFR)"/>
      <sheetName val="Opex+Capex"/>
      <sheetName val="Wages-salaries"/>
      <sheetName val="NTMK"/>
      <sheetName val="ZSMK"/>
      <sheetName val="NKMK"/>
      <sheetName val="Stal-NK"/>
      <sheetName val="KachGOK"/>
      <sheetName val="VGOK"/>
      <sheetName val="EvrazRuda"/>
      <sheetName val="MEF+EvrazEK"/>
      <sheetName val="Nakhodka"/>
      <sheetName val="FTD"/>
      <sheetName val="TD EAH"/>
      <sheetName val="TD ER"/>
      <sheetName val="ET"/>
      <sheetName val="Management EAH"/>
      <sheetName val="CF+PL_ЭК"/>
      <sheetName val="P&amp;L_ЕАХ"/>
      <sheetName val="P&amp;L_ЕАХ_YtD"/>
      <sheetName val="Нерезиденты"/>
      <sheetName val="FTD-PL"/>
      <sheetName val="FTD-NTMK"/>
      <sheetName val="FTD-ZAPSIB"/>
      <sheetName val="FTD-KMK"/>
      <sheetName val="Minority Interest"/>
      <sheetName val="Master Budget"/>
      <sheetName val="Steel Budget"/>
      <sheetName val="Mining_Budget"/>
      <sheetName val="Controls"/>
      <sheetName val="Other rev 1H"/>
      <sheetName val="ЗСМК (18.03)"/>
      <sheetName val="ЗСМК (21.03)"/>
      <sheetName val="ЗСМК (23.03)"/>
      <sheetName val="Ноябрь"/>
      <sheetName val="Декабрь"/>
      <sheetName val="Capex (2)"/>
      <sheetName val="отклонение"/>
      <sheetName val="caplink"/>
      <sheetName val="янв-дек 04"/>
      <sheetName val="эф-т 1 (2блока, зат-ты и эф-ты)"/>
      <sheetName val="показ-ли 1"/>
      <sheetName val="эффект 2 (2 блока, зат-ты)"/>
      <sheetName val="показ-ли 2"/>
      <sheetName val="эффект 3 (1 болк, затраты)"/>
      <sheetName val="показ-ли 3"/>
      <sheetName val="00"/>
      <sheetName val="000"/>
      <sheetName val="0"/>
      <sheetName val="Эффект"/>
      <sheetName val="РБЦ"/>
      <sheetName val="03"/>
      <sheetName val="04"/>
      <sheetName val="05"/>
      <sheetName val="06"/>
      <sheetName val="07"/>
      <sheetName val="07(V)"/>
      <sheetName val="Effect"/>
      <sheetName val="Inputs"/>
      <sheetName val="Effect (2)"/>
      <sheetName val="Balance"/>
      <sheetName val="Balance (2)"/>
      <sheetName val="Diagram"/>
      <sheetName val="Investments"/>
      <sheetName val="Presesentation"/>
      <sheetName val="Credit"/>
      <sheetName val="Inputs (2)"/>
      <sheetName val="Перечень"/>
      <sheetName val="1-ЭСПЦ"/>
      <sheetName val="2-РБЦ"/>
      <sheetName val="УЖДТ"/>
      <sheetName val="ДЭК"/>
      <sheetName val="КХП "/>
      <sheetName val="Листопр"/>
      <sheetName val="Энергетика"/>
      <sheetName val="Статистич комп "/>
      <sheetName val="Кислор станц"/>
      <sheetName val="план (2)"/>
      <sheetName val="Пр 2"/>
      <sheetName val="Анализ чувствительности"/>
      <sheetName val="диаграммы"/>
      <sheetName val="сводный"/>
      <sheetName val="О проекте"/>
      <sheetName val="SpInputs"/>
      <sheetName val="AM+TAX (pr)"/>
      <sheetName val="CashFlows"/>
      <sheetName val="P&amp;L (base)"/>
      <sheetName val="COGS (base)"/>
      <sheetName val="P&amp;L (project)"/>
      <sheetName val="COGS final (pr)"/>
      <sheetName val="COGS '09 (pr)"/>
      <sheetName val="COGS '08 (pr)"/>
      <sheetName val="COGS '07 (pr)"/>
      <sheetName val="COGS '06 (pr)"/>
      <sheetName val="COGS '05 (pr)"/>
      <sheetName val="COGS '04 (pr)"/>
      <sheetName val="COGS pig iron"/>
      <sheetName val="k(RBS)"/>
      <sheetName val="cost"/>
      <sheetName val="0 Структура"/>
      <sheetName val="1 Общая информация"/>
      <sheetName val="2 Параметры"/>
      <sheetName val="3 Макр показат"/>
      <sheetName val="4 Смета"/>
      <sheetName val="5 График работ"/>
      <sheetName val="6 График фин"/>
      <sheetName val="7 Кредит"/>
      <sheetName val="8 Потоки материалов"/>
      <sheetName val="9 ОФ"/>
      <sheetName val="10 Ремонт ОФ"/>
      <sheetName val="11 Эффекты"/>
      <sheetName val="12 ОДДС"/>
      <sheetName val="13 Анализ"/>
      <sheetName val="14 Итоги"/>
      <sheetName val="(20)утв инв пр+пр КВ (2)"/>
      <sheetName val="(20) не утв пр (2)"/>
      <sheetName val="(20) модерн (2)"/>
      <sheetName val="(21) закупки (2)"/>
      <sheetName val="(19)утв пр+пр КВ (2)"/>
      <sheetName val="(19) не утв (2)"/>
      <sheetName val="(19)модерн (2)"/>
      <sheetName val="КМК 4 кв."/>
      <sheetName val="октябрь план"/>
      <sheetName val="Капекс"/>
      <sheetName val="оборудование"/>
      <sheetName val="октябрь план 2"/>
      <sheetName val="ChainsOld"/>
      <sheetName val="inpArray"/>
      <sheetName val="MBuilder"/>
      <sheetName val="4 Смета "/>
      <sheetName val="7 ОФ"/>
      <sheetName val="8 Эффекты"/>
      <sheetName val="9 CF var"/>
      <sheetName val="10 Итоги"/>
      <sheetName val="I кв.2001План-Факт"/>
      <sheetName val="Цеховые"/>
      <sheetName val="Центральные"/>
      <sheetName val="MAIN_page"/>
      <sheetName val="Жд тариф"/>
      <sheetName val="цеховые_без сырья"/>
      <sheetName val="цеховые_без гр.зак"/>
      <sheetName val="Цеховые с прочими гр.зак"/>
      <sheetName val="Рис1"/>
      <sheetName val="Рис2"/>
      <sheetName val="Рис3"/>
      <sheetName val="Таб1"/>
      <sheetName val="Таб2"/>
      <sheetName val="Таб5"/>
      <sheetName val="Таб7"/>
      <sheetName val="Таб8"/>
      <sheetName val="Рис14"/>
      <sheetName val="BlooData"/>
      <sheetName val="Values"/>
      <sheetName val="FinData"/>
      <sheetName val="Spreads"/>
      <sheetName val="Final (2)"/>
      <sheetName val="Final"/>
      <sheetName val="вопросы"/>
      <sheetName val="GasPromBank Forecast"/>
      <sheetName val="EC552378 Corp Cusip8"/>
      <sheetName val="TT333718 Govt"/>
      <sheetName val="RUR-base"/>
      <sheetName val="Feed page"/>
      <sheetName val="reuter_chains"/>
      <sheetName val="CurRates"/>
      <sheetName val="полугодие"/>
      <sheetName val="кварталы"/>
      <sheetName val="Вып_П_П_"/>
      <sheetName val="Настройки"/>
      <sheetName val="Россия-экспорт"/>
      <sheetName val="Сравнение с кварталом"/>
      <sheetName val="Сравнение с кварталом (2)"/>
      <sheetName val="Сравнение 1 кв"/>
      <sheetName val="сравнение тн"/>
      <sheetName val="Сравнение "/>
      <sheetName val="Сравнение с полугодием"/>
      <sheetName val="тн"/>
      <sheetName val="Проч_продукция (с годом) "/>
      <sheetName val="доля"/>
      <sheetName val="план_профили"/>
      <sheetName val="Россия-экспорт (СУММА)"/>
      <sheetName val="1 и2 пг"/>
      <sheetName val="1 и 2 пг тн"/>
      <sheetName val="2 пг с планом"/>
      <sheetName val="Сравнение остаток"/>
      <sheetName val="Сравнение (тн)"/>
      <sheetName val="ОЖ ГОД"/>
      <sheetName val="цены с годом"/>
      <sheetName val="ОЖ ГОД (ТН)"/>
      <sheetName val="ИТОГОВОЕ (ТН сумма)"/>
      <sheetName val="план_проф (ст)"/>
      <sheetName val="СМЕТА (2)"/>
      <sheetName val="Сводная по цехам"/>
      <sheetName val="КХП"/>
      <sheetName val="СМЕТА ПРИБЛ."/>
      <sheetName val="ОГП"/>
      <sheetName val="СМЕТА"/>
      <sheetName val="Лист1 (2)"/>
      <sheetName val="смета сгруппир."/>
      <sheetName val="Смета сводная"/>
      <sheetName val="Смета на 2 месяца"/>
      <sheetName val="сравнение с III из года"/>
      <sheetName val="Расч. потр. углей"/>
      <sheetName val="Расш. цены углей"/>
      <sheetName val="Смета на программу №6"/>
      <sheetName val="Баланс кокса"/>
      <sheetName val="Путин"/>
      <sheetName val="КлассКМК(ПС)"/>
      <sheetName val="DB2002"/>
      <sheetName val="СводЕАХ"/>
      <sheetName val="4. NWABC"/>
      <sheetName val="ОЖ ГОД (ТН_x0005_"/>
      <sheetName val="3_01"/>
      <sheetName val="1 квар к 2кварт"/>
      <sheetName val="1 квартал 2001"/>
      <sheetName val="кварт"/>
      <sheetName val="месяц-месяц"/>
      <sheetName val="Гр. &quot;Динамика пр-ва &quot; "/>
      <sheetName val="Вып.П.П."/>
      <sheetName val="В УИСО (2)"/>
      <sheetName val="Динамика по месяцам"/>
      <sheetName val="ожидквартал"/>
      <sheetName val="ожидквартал (2)"/>
      <sheetName val="Динамика по годам"/>
      <sheetName val="Динамика по годам (2)"/>
      <sheetName val="Путин (2)"/>
      <sheetName val="Структура портфеля"/>
      <sheetName val="Data USA Cdn$"/>
      <sheetName val="Data USA US$"/>
      <sheetName val="COMPS"/>
      <sheetName val="NTMK sales FRT"/>
      <sheetName val="rozvaha"/>
      <sheetName val="стр.2"/>
      <sheetName val="Data USA Adj US$"/>
      <sheetName val="Sets"/>
      <sheetName val="621 оригинал"/>
      <sheetName val="Фин план"/>
      <sheetName val="Расчет сырья"/>
      <sheetName val="В500С"/>
      <sheetName val="Ёмкость и прогноз"/>
      <sheetName val="Перечень работ"/>
      <sheetName val="Карта эффектов (2)"/>
      <sheetName val="Карта эффектов"/>
      <sheetName val="расчет годовой эф-ти_"/>
      <sheetName val="сost_cляб_зсмк"/>
      <sheetName val="инфо по расходникам"/>
      <sheetName val="сost_проволока_зсмк"/>
      <sheetName val="Сквозная сс доп продукция"/>
      <sheetName val="Сквозная с_с_кокс"/>
      <sheetName val="сost_проволока_зсмк (3 ГПС)"/>
      <sheetName val="сost_проволока_зсмк (кп)"/>
      <sheetName val="сost_проволока_зсмк (пс)"/>
      <sheetName val="In2"/>
      <sheetName val="Flows"/>
      <sheetName val="Out"/>
      <sheetName val="расчет годовой эф-ти"/>
      <sheetName val="PPE"/>
      <sheetName val="Графики"/>
      <sheetName val="График фин. и осв."/>
      <sheetName val="NWC and TV"/>
      <sheetName val="NPV"/>
      <sheetName val="Sales plan (GOK)"/>
      <sheetName val="Production plan (GOK)"/>
      <sheetName val="REMARKS"/>
      <sheetName val="Steel reorganization"/>
      <sheetName val="Sensitivity analysis"/>
      <sheetName val="P&amp;L (GOK)"/>
      <sheetName val="P&amp;L(Steel)"/>
      <sheetName val="P&amp;L(Rails)"/>
      <sheetName val="Calculation(Steel)"/>
      <sheetName val="Cost calculation (Steel)"/>
      <sheetName val="Calculation(Rails)"/>
      <sheetName val="Costs calculation (Rails)"/>
      <sheetName val="Энергоресурсы (fix)"/>
      <sheetName val="Энергоресурсы (var)"/>
      <sheetName val="Sales (plan)"/>
      <sheetName val="Bal. cur"/>
      <sheetName val="Bal. Clear"/>
      <sheetName val="Bal. Full"/>
      <sheetName val="Diag"/>
      <sheetName val="Effect(-)"/>
      <sheetName val="Effect(1-0)"/>
      <sheetName val="Cost(1-0)"/>
      <sheetName val="Diag(1-0)"/>
      <sheetName val="Effect(2-1)"/>
      <sheetName val="Cost(2-1)"/>
      <sheetName val="Diag(2-1)"/>
      <sheetName val="Effect(3-2)"/>
      <sheetName val="Cost(3-2)"/>
      <sheetName val="Diag(3-2)"/>
      <sheetName val="Effect(3-0)"/>
      <sheetName val="Cost(3-0)"/>
      <sheetName val="Diag(3-0)"/>
      <sheetName val="In"/>
      <sheetName val="CF (AFS+RBS)"/>
      <sheetName val="ПДР ООО &quot;Юкос ФБЦ&quot;"/>
      <sheetName val="MACRO"/>
      <sheetName val="_ССЫЛКА"/>
      <sheetName val="Доход_расход"/>
      <sheetName val="Финансы"/>
      <sheetName val="ЦКиИ"/>
      <sheetName val="КОП"/>
      <sheetName val="Леневка"/>
      <sheetName val="МВЦ"/>
      <sheetName val="Никомед"/>
      <sheetName val="Охотник"/>
      <sheetName val="УДУ"/>
      <sheetName val="Уралец"/>
      <sheetName val="РЭУ"/>
      <sheetName val="Движение по месяцам"/>
      <sheetName val="Доход "/>
      <sheetName val="УГЭ, УГМ"/>
      <sheetName val="Зачёт"/>
      <sheetName val="ЮжКУ"/>
      <sheetName val="ЖДТ"/>
      <sheetName val="Вспом и прочие"/>
      <sheetName val="гашение и пополнение"/>
      <sheetName val="АРУ"/>
      <sheetName val="комис"/>
      <sheetName val="кредиты"/>
      <sheetName val="530_2"/>
      <sheetName val="470"/>
      <sheetName val="companies"/>
      <sheetName val="SETKI"/>
      <sheetName val="PL"/>
      <sheetName val="BS_n"/>
      <sheetName val="CF indir"/>
      <sheetName val="CF dir"/>
      <sheetName val="15св"/>
      <sheetName val="15расш"/>
      <sheetName val="Выручка"/>
      <sheetName val="Смета на ед"/>
      <sheetName val="КФИ"/>
      <sheetName val="4_Лом"/>
      <sheetName val="4_Шлак"/>
      <sheetName val="12_ЦШП"/>
      <sheetName val="9.2.Вторресурс"/>
      <sheetName val="EGO"/>
      <sheetName val="Covenants"/>
      <sheetName val="EG"/>
      <sheetName val="Rebar"/>
      <sheetName val="O"/>
      <sheetName val="EM"/>
      <sheetName val="TC"/>
      <sheetName val="NT"/>
      <sheetName val="Z"/>
      <sheetName val="NK"/>
      <sheetName val="EINA"/>
      <sheetName val="PB"/>
      <sheetName val="V"/>
      <sheetName val="EICA"/>
      <sheetName val="DMZ"/>
      <sheetName val="HV"/>
      <sheetName val="KG"/>
      <sheetName val="VG"/>
      <sheetName val="ER"/>
      <sheetName val="SB"/>
      <sheetName val="DK"/>
      <sheetName val="BK"/>
      <sheetName val="DKHZ"/>
      <sheetName val="S"/>
      <sheetName val="Tula"/>
      <sheetName val="NKM"/>
      <sheetName val="CLT"/>
      <sheetName val="M12"/>
      <sheetName val="Rasp"/>
      <sheetName val="Comparison_1Q_31.03.11"/>
      <sheetName val="Legal Commitements(NB)_1Q"/>
      <sheetName val="Vitkovice"/>
      <sheetName val="SAPBEXqueries"/>
      <sheetName val="SAPBEXfilters"/>
      <sheetName val="3.6.2. CF-INDIRECT"/>
      <sheetName val="Operational"/>
      <sheetName val="Investment"/>
      <sheetName val="Financial"/>
      <sheetName val="2010"/>
      <sheetName val="по шахтам"/>
      <sheetName val="Variables"/>
      <sheetName val="Кузнецкая"/>
      <sheetName val="Абашевская"/>
      <sheetName val="Прокопьевская"/>
      <sheetName val="production &amp; sales"/>
      <sheetName val="capex&amp;depr"/>
      <sheetName val="restor"/>
      <sheetName val="ТЭП"/>
      <sheetName val="расчет амор. по потон. ст."/>
      <sheetName val="БДР-13П ВУР (10)"/>
      <sheetName val="ДР-13П-1 ВУР (10)"/>
      <sheetName val="БДР-14П (10)"/>
      <sheetName val="общепроизводст(10)"/>
      <sheetName val="БДР-13П ВУР(11)"/>
      <sheetName val="ДР-13П-1 ВУР (11)"/>
      <sheetName val="БДР-14П (11)"/>
      <sheetName val="общепроизвод(11)"/>
      <sheetName val="БДР-13П ВУР (12)"/>
      <sheetName val="ДР-13П-1 ВУР (12)"/>
      <sheetName val="БДР-14П(12)"/>
      <sheetName val="общепроизвод(12)"/>
      <sheetName val="T"/>
      <sheetName val="L"/>
      <sheetName val="F"/>
      <sheetName val="CPIF"/>
      <sheetName val="6,1"/>
      <sheetName val="D"/>
      <sheetName val="свод_06"/>
      <sheetName val="янв.07"/>
      <sheetName val="фев.07"/>
      <sheetName val="мар.07"/>
      <sheetName val="апр.07"/>
      <sheetName val="май.07"/>
      <sheetName val="июн.07"/>
      <sheetName val="июл.07"/>
      <sheetName val="авг.07"/>
      <sheetName val="сен.07"/>
      <sheetName val="окт.07"/>
      <sheetName val="ноя.07"/>
      <sheetName val="дек.07"/>
      <sheetName val="свод_07 нар итог"/>
      <sheetName val="объём производства"/>
      <sheetName val="2007 поквартально"/>
      <sheetName val="2006, 2007 факт"/>
      <sheetName val="янв.08"/>
      <sheetName val="фев.08"/>
      <sheetName val="мар.08"/>
      <sheetName val="апр.08"/>
      <sheetName val="май.08"/>
      <sheetName val="июн.08"/>
      <sheetName val="июл.08"/>
      <sheetName val="авг.08"/>
      <sheetName val="сен.08"/>
      <sheetName val="окт.08"/>
      <sheetName val="ноя.08"/>
      <sheetName val="дек.08"/>
      <sheetName val="свод_08"/>
      <sheetName val="2008 поквартально"/>
      <sheetName val="2008 факт,2009 план"/>
      <sheetName val="2009"/>
      <sheetName val="Levihinskiy GOK"/>
      <sheetName val="Sultanovskaya GDK"/>
      <sheetName val="2009-50 Октября"/>
      <sheetName val="2009-Общехоз. 50 лет"/>
      <sheetName val="2010-50 Октября"/>
      <sheetName val="2010-Общехоз. 50 лет"/>
      <sheetName val="2010-Приорское"/>
      <sheetName val="2010-Общехоз. Приорское"/>
      <sheetName val="2011-50 Октября"/>
      <sheetName val="2011-Общехоз. 50 лет"/>
      <sheetName val="2011-Приорское"/>
      <sheetName val="2011-Общехоз. Приорское"/>
      <sheetName val="Горная масса-факт"/>
      <sheetName val="Руда-факт"/>
      <sheetName val="Вскрыша-факт"/>
      <sheetName val="ОПР"/>
      <sheetName val="Элементы"/>
      <sheetName val="90"/>
      <sheetName val="92"/>
      <sheetName val="93 статьи"/>
      <sheetName val="АТЦ "/>
      <sheetName val="РМЦ"/>
      <sheetName val="Склад"/>
      <sheetName val="отчет о доходах и расходах"/>
      <sheetName val="БДР-01А"/>
      <sheetName val="БДР-03А"/>
      <sheetName val="БДР-04А"/>
      <sheetName val="БДР-08А"/>
      <sheetName val="БДР-09А"/>
      <sheetName val="БДР-10А"/>
      <sheetName val="расход масел"/>
      <sheetName val="ГПР"/>
      <sheetName val="БДР-13А"/>
      <sheetName val="расход топлива "/>
      <sheetName val=" управленческая (1)"/>
      <sheetName val="расшифровка прочих"/>
      <sheetName val="дизтопливо"/>
      <sheetName val="план работ"/>
      <sheetName val="БДР-14П-АТЦ по участкам"/>
      <sheetName val="ГСМ АТЦ"/>
      <sheetName val="автошины АТЦ"/>
      <sheetName val="СГЭ"/>
      <sheetName val="БДР -14водоотлив "/>
      <sheetName val="БДР-14-Склад"/>
      <sheetName val="БДР-14-Вахтовый поселок"/>
      <sheetName val="БДР-14-рем.участок"/>
      <sheetName val="БДР-14-АТЦ"/>
      <sheetName val="БДР-15 А"/>
      <sheetName val="БДР-16А"/>
      <sheetName val="расшиф сот связь"/>
      <sheetName val="БДР-17А"/>
      <sheetName val="БДР-18А"/>
      <sheetName val="БДР-19А"/>
      <sheetName val="Расшифровка прочих к БДР-19-1"/>
      <sheetName val="БДР-21А"/>
      <sheetName val="БДР-22А"/>
      <sheetName val="БДР-23А"/>
      <sheetName val="БДР-28 А"/>
      <sheetName val="БДР-29 А"/>
      <sheetName val="БДР-33А"/>
      <sheetName val="БДР-34А"/>
      <sheetName val="сводная таблица ФООС с пони (2)"/>
      <sheetName val="Форма №2 отчёт бух-ия"/>
      <sheetName val="ТЭП АМК"/>
      <sheetName val="БДР-02А"/>
      <sheetName val="БДР-05А"/>
      <sheetName val="БДР-07 П"/>
      <sheetName val="БДР-10-2А"/>
      <sheetName val="БДР-11А"/>
      <sheetName val="Остатки"/>
      <sheetName val="Управл-ая смета план-факт"/>
      <sheetName val="БДР-13А-CU"/>
      <sheetName val="БДР 13CU-АУП"/>
      <sheetName val="БДР-13А-Щебень"/>
      <sheetName val="БДР-14-ТВСиК"/>
      <sheetName val="БДР 14-ГПС"/>
      <sheetName val="уч.э.с и подс."/>
      <sheetName val="БДР-СК"/>
      <sheetName val="БДР 14-СХ"/>
      <sheetName val="ЖДЦ"/>
      <sheetName val="БДР-ОТКиЦЛ"/>
      <sheetName val="БДР 14-АХЧ"/>
      <sheetName val="БДР 14-АТЦ"/>
      <sheetName val="Управл-я смета переработки факт"/>
      <sheetName val="БДР 19 П"/>
      <sheetName val="БДР 19-1 П"/>
      <sheetName val="БДР 19-2 П"/>
      <sheetName val="БДР 19-3 П"/>
      <sheetName val="БДР-14 А"/>
      <sheetName val="Смета ДСК"/>
      <sheetName val="БДР-20А"/>
      <sheetName val="Остатки ГП"/>
      <sheetName val="БДР-24 А"/>
      <sheetName val="БДР-28А"/>
      <sheetName val="БДР-29А"/>
      <sheetName val="БДР-34 А"/>
      <sheetName val="АТЦ распределение"/>
      <sheetName val="горн работы корр"/>
      <sheetName val=" управленческая "/>
      <sheetName val="расшифровка прочих услуг"/>
      <sheetName val="БДР-14-СГЭ"/>
      <sheetName val="расш.ремонта  к БДР-15"/>
      <sheetName val="БДР-23А расш."/>
      <sheetName val="Расшифровка штрафов"/>
      <sheetName val="Расшифровка прочих расходов"/>
      <sheetName val="БДР-28 П 1"/>
      <sheetName val="БДР-29 П "/>
      <sheetName val="анализ НДПИ"/>
      <sheetName val="расчет НДПИ 9 месяцев"/>
      <sheetName val="ДСК-дробление"/>
      <sheetName val="показатели себест"/>
      <sheetName val="коммерч Ормет "/>
      <sheetName val="ОХР Ормет"/>
      <sheetName val="коммерч АГК"/>
      <sheetName val="ОХР агк"/>
      <sheetName val="Коммерч АМК"/>
      <sheetName val="ОХР АМК"/>
      <sheetName val="ОХР Коппер"/>
      <sheetName val="БДР-07А"/>
      <sheetName val="БДР 19А"/>
      <sheetName val="БДР 19-1А"/>
      <sheetName val="БДР 19-2 А"/>
      <sheetName val="БДР 19-3 А"/>
      <sheetName val="БДР-29-1А"/>
      <sheetName val="производственный график"/>
      <sheetName val="Кап. затраты по ОР"/>
      <sheetName val="Приложение 2"/>
      <sheetName val="Приложение 3"/>
      <sheetName val="Приложение 4 "/>
      <sheetName val="Приложение 5"/>
      <sheetName val="Дальше не печатать"/>
      <sheetName val="Техника по годам"/>
      <sheetName val="Наличие горного оборудования"/>
      <sheetName val="Замена ОВИЗ и ОРЭП"/>
      <sheetName val="Наличие вспомог. оборудования"/>
      <sheetName val="Персонал"/>
      <sheetName val="Борт 0,2 А=12+6"/>
      <sheetName val="Борт 0,2 А=10+8"/>
      <sheetName val="Экскавация"/>
      <sheetName val="Прозводительность самосвала"/>
      <sheetName val="Бурение "/>
      <sheetName val="Капиталка по оборудованию осн"/>
      <sheetName val="Оборудование ЦРиТО"/>
      <sheetName val="Бета GMKN"/>
      <sheetName val="PS.B"/>
      <sheetName val="Г-1"/>
      <sheetName val="Т-18.3"/>
      <sheetName val="Т-18.4"/>
      <sheetName val="-"/>
      <sheetName val="АА"/>
      <sheetName val="АВ"/>
      <sheetName val="01"/>
      <sheetName val="01А"/>
      <sheetName val="01В"/>
      <sheetName val="03А"/>
      <sheetName val="09"/>
      <sheetName val="13А"/>
      <sheetName val="14А"/>
      <sheetName val="18А"/>
      <sheetName val="18В"/>
      <sheetName val="18С"/>
      <sheetName val="19А"/>
      <sheetName val="21А"/>
      <sheetName val="24А"/>
      <sheetName val="PS.A"/>
      <sheetName val="МКЗ"/>
      <sheetName val="АМК "/>
      <sheetName val="aktiva-skutečnost"/>
      <sheetName val="pasiva-skutečnost"/>
      <sheetName val="VZZ - skutečnost"/>
      <sheetName val="aktiva-plán"/>
      <sheetName val="pasiva-plán"/>
      <sheetName val="VZZ - plán"/>
      <sheetName val="pasiva_skutečnost"/>
      <sheetName val="pasiva-skute?nost"/>
      <sheetName val="VAT returns"/>
      <sheetName val="Scenario Manager"/>
      <sheetName val="PL all"/>
      <sheetName val="BS all"/>
      <sheetName val="CF indir all"/>
      <sheetName val="CF dir all"/>
      <sheetName val="WC all"/>
      <sheetName val="Stock all"/>
      <sheetName val="1_ГОКи"/>
      <sheetName val="1_КХП"/>
      <sheetName val="1_МП"/>
      <sheetName val="2.3. ГОКи"/>
      <sheetName val="2.3._КХП"/>
      <sheetName val="2.3. МП"/>
      <sheetName val="3_ГОКи"/>
      <sheetName val="3_КХП"/>
      <sheetName val="3_МП"/>
      <sheetName val="4_ГОКи"/>
      <sheetName val="4_КХП"/>
      <sheetName val="4_МП"/>
      <sheetName val="5 all"/>
      <sheetName val="6.1 all"/>
      <sheetName val="6.2 all"/>
      <sheetName val="7 all"/>
      <sheetName val="8.1. КХП"/>
      <sheetName val="8.1. МП"/>
      <sheetName val="8.2. all"/>
      <sheetName val="9.1. КХП"/>
      <sheetName val="9.1. МП"/>
      <sheetName val="9.2. all"/>
      <sheetName val="10 all"/>
      <sheetName val="11 all"/>
      <sheetName val="12 ГОКи"/>
      <sheetName val="12 КХП"/>
      <sheetName val="12_МП"/>
      <sheetName val="13 ГОКи"/>
      <sheetName val="13_КХП"/>
      <sheetName val="13_МП"/>
      <sheetName val="14 all"/>
      <sheetName val="15 all"/>
      <sheetName val="mapping 15 КОСИ"/>
      <sheetName val="16 all"/>
      <sheetName val="17.1 all УА"/>
      <sheetName val="17.2 all УА"/>
      <sheetName val="17.3 all УА"/>
      <sheetName val="17.4.2 all УА"/>
      <sheetName val="18 all"/>
      <sheetName val="19 CAPEX all"/>
      <sheetName val="20. Capex all"/>
      <sheetName val="21 all"/>
      <sheetName val="22 all"/>
      <sheetName val="23 all"/>
      <sheetName val="25 all"/>
      <sheetName val="24 all"/>
      <sheetName val="26 all"/>
      <sheetName val="28 all"/>
      <sheetName val="9.2"/>
      <sheetName val="MCOMPANY"/>
      <sheetName val="УФОП"/>
      <sheetName val="Усл.и пр._вспом"/>
      <sheetName val="описание"/>
      <sheetName val="всп1"/>
      <sheetName val="2.2_КХП"/>
      <sheetName val="2.3_КХП"/>
      <sheetName val="6.1"/>
      <sheetName val="9.1"/>
      <sheetName val="12_КХП"/>
      <sheetName val="8.2."/>
      <sheetName val="17.2 "/>
      <sheetName val="17.3"/>
      <sheetName val="17.4_1"/>
      <sheetName val="17.4_2"/>
      <sheetName val="17.1"/>
      <sheetName val="19_вспом"/>
      <sheetName val="19 CAPEX"/>
      <sheetName val="20_вспом"/>
      <sheetName val="20 CAPEX"/>
      <sheetName val="У пост и перем"/>
      <sheetName val="Произв.рас"/>
      <sheetName val="угли"/>
      <sheetName val="смола"/>
      <sheetName val="Вс.матер"/>
      <sheetName val="НЗП раб.К"/>
      <sheetName val="Коммерческие"/>
      <sheetName val="Админ."/>
      <sheetName val="Социал"/>
      <sheetName val="Прочие Р и Д"/>
      <sheetName val="Финансирование"/>
      <sheetName val="Освоение"/>
      <sheetName val="соц"/>
      <sheetName val="Социал1"/>
      <sheetName val="финансирование "/>
      <sheetName val="освоение "/>
      <sheetName val="нормы 5 лет"/>
      <sheetName val="Прилож"/>
      <sheetName val="J-7"/>
      <sheetName val="Rio"/>
      <sheetName val="Gold"/>
      <sheetName val="Gold P"/>
      <sheetName val="Fresh"/>
      <sheetName val="НРМ"/>
      <sheetName val="Морс"/>
      <sheetName val="Кисель"/>
      <sheetName val="DJ"/>
      <sheetName val="Wim's"/>
      <sheetName val="Минерал"/>
      <sheetName val="Консервы"/>
      <sheetName val="ФЭО"/>
      <sheetName val="КОД"/>
      <sheetName val="1-й лист"/>
      <sheetName val="7 ручьев"/>
      <sheetName val="Конс"/>
      <sheetName val="Продажи Вход"/>
      <sheetName val="Остатки Вход"/>
      <sheetName val="Общ тенд"/>
      <sheetName val="Темпер"/>
      <sheetName val="Сезон"/>
      <sheetName val="Гран отсеч"/>
      <sheetName val="Корр 1"/>
      <sheetName val="Корр 2"/>
      <sheetName val="АНАЛИТ"/>
      <sheetName val="Доли"/>
      <sheetName val="Замещение"/>
      <sheetName val="ПРОГН"/>
      <sheetName val="Упак"/>
      <sheetName val="Копии"/>
      <sheetName val="Объекты"/>
      <sheetName val="Объекты ЭП"/>
      <sheetName val="Алгоритм"/>
      <sheetName val="Глоссарий"/>
      <sheetName val="ИсхДанные"/>
      <sheetName val="БД ЭО"/>
      <sheetName val="КР"/>
      <sheetName val="Нормативы простоев"/>
      <sheetName val="План сбыта"/>
      <sheetName val="РабочийЛист"/>
      <sheetName val="СредневзвЗнач"/>
      <sheetName val="Мощности ЭО"/>
      <sheetName val="Мощности и ПП"/>
      <sheetName val="Балансы"/>
      <sheetName val="СПрП"/>
      <sheetName val="ЖРС"/>
      <sheetName val="Визуализация"/>
      <sheetName val="Балансы ЭП"/>
      <sheetName val="Схема МП"/>
      <sheetName val="АИП"/>
      <sheetName val="ККЦ-1"/>
      <sheetName val="ККЦ-2"/>
      <sheetName val="ДЦ"/>
      <sheetName val="ОФ"/>
      <sheetName val="ЗСМК 15.01"/>
      <sheetName val="Загрузка под изменения"/>
      <sheetName val="Приоритеты стана 450"/>
      <sheetName val="2008_08.11"/>
      <sheetName val="Загрузка+Баланс"/>
      <sheetName val="Изм. пр-ти"/>
      <sheetName val="Расчет к МП-1"/>
      <sheetName val="ЗСМК_МП-1"/>
      <sheetName val="2008_акт"/>
      <sheetName val="МП-8"/>
      <sheetName val="ЗСМК 21.03"/>
      <sheetName val="НТМК 21.03"/>
      <sheetName val="НкМК 21.03"/>
      <sheetName val="Кл НкМК"/>
      <sheetName val="Кл ЗСМК"/>
      <sheetName val="Кл НТМК"/>
      <sheetName val="СНГ апрель"/>
      <sheetName val="Сорт"/>
      <sheetName val="Слит"/>
      <sheetName val="МНЛЗ"/>
      <sheetName val="Тех. отч."/>
      <sheetName val="Шлак двор"/>
      <sheetName val="Рез-ты"/>
      <sheetName val="Произ-во (в САП)"/>
      <sheetName val="Служебн.инф."/>
      <sheetName val="pro$obj_id"/>
      <sheetName val="pro$item_id"/>
      <sheetName val="pro$obj_id_r"/>
      <sheetName val="pro$item_id_r"/>
      <sheetName val="pro$type_rec"/>
      <sheetName val="Август ККЦ-1"/>
      <sheetName val="НК-баз00"/>
      <sheetName val="НК-пес00"/>
      <sheetName val="КВ(2)"/>
      <sheetName val="СводБюджет(осв)"/>
      <sheetName val="свод по осв"/>
      <sheetName val="НЗ'2006"/>
      <sheetName val="з-пл"/>
      <sheetName val="ДП№5"/>
      <sheetName val="ДП5"/>
      <sheetName val="ДИТ"/>
      <sheetName val="ИД мой"/>
      <sheetName val="ИД (ФУ)"/>
      <sheetName val="ФУ (тыс)"/>
      <sheetName val="ФУ (млн)"/>
      <sheetName val="Capex млн"/>
      <sheetName val="ИД'2006"/>
      <sheetName val="Capex (2006)"/>
      <sheetName val="Capex(1кв)"/>
      <sheetName val="Capex(1кв) млн"/>
      <sheetName val="Capex(1пг)"/>
      <sheetName val="Capex(1пг) млн"/>
      <sheetName val="084"/>
      <sheetName val="Capex (1пг)"/>
      <sheetName val="Capex млн (1пг)"/>
      <sheetName val="Capex "/>
      <sheetName val="Capex млн (млн)"/>
      <sheetName val="Прямые договора"/>
      <sheetName val="6."/>
      <sheetName val="7."/>
      <sheetName val="8."/>
      <sheetName val="от Вербицкой"/>
      <sheetName val="9."/>
      <sheetName val="Смета по уч-кам"/>
      <sheetName val="Кокс"/>
      <sheetName val="Закуп ЖРС"/>
      <sheetName val="Вход.сырье"/>
      <sheetName val="ПП_05"/>
      <sheetName val="ПП_06"/>
      <sheetName val="WCR_5"/>
      <sheetName val="ММД_май"/>
      <sheetName val="6._май"/>
      <sheetName val="Ванадий"/>
      <sheetName val="Кор-ка по налогам"/>
      <sheetName val="Шлак"/>
      <sheetName val="Кор-ка по шлаку"/>
      <sheetName val="Инструкция"/>
      <sheetName val="Нед.график "/>
      <sheetName val="кач"/>
      <sheetName val="ДОМ"/>
      <sheetName val="ПЕРЕД"/>
      <sheetName val="ВАНАД"/>
      <sheetName val="Разл"/>
      <sheetName val="МАРТЕН"/>
      <sheetName val="Об_М"/>
      <sheetName val="ЦОИ"/>
      <sheetName val="КОНВ"/>
      <sheetName val="Об_К"/>
      <sheetName val="Гр_пр-ва"/>
      <sheetName val="Гр_Отгр"/>
      <sheetName val="ОЦ-1"/>
      <sheetName val="ЦПШБ"/>
      <sheetName val="КСЦ"/>
      <sheetName val="ШПЦ"/>
      <sheetName val="КБЦ"/>
      <sheetName val="ЦКП"/>
      <sheetName val="ЦПШ"/>
      <sheetName val="ЦПТО"/>
      <sheetName val="ЦПМ"/>
      <sheetName val="цдо"/>
      <sheetName val="Факт_2007_месяц"/>
      <sheetName val="План_2007"/>
      <sheetName val="векселя НТМК"/>
      <sheetName val="rem"/>
      <sheetName val="пр.А"/>
      <sheetName val="950-959 исх"/>
      <sheetName val="ООБ все"/>
      <sheetName val="ООБ (приход)"/>
      <sheetName val="все на 01.01.06"/>
      <sheetName val="01.04.06 скл все"/>
      <sheetName val="Невостр.на 01.04"/>
      <sheetName val="01.05.06 скл все"/>
      <sheetName val="01.05.06(сумма)"/>
      <sheetName val="форма 01.05.06_ООБ "/>
      <sheetName val="Параметры"/>
      <sheetName val="Universe"/>
      <sheetName val="Commodity"/>
      <sheetName val="Specialty"/>
      <sheetName val="Diversified"/>
      <sheetName val="Electronic"/>
      <sheetName val="FineChem"/>
      <sheetName val="Fertilizer"/>
      <sheetName val="Adhesives"/>
      <sheetName val="Spec.Lubricants"/>
      <sheetName val="Paints"/>
      <sheetName val="__FDSCACHE__"/>
      <sheetName val="R&amp;M"/>
      <sheetName val="Flutes "/>
      <sheetName val="PE"/>
      <sheetName val="D2 DCF"/>
      <sheetName val="Контроль"/>
      <sheetName val="АР徸"/>
      <sheetName val="Резерв МПЗ"/>
      <sheetName val="Brew rub"/>
      <sheetName val="St"/>
      <sheetName val="по плательщикам"/>
      <sheetName val="по продукции"/>
      <sheetName val="3.6.1.CFdir (2)"/>
      <sheetName val="без схем"/>
      <sheetName val="итоги по банкам"/>
      <sheetName val="Сроки финан-я"/>
      <sheetName val="Эффекты  баз"/>
      <sheetName val="NPV баз"/>
      <sheetName val="Эффекты опт"/>
      <sheetName val="NPV опт"/>
      <sheetName val="Пок-ли эффек"/>
      <sheetName val="ЭСПЦ"/>
      <sheetName val="ДЭК1"/>
      <sheetName val="ДЭК2"/>
      <sheetName val="Пресс-ножн"/>
      <sheetName val="АСКУЭ"/>
      <sheetName val="Статич комп "/>
      <sheetName val="ЛПЦ"/>
      <sheetName val="Доменное"/>
      <sheetName val="COGS _base_"/>
      <sheetName val="НКМ"/>
      <sheetName val="FES"/>
      <sheetName val="Input"/>
      <sheetName val="Продажи_1"/>
      <sheetName val="Продажи_2"/>
      <sheetName val="Re_марж"/>
      <sheetName val="ФА"/>
      <sheetName val="СБС"/>
      <sheetName val="УР"/>
      <sheetName val="ДиР"/>
      <sheetName val="Мат-лы и эн"/>
      <sheetName val="НН"/>
      <sheetName val="БДДС"/>
      <sheetName val="PK"/>
      <sheetName val="Фин"/>
      <sheetName val="Реестр"/>
      <sheetName val="П_Пр"/>
      <sheetName val="P&amp;L_sup"/>
      <sheetName val="БДДС_sup"/>
      <sheetName val="НН_sup"/>
      <sheetName val="Остатки_sup"/>
      <sheetName val="Затраты_sup"/>
      <sheetName val="Перем_затраты"/>
      <sheetName val="FA_month"/>
      <sheetName val="FA_YTD"/>
      <sheetName val="tb 311203"/>
      <sheetName val="Disposals"/>
      <sheetName val="Model (Bank) - OLD"/>
      <sheetName val="График"/>
      <sheetName val="[]7"/>
      <sheetName val="Прогноз цен 2013"/>
      <sheetName val="Предпосылки (old)"/>
      <sheetName val="Прогноз цен (old)"/>
      <sheetName val="Восстановление обесценения ОС"/>
      <sheetName val="Пассив"/>
      <sheetName val=""/>
      <sheetName val="F4 31 12 2008"/>
      <sheetName val="K1 Lead"/>
      <sheetName val="Потоки ряд"/>
      <sheetName val="Цены ряд."/>
      <sheetName val="Потоки конц."/>
      <sheetName val="Запасы"/>
      <sheetName val="Цены конц."/>
      <sheetName val="Потоки НТМК"/>
      <sheetName val="Потоки ЕКС"/>
      <sheetName val="Потоки КХП ДМЗП"/>
      <sheetName val="Потоки БКС"/>
      <sheetName val="ЕКС"/>
      <sheetName val="ОФ ЗСМК"/>
      <sheetName val="КХП ДМЗП"/>
      <sheetName val="БКС"/>
      <sheetName val="Bal Sheet"/>
      <sheetName val="BEX_Expenses_CY"/>
      <sheetName val="BEX_Expenses_PY"/>
      <sheetName val="BEX_MAIN_PL"/>
      <sheetName val="Расчет оборачиваемости запасов"/>
      <sheetName val="Store"/>
      <sheetName val="Temp"/>
      <sheetName val="MSR"/>
      <sheetName val="исх"/>
      <sheetName val="Расчет"/>
      <sheetName val="Отрезать"/>
      <sheetName val="Рез-т-график"/>
      <sheetName val="Задание"/>
      <sheetName val="Расход матер"/>
      <sheetName val="Макро"/>
      <sheetName val="Погрузчик"/>
      <sheetName val="Погр-к-вЗаписку"/>
      <sheetName val="Рез_т"/>
      <sheetName val="ПАССАЖ. И ВСПОМ. ТРАНСП."/>
      <sheetName val="Общие начальные данные"/>
      <sheetName val="Стоимость_товарной_продукции"/>
      <sheetName val="Эксплуатационная_себестоимость"/>
      <sheetName val="Капзатраты"/>
      <sheetName val="Полная_себестоимость"/>
      <sheetName val="Изменение_оборотных_средств"/>
      <sheetName val=" Налоги_из_прибыли"/>
      <sheetName val="Финансовая реализуемость"/>
      <sheetName val="Эффективность_Ком"/>
      <sheetName val="Эффективность_Бю"/>
      <sheetName val="Чувствительность"/>
      <sheetName val="Коэффициенты"/>
      <sheetName val="TEP"/>
      <sheetName val="Диаграмма_чу"/>
      <sheetName val="MAIN"/>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Общая_информация"/>
      <sheetName val="Допущения"/>
      <sheetName val="Доходы"/>
      <sheetName val="Строительство"/>
      <sheetName val="IRR"/>
      <sheetName val="АВС"/>
      <sheetName val="Расходы"/>
      <sheetName val="Обортный"/>
      <sheetName val="ЛимМех"/>
      <sheetName val="расчнал"/>
      <sheetName val="ИндЗащита"/>
      <sheetName val="Аренда"/>
      <sheetName val="ШтатСентачан"/>
      <sheetName val="ЛимОсн"/>
      <sheetName val="Лимит"/>
      <sheetName val="СебТриокс"/>
      <sheetName val="Prise"/>
      <sheetName val="ПланГр"/>
      <sheetName val="Усл"/>
      <sheetName val="Зимник"/>
      <sheetName val="Себестоимости"/>
      <sheetName val="Трансп"/>
      <sheetName val="Электрич"/>
      <sheetName val="Старые"/>
      <sheetName val="Подстанция"/>
      <sheetName val="ЛЭП"/>
      <sheetName val="Геолобсл"/>
      <sheetName val="Горные"/>
      <sheetName val="Производ"/>
      <sheetName val="АУП год"/>
      <sheetName val="Маркш"/>
      <sheetName val="НАЗ"/>
      <sheetName val="Риски"/>
      <sheetName val="Траспорт"/>
      <sheetName val="Шихта"/>
      <sheetName val="Сод Sb"/>
      <sheetName val="Маркетинг"/>
      <sheetName val="Доллар"/>
      <sheetName val="Кап. вложения"/>
      <sheetName val="Кал планы"/>
      <sheetName val="Кльк. перераб"/>
      <sheetName val="Кальк. доб"/>
      <sheetName val="Сводн. себестоимость"/>
      <sheetName val="Basic Macroeconomic Assumptions"/>
      <sheetName val="ADJ"/>
      <sheetName val="ECON"/>
      <sheetName val="OIL"/>
      <sheetName val="Domestic Oil Price"/>
      <sheetName val="Export Duty on Products"/>
      <sheetName val="Export Oil Price"/>
      <sheetName val="Product Prices"/>
      <sheetName val="Domestic Crude Taxes"/>
      <sheetName val="Domestic Product Taxes"/>
      <sheetName val="Export Duty on Crude"/>
      <sheetName val="Modified CERA Oil Balance "/>
      <sheetName val="Russia Energy Balance"/>
      <sheetName val="Export Capacity"/>
      <sheetName val="Oil annual"/>
      <sheetName val="Products annual"/>
      <sheetName val="Domestic Oil Price Data"/>
      <sheetName val="InfoTEK Domestic Prices"/>
      <sheetName val="Downstream correlations"/>
      <sheetName val="Supply_Demand"/>
      <sheetName val="OPEC"/>
      <sheetName val="DOEDATA"/>
      <sheetName val="Basic_Macroeconomic_Assumptions"/>
      <sheetName val="Domestic_Oil_Price"/>
      <sheetName val="Export_Duty_on_Products"/>
      <sheetName val="Export_Oil_Price"/>
      <sheetName val="Product_Prices"/>
      <sheetName val="Domestic_Crude_Taxes"/>
      <sheetName val="Domestic_Product_Taxes"/>
      <sheetName val="Export_Duty_on_Crude"/>
      <sheetName val="Modified_CERA_Oil_Balance_"/>
      <sheetName val="Russia_Energy_Balance"/>
      <sheetName val="Export_Capacity"/>
      <sheetName val="Oil_annual"/>
      <sheetName val="Products_annual"/>
      <sheetName val="Domestic_Oil_Price_Data"/>
      <sheetName val="InfoTEK_Domestic_Prices"/>
      <sheetName val="Downstream_correlations"/>
      <sheetName val="RCF"/>
      <sheetName val="свод для 9.2"/>
      <sheetName val="нормативы"/>
      <sheetName val="ЗИП Страх"/>
      <sheetName val="ЗИП САРЕХ"/>
      <sheetName val="Св. запас"/>
      <sheetName val="график НТМЦ "/>
      <sheetName val="САРЕХ"/>
      <sheetName val="ПРТ 81  скл0110"/>
      <sheetName val="ПРТ 82  скл0111"/>
      <sheetName val="ПРТ83 скл0543"/>
      <sheetName val="ПРТ 84  скл0561"/>
      <sheetName val="ПРТ 85  скл3305"/>
      <sheetName val="ПРТ 86  скл3393"/>
      <sheetName val="ПРТ 87  скл1032"/>
      <sheetName val="ПРТ 88  скл 1004"/>
      <sheetName val="ПРТ 89  скл ЦКО"/>
      <sheetName val="ПРТ 90  скл ЦПТЭ"/>
      <sheetName val="ПРТ 91  скл ЦТНП"/>
      <sheetName val="ПРТ 92  скл 3399"/>
      <sheetName val="ПРТ 93  скл 3408"/>
      <sheetName val="ПРТ 94  скл 3515"/>
      <sheetName val="ПРТ 95  скл 3506"/>
      <sheetName val="ПРТ 96  скл 4077"/>
      <sheetName val="ПРТ 97  скл 4036"/>
      <sheetName val="ПРТ 98  скл 4515"/>
      <sheetName val="ПРТ 99  скл Запсибэнергосервис"/>
      <sheetName val="ПРТ 100  скл ПВС"/>
      <sheetName val="ПРТ 101  скл 2508"/>
      <sheetName val="ПРТ 102  скл 2513"/>
      <sheetName val="ПРТ 103  скл АТУ"/>
      <sheetName val="ПРТ 104  скл Автоколонна"/>
      <sheetName val="ПРТ 105  скл 710"/>
      <sheetName val="ПРТ 106  скл 719"/>
      <sheetName val="ПРТ 107  скл 712"/>
      <sheetName val="ПРТ 108  скл 720 "/>
      <sheetName val="ПРТ 109  скл 723"/>
      <sheetName val="ПРТ 110  скл 751"/>
      <sheetName val="ПРТ 111  скл 755"/>
      <sheetName val="ПРТ 112  скл 757"/>
      <sheetName val="ПРТ 113  скл 757 (ОС)"/>
      <sheetName val="ПРТ 114  скл 777 "/>
      <sheetName val="ПРТ 115  скл 803"/>
      <sheetName val="ПРТ 116  скл 807"/>
      <sheetName val="ПРТ 117  скл 816"/>
      <sheetName val="ПРТ 118  скл 818"/>
      <sheetName val="ПРТ 119  скл 820"/>
      <sheetName val="ПРТ 120  скл 828"/>
      <sheetName val="ПРТ 121  скл 830"/>
      <sheetName val="ПРТ 122  скл 890"/>
      <sheetName val="ПРТ 123  скл 890 ОС"/>
      <sheetName val="ПРТ 124  скл 239"/>
      <sheetName val="ПРТ 125  скл УОП ОС"/>
      <sheetName val="ПРТ 126  скл УВУиОД ОС "/>
      <sheetName val="ПРТ 127  скл  УЗРС ОС"/>
      <sheetName val="ПРТ 128  скл ССХ ОС "/>
      <sheetName val="ПРТ 129  скл 6013 СМУ-1"/>
      <sheetName val="ПРТ 130  скл 6024 Упр ПРСО"/>
      <sheetName val="ПРТ 130  скл Рудник Марган ОС"/>
      <sheetName val=" БД для осмотра оборотные"/>
      <sheetName val="БД к осмотру основные"/>
      <sheetName val="ПРТ 132 скл 780 ОС"/>
      <sheetName val="ПРТ 133 цех 289 ОС"/>
      <sheetName val="ПРТ 134 цех 224 ОС"/>
      <sheetName val="ПРТ 135 цех 272 ОС"/>
      <sheetName val="ПРТ 136 цех 075 ОС "/>
      <sheetName val="ПРТ 137 СЦСРМО АИП"/>
      <sheetName val="ПРТ 138 цех 067 ОС"/>
      <sheetName val="ПРТ 139 цех 012 ОС"/>
      <sheetName val="ПРТ 140 цех 214 ОС"/>
      <sheetName val="ПРТ 141 цех 252 ОС "/>
      <sheetName val="выписка"/>
      <sheetName val="Расч.1"/>
      <sheetName val="материалы"/>
      <sheetName val="Расч.2"/>
      <sheetName val="Расч.3"/>
      <sheetName val="Специф."/>
      <sheetName val="Доп согл"/>
      <sheetName val="Леса"/>
      <sheetName val="drivers"/>
      <sheetName val="Balance Sh+Indices"/>
      <sheetName val="EPS growth (local)"/>
      <sheetName val="П"/>
      <sheetName val="VLOOKUP"/>
      <sheetName val="INPUTMASTER"/>
      <sheetName val="Valuation"/>
      <sheetName val="NEWSTOCK"/>
      <sheetName val="более 12"/>
      <sheetName val="Лист3 (2)"/>
      <sheetName val="простой сп."/>
      <sheetName val="ТЭЦ"/>
      <sheetName val="нормативы 2012"/>
      <sheetName val="Коррек ДС+ДФЭ"/>
      <sheetName val="-10%"/>
      <sheetName val="-10% (2)"/>
      <sheetName val="исходный лист_Б2013"/>
      <sheetName val="потребление по месяцамБ2013"/>
      <sheetName val="обор-ть по месяцам Б2013"/>
      <sheetName val="Database (RUR)Mar YTD"/>
      <sheetName val="Share Price 2002"/>
      <sheetName val="to SAP 30.06.2009"/>
      <sheetName val="roll "/>
      <sheetName val="PP&amp;E (30.06.2009)вх.сальдо"/>
      <sheetName val="Write-off RAP (30.06.2009)"/>
      <sheetName val="ТМЦ на КР2008"/>
      <sheetName val="ТМЦ на кап.рем.30.06.09"/>
      <sheetName val="авансы"/>
      <sheetName val=" impairment(adj)"/>
      <sheetName val="Items"/>
      <sheetName val="с-с двиг (2)"/>
      <sheetName val="о.стр-ра1"/>
      <sheetName val="двиг2"/>
      <sheetName val="прог3"/>
      <sheetName val="дан4"/>
      <sheetName val="приб5"/>
      <sheetName val="издержк6"/>
      <sheetName val="серв7"/>
      <sheetName val="ддс9"/>
      <sheetName val="кап_з-ты10"/>
      <sheetName val="с-с двиг"/>
      <sheetName val="упр"/>
      <sheetName val="пост. изд_жк11"/>
      <sheetName val="Бал12"/>
      <sheetName val="Анализ13"/>
      <sheetName val="сырье"/>
      <sheetName val="объем продаж"/>
      <sheetName val="АМХ"/>
      <sheetName val="Графики14"/>
      <sheetName val="займ15"/>
      <sheetName val="SENS"/>
      <sheetName val="Расчеты"/>
      <sheetName val="Прибыль"/>
      <sheetName val="Кэш-фло"/>
      <sheetName val="Штат"/>
      <sheetName val="БюджетЭффект"/>
      <sheetName val="Расчеты1"/>
      <sheetName val="налог"/>
      <sheetName val="Gen"/>
      <sheetName val="LS"/>
      <sheetName val="AP"/>
      <sheetName val="платежи"/>
      <sheetName val="Advances received"/>
      <sheetName val="625_626"/>
      <sheetName val="Неотраженные обяз-ва"/>
      <sheetName val="base 620"/>
      <sheetName val="njn-invoiced at 31.12.2006"/>
      <sheetName val="260"/>
      <sheetName val="627"/>
      <sheetName val="Главная"/>
      <sheetName val="услуги01"/>
      <sheetName val="244"/>
      <sheetName val="Trade and other AR_base"/>
      <sheetName val="214_215"/>
      <sheetName val="неотфакт"/>
      <sheetName val="AR"/>
      <sheetName val="Advances issued"/>
      <sheetName val="форма № 1"/>
      <sheetName val="120_130"/>
      <sheetName val="Dis_RAP"/>
      <sheetName val="Движение ОС"/>
      <sheetName val="Gal_VarSheet"/>
      <sheetName val="Gal_TblSheet"/>
      <sheetName val="валюта"/>
      <sheetName val="264"/>
      <sheetName val="242"/>
      <sheetName val="230"/>
      <sheetName val="Движение ТМЦ"/>
      <sheetName val="213"/>
      <sheetName val="140"/>
      <sheetName val="250"/>
      <sheetName val="120 и 130"/>
      <sheetName val="Поступления ОС"/>
      <sheetName val="Выбытие ОС"/>
      <sheetName val="130-общ"/>
      <sheetName val="сч.08"/>
      <sheetName val="сч. 07"/>
      <sheetName val="135-реестр"/>
      <sheetName val="135-договоры"/>
      <sheetName val="лизинг"/>
      <sheetName val="лизинг-проводки"/>
      <sheetName val="кап %"/>
      <sheetName val="150"/>
      <sheetName val="лицензии"/>
      <sheetName val="110"/>
      <sheetName val="Кредиторы"/>
      <sheetName val="622"/>
      <sheetName val="КЗ по ОС"/>
      <sheetName val="510-610"/>
      <sheetName val="Реализация"/>
      <sheetName val="030"/>
      <sheetName val="040"/>
      <sheetName val="090-100"/>
      <sheetName val="120-130"/>
      <sheetName val="950"/>
      <sheetName val="950-гарантии"/>
      <sheetName val="960"/>
      <sheetName val="960-поручительства"/>
      <sheetName val="взаимозачет"/>
      <sheetName val="бартер-передано"/>
      <sheetName val="бартер-получено"/>
      <sheetName val="долгоср.векселя"/>
      <sheetName val="связ. стороны"/>
      <sheetName val="Закупки у Группы"/>
      <sheetName val="Закупки у НКМК"/>
      <sheetName val="Продажи на НКМК"/>
      <sheetName val="expenses_total"/>
      <sheetName val="Потребность в прибыли"/>
      <sheetName val="BEX_BSRP_OLD"/>
      <sheetName val="BEX_MAIN_BS_RP"/>
      <sheetName val="Осн_форма"/>
      <sheetName val="Актив"/>
      <sheetName val="Содержание"/>
      <sheetName val="оплата проезда 1"/>
      <sheetName val="оплата проезда 2"/>
      <sheetName val="кап.ремонты"/>
      <sheetName val="компоненты"/>
      <sheetName val="ОС на консервации"/>
      <sheetName val="НЗС-ввод в эксплуатацию"/>
      <sheetName val="НЗС в эксплуатации"/>
      <sheetName val="авансы в 130"/>
      <sheetName val="135"/>
      <sheetName val="доверит. упр."/>
      <sheetName val="резерв по фин. вложениям"/>
      <sheetName val="ТМЦ (&gt;12 мес)"/>
      <sheetName val="ТМЦ (&lt;12 мес)"/>
      <sheetName val="214, 215"/>
      <sheetName val="Резерв по ГП"/>
      <sheetName val="ГП"/>
      <sheetName val="страхование"/>
      <sheetName val="анализ НДС"/>
      <sheetName val="резерв по НДС"/>
      <sheetName val="резерв по ДЗ"/>
      <sheetName val="245"/>
      <sheetName val="перевыст. счета"/>
      <sheetName val="сч 63"/>
      <sheetName val="дивиденды"/>
      <sheetName val="520-660"/>
      <sheetName val="рестр.налоги"/>
      <sheetName val="авансы полученные"/>
      <sheetName val="Резерв по отпускам"/>
      <sheetName val="резерв по премиям"/>
      <sheetName val="625, 626"/>
      <sheetName val="тест"/>
      <sheetName val="Инструкция к Приложению 6"/>
      <sheetName val="Приложение 6"/>
      <sheetName val="Приложение 6а"/>
      <sheetName val="Приложение 8"/>
      <sheetName val="Приложение 9"/>
      <sheetName val="выручка-1"/>
      <sheetName val="выручка-2"/>
      <sheetName val="выручка-3"/>
      <sheetName val="отказы"/>
      <sheetName val="020"/>
      <sheetName val="комиссия"/>
      <sheetName val="Иски"/>
      <sheetName val="КС"/>
      <sheetName val="Продажи по дог.комиссии "/>
      <sheetName val="Сведения о сотруд. ф1 (углепр.)"/>
      <sheetName val="Сведения о сотруд. ф1 (проч.)"/>
      <sheetName val="Сведения о выбывших сотр. ф2"/>
      <sheetName val="Ветераны ф3"/>
      <sheetName val="Сведения о пенсиях ф3F"/>
      <sheetName val="Мат. помощь ф4"/>
      <sheetName val="Сведения о родств. ф5 (углепр.)"/>
      <sheetName val="Total Data"/>
      <sheetName val="бюджет"/>
      <sheetName val="Translate"/>
      <sheetName val="готово"/>
      <sheetName val="put into operation (not MA)"/>
      <sheetName val="review notes"/>
      <sheetName val="DCF1"/>
      <sheetName val="Accum_DCF_amortization"/>
      <sheetName val="IMP_ADJ"/>
      <sheetName val="sap500"/>
      <sheetName val="to SAP 31.12.2009"/>
      <sheetName val="сверка вх сальдо"/>
      <sheetName val="support"/>
      <sheetName val="PPE (31.12.2009) вх.сальдо"/>
      <sheetName val="Write-off RAP (31.12.2009)"/>
      <sheetName val="ТМЦ на кап.рем.31.12.09"/>
      <sheetName val="авансы 12м09."/>
      <sheetName val="PP&amp;E (30.09.2009)вх.сальдо"/>
      <sheetName val="авансы 2008"/>
      <sheetName val="ОН_РСБУ"/>
      <sheetName val="Заполните"/>
      <sheetName val="Ф1 "/>
      <sheetName val="SAP bef. adj"/>
      <sheetName val="USD rates"/>
      <sheetName val="RE roll "/>
      <sheetName val="MI roll"/>
      <sheetName val="Cons adj'04"/>
      <sheetName val="Cons adj'03"/>
      <sheetName val="push down adj -&gt;"/>
      <sheetName val="Unused vac - UST 04"/>
      <sheetName val="Unused vac - UST 03"/>
      <sheetName val="RBL def tax - 04 03"/>
      <sheetName val="BDR for Kapitalnaya BS 03 04"/>
      <sheetName val="Content"/>
      <sheetName val="change list"/>
      <sheetName val="ConsUnits"/>
      <sheetName val="BEX_partner"/>
      <sheetName val="BEX_IU"/>
      <sheetName val="Instruction"/>
      <sheetName val="Compilation model"/>
      <sheetName val="BEX_MAIN"/>
      <sheetName val="Transformation"/>
      <sheetName val="PP&amp;E"/>
      <sheetName val="Restricted deposits"/>
      <sheetName val="Loans receivable"/>
      <sheetName val="LT trade &amp; other AR"/>
      <sheetName val="ST trade &amp; other AR"/>
      <sheetName val="Prepayments"/>
      <sheetName val="Other NCA"/>
      <sheetName val="Inventories"/>
      <sheetName val="Dividends receivable_payable"/>
      <sheetName val="Cash &amp; cash equivalents"/>
      <sheetName val="Assets &amp; liabilities HFS"/>
      <sheetName val="Equity"/>
      <sheetName val="Loans payable"/>
      <sheetName val="Finance lease"/>
      <sheetName val="Other LT liabilities"/>
      <sheetName val="ST trade &amp; other AP, incl. adv."/>
      <sheetName val="Taxes payable"/>
      <sheetName val="Other ST liabilities"/>
      <sheetName val="Sales_COS"/>
      <sheetName val="G&amp;A_S&amp;D"/>
      <sheetName val="Other P&amp;L items"/>
      <sheetName val="Items RAP"/>
      <sheetName val="review notes "/>
      <sheetName val="IAS roll-forward"/>
      <sheetName val="For CF"/>
      <sheetName val="RAP roll-forward"/>
      <sheetName val="base"/>
      <sheetName val="advances"/>
      <sheetName val="Классы ОС"/>
      <sheetName val="ОС в запасе"/>
      <sheetName val="строка 626"/>
      <sheetName val="group"/>
      <sheetName val="rep packs"/>
      <sheetName val="1. BS-IS 2008"/>
      <sheetName val="1. BS-IS SAP"/>
      <sheetName val="3. CFS"/>
      <sheetName val="2. forex risk"/>
      <sheetName val="4. Eq"/>
      <sheetName val="5. sales"/>
      <sheetName val="6. Expenses"/>
      <sheetName val="7. PL items"/>
      <sheetName val="8. Income tax"/>
      <sheetName val="8. Income tax (interim)"/>
      <sheetName val="9. PP&amp;E"/>
      <sheetName val="10. Intangibles"/>
      <sheetName val="11. Associates"/>
      <sheetName val="12. LTI"/>
      <sheetName val="13. RD"/>
      <sheetName val="14. Inventory"/>
      <sheetName val="14. Inventory (interim)"/>
      <sheetName val="15. AR"/>
      <sheetName val="16. RP AR"/>
      <sheetName val="17. RP AP"/>
      <sheetName val="18. Other RP balances"/>
      <sheetName val="18. Other RP bal SAP"/>
      <sheetName val="19. Other RP transactions"/>
      <sheetName val="19. Other RP trans SAP"/>
      <sheetName val="20. Other RP loans"/>
      <sheetName val="21. RP loans payable IFRS 7"/>
      <sheetName val="22. STI"/>
      <sheetName val="23. AHFS"/>
      <sheetName val="RP list Ukraine"/>
      <sheetName val="names of banks"/>
      <sheetName val="24. Loans"/>
      <sheetName val="24. Loans (interim)"/>
      <sheetName val="25. Unutilised loans"/>
      <sheetName val="26. FLL"/>
      <sheetName val="27. LT PN"/>
      <sheetName val="28. Employee benefits"/>
      <sheetName val="29. Provisions"/>
      <sheetName val="30. Other LTL"/>
      <sheetName val="31. AP"/>
      <sheetName val="32. Taxes payable"/>
      <sheetName val="33. Capex"/>
      <sheetName val="34. Guaranties"/>
      <sheetName val="35. Commitments"/>
      <sheetName val="36. Sub events"/>
      <sheetName val="BEX_invest_unit"/>
      <sheetName val="BEX_partner_RUB"/>
      <sheetName val="BEX_partner_USD"/>
      <sheetName val="BEX_partner_EUR"/>
      <sheetName val="BEX_partner_CZK"/>
      <sheetName val="BEX_partner_ZAR"/>
      <sheetName val="BEX_partner_OTH"/>
      <sheetName val="BEX_Eq"/>
      <sheetName val="BEX_Expenses1"/>
      <sheetName val="BEX_Income_Tax"/>
      <sheetName val="BEX_Intangibles"/>
      <sheetName val="BEX_PP_E"/>
      <sheetName val="BEX_Associates"/>
      <sheetName val="BEX_Inventory"/>
      <sheetName val="BEX_Provisions"/>
      <sheetName val="Обеспечение"/>
      <sheetName val="Ср.взвеш.ставки"/>
      <sheetName val="База данных портфеля"/>
      <sheetName val="Проценты"/>
      <sheetName val="Исх. данные диаграммы"/>
      <sheetName val="Диаграмма"/>
      <sheetName val="Диалог1"/>
      <sheetName val="Выбытие ОС произ"/>
      <sheetName val="Sheet"/>
      <sheetName val="Типовые назначения платежа"/>
      <sheetName val="MEF 2004"/>
      <sheetName val="ОГ_x0005_"/>
      <sheetName val="Расч. потр. угле䠓"/>
      <sheetName val="Смета 恽「_x0000__x0000_矠_x0000__x0000_"/>
      <sheetName val="Смета 午_x0013_⎸ๅ恽る_x0000_"/>
      <sheetName val="РНУ 1 доходы"/>
      <sheetName val="РНУ 2  прочая реализация"/>
      <sheetName val="АВ 2.1"/>
      <sheetName val="РНУ 3 реализация ОС"/>
      <sheetName val="Справка 3.1"/>
      <sheetName val="РНУ 4"/>
      <sheetName val="АВ к РНУ 4"/>
      <sheetName val=" РНУ5"/>
      <sheetName val="РНУ 6"/>
      <sheetName val="АВ 6.1"/>
      <sheetName val="АВ 6.2"/>
      <sheetName val="АВ 6.3"/>
      <sheetName val="АВ 6.4"/>
      <sheetName val="АВ 6.4 (2)"/>
      <sheetName val="АВ 6.4 (3)"/>
      <sheetName val="РНУ 7"/>
      <sheetName val="АВ 7.1"/>
      <sheetName val="АВ 7.2"/>
      <sheetName val="АВ 7.3"/>
      <sheetName val="АВ 7.4"/>
      <sheetName val="АВ ликвидация"/>
      <sheetName val="РНУ 8"/>
      <sheetName val="АВ 8.1"/>
      <sheetName val="РНУ 9"/>
      <sheetName val="АВ 9.1"/>
      <sheetName val="РНУ 10"/>
      <sheetName val="АВ к РНУ 10"/>
      <sheetName val="РНУ 11"/>
      <sheetName val="АВ 11.1"/>
      <sheetName val="АВ 11.2"/>
      <sheetName val="АВ 11.3"/>
      <sheetName val="АВ 11.4"/>
      <sheetName val="АВ 11.5 общие"/>
      <sheetName val="АВ 11.5 прямые"/>
      <sheetName val="АВ 11.5 косвенные"/>
      <sheetName val="РНУ 12"/>
      <sheetName val="РНУ 13"/>
      <sheetName val="РНУ 14"/>
      <sheetName val="РНУ 15"/>
      <sheetName val="РНУ 16"/>
      <sheetName val="Цехи КМК"/>
      <sheetName val="Расч. потр. угл䠇ፓ"/>
      <sheetName val="Смета с_x0000__x0000_렘_x0000__x0000__x0000_"/>
      <sheetName val="Смета сво午_x0013_ڴ"/>
      <sheetName val="сравнение с III из г蚘_x0013_޹"/>
      <sheetName val="Смета 午_x0013_ؖ恽る_x0000_"/>
      <sheetName val="Input_Assumptions"/>
      <sheetName val="CFO"/>
      <sheetName val="GAAP"/>
      <sheetName val="Journals"/>
      <sheetName val="LineTrail"/>
      <sheetName val="ФФПРП 9m2004"/>
      <sheetName val="Inventory"/>
      <sheetName val="FA"/>
      <sheetName val="Review"/>
      <sheetName val="TMP"/>
      <sheetName val="Conversion"/>
      <sheetName val="Sales of other goods (T404108)"/>
      <sheetName val="Non-operating costs (P100_9000)"/>
      <sheetName val="Non-operating costs (P130_9000)"/>
      <sheetName val="charity (T416510)"/>
      <sheetName val="G&amp;A - Oth serv (T416369) 3m2004"/>
      <sheetName val="G&amp;A - Oth serv (T416369) 9m2004"/>
      <sheetName val="An_Ved91"/>
      <sheetName val="ФФПРП 3m2004"/>
      <sheetName val="ГРР"/>
      <sheetName val="advertising (T416350)"/>
      <sheetName val="запрос расшифровок"/>
      <sheetName val="для внесения изм. по году"/>
      <sheetName val="ошибки 9 мес"/>
      <sheetName val="Инфо"/>
      <sheetName val="РСБУ"/>
      <sheetName val="Поправки"/>
      <sheetName val="IFRS BS"/>
      <sheetName val="IFRS PL"/>
      <sheetName val="IFRS CFS"/>
      <sheetName val="IFRS Equity"/>
      <sheetName val="IFRS PPE"/>
      <sheetName val="TRAIL"/>
      <sheetName val="CC calculation"/>
      <sheetName val="VBA"/>
      <sheetName val="Indices"/>
      <sheetName val="итог"/>
      <sheetName val="отгрузка"/>
      <sheetName val="ресурсы"/>
      <sheetName val="цены_RUR"/>
      <sheetName val="цены_USD"/>
      <sheetName val="прогноз цены HRC"/>
      <sheetName val="СОК"/>
      <sheetName val="ДФВ"/>
      <sheetName val="ставка"/>
      <sheetName val="бета"/>
      <sheetName val="бета_euro"/>
      <sheetName val="бета_emerg"/>
      <sheetName val="инфляция и тарифы"/>
      <sheetName val="долги"/>
      <sheetName val="курc $"/>
      <sheetName val="мощности"/>
      <sheetName val="мировые цены"/>
      <sheetName val="цены_энергия"/>
      <sheetName val="..."/>
      <sheetName val="Диаграмма_цены"/>
      <sheetName val="CF_COMPILE"/>
      <sheetName val="COMPILE"/>
      <sheetName val="AP_MVT"/>
      <sheetName val="CH_ACC"/>
      <sheetName val="Накопительная ведомость"/>
      <sheetName val="Итоги"/>
      <sheetName val="Сводный отчет"/>
      <sheetName val="Настройка"/>
      <sheetName val="Общая информация"/>
      <sheetName val="Breakdown"/>
      <sheetName val="Expected vs Actual"/>
      <sheetName val="UST&amp;PIT"/>
      <sheetName val="Staff Shedule test"/>
      <sheetName val="Selection Management staff"/>
      <sheetName val="Test of details"/>
      <sheetName val="Audit Sampling Table"/>
      <sheetName val="Threshold Table (Alternative)"/>
      <sheetName val="Entity-supplied info test"/>
      <sheetName val="UST expectation"/>
      <sheetName val="XREF"/>
      <sheetName val="5Э"/>
      <sheetName val="Общие настройки"/>
      <sheetName val="Гр. ЧД+ДДС без курса"/>
      <sheetName val="Новая форма"/>
      <sheetName val="График Выплат ЛП"/>
      <sheetName val="Оферта лиз-кред"/>
      <sheetName val="Гр. Сравн. лиз. кред. без диск."/>
      <sheetName val="Ср лиз.кр"/>
      <sheetName val="Кредит"/>
      <sheetName val="ЛП"/>
      <sheetName val="Имущество"/>
      <sheetName val="Макр Т1"/>
      <sheetName val="ARM_PL"/>
      <sheetName val="мат. база"/>
      <sheetName val="мат. по МНК"/>
      <sheetName val="МЗ свод"/>
      <sheetName val="Тех.лит."/>
      <sheetName val="связь"/>
      <sheetName val="связь (2)"/>
      <sheetName val="уборка"/>
      <sheetName val="канц. (2)"/>
      <sheetName val="канц."/>
      <sheetName val="печать"/>
      <sheetName val="ТБ"/>
      <sheetName val="вахта"/>
      <sheetName val="транс. НПО"/>
      <sheetName val="транс. НПО (без 1,5 с 1 июля)"/>
      <sheetName val="Приложение (2)"/>
      <sheetName val="пропуск"/>
      <sheetName val="Приложение"/>
      <sheetName val="Химчистка"/>
      <sheetName val="смета общ"/>
      <sheetName val="смета общ (1кв.ф.)"/>
      <sheetName val="смета для анал ПРЦЭО без РНО "/>
      <sheetName val="для аналилПРЦЭО РНО"/>
      <sheetName val="смета (с А-50)посл."/>
      <sheetName val="смета УК (для ТН)"/>
      <sheetName val="смета УК (разд.)"/>
      <sheetName val="перем.по факту мая"/>
      <sheetName val="пост.по факту мая"/>
      <sheetName val="Перемен."/>
      <sheetName val="для анализа ПРЦЭО"/>
      <sheetName val="сonst"/>
      <sheetName val="смета УК (перем., пост.)"/>
      <sheetName val="8%"/>
      <sheetName val="смета УК (с РНО)"/>
      <sheetName val="смета УК (для ТН) (3)"/>
      <sheetName val="вып. за 1 полугодие"/>
      <sheetName val="смета Запад"/>
      <sheetName val="смета Восток"/>
      <sheetName val="ОХР"/>
      <sheetName val="БДР Запад-УК"/>
      <sheetName val="БДР Восток-ук"/>
      <sheetName val="БДР УК-ук"/>
      <sheetName val="БДР РНО"/>
      <sheetName val="бдр УК ТН "/>
      <sheetName val="бдр  для ТН"/>
      <sheetName val="объемы  1 кв.2006"/>
      <sheetName val="объемы 2006 (пробег-185)"/>
      <sheetName val="объемы (ВП-185-215%)"/>
      <sheetName val="объемы 2006 (185ср. посл.)"/>
      <sheetName val="ФОТ (185ср. посл)"/>
      <sheetName val="Транс. (185ср. посл)"/>
      <sheetName val="МЗ (185ср. посл)"/>
      <sheetName val="НР (185ср. посл) "/>
      <sheetName val="накл.расх. ср."/>
      <sheetName val="транзит "/>
      <sheetName val="ОНВСС"/>
      <sheetName val="объемы 2006"/>
      <sheetName val="бдр УК ТН  (2)"/>
      <sheetName val="пост.по факту мая (2)"/>
      <sheetName val="01.07.07."/>
      <sheetName val="Выпадающие меню"/>
      <sheetName val="ОТЧЕТ по 17гр по АУТТ-1 на 01_0"/>
      <sheetName val="6.-"/>
      <sheetName val="6.2"/>
      <sheetName val="Рем"/>
      <sheetName val="тмс +тпс"/>
      <sheetName val="тмс"/>
      <sheetName val="тпс"/>
      <sheetName val="энерго"/>
      <sheetName val="Транс"/>
      <sheetName val="ТСТ"/>
      <sheetName val="ТНД"/>
      <sheetName val="ГНГСС"/>
      <sheetName val="ТНГ"/>
      <sheetName val="Татбур"/>
      <sheetName val="Сист"/>
      <sheetName val="Тик"/>
      <sheetName val="свод по УК"/>
      <sheetName val="Налоги (из налогов)"/>
      <sheetName val="график выкупа"/>
      <sheetName val="Print Calc"/>
      <sheetName val="Selling data"/>
      <sheetName val="Hidden data"/>
      <sheetName val="Rentals"/>
      <sheetName val="Selling Lessee"/>
      <sheetName val="cboData"/>
      <sheetName val="samradDatePicker"/>
      <sheetName val="Ф 2.2"/>
      <sheetName val="Аморт2.1"/>
      <sheetName val="ГП УСПД"/>
      <sheetName val="7 ФЗП"/>
      <sheetName val="УАН 8.3"/>
      <sheetName val="УАН расчет"/>
      <sheetName val="8.5 УТТ"/>
      <sheetName val="УТТ расчет"/>
      <sheetName val="УСПД 8.7"/>
      <sheetName val="вода"/>
      <sheetName val="10.1"/>
      <sheetName val="10.1.1"/>
      <sheetName val="10.5"/>
      <sheetName val="12.1"/>
      <sheetName val="12.2"/>
      <sheetName val="12.3"/>
      <sheetName val="12.4"/>
      <sheetName val="12.9"/>
      <sheetName val="12.13"/>
      <sheetName val="12.15"/>
      <sheetName val="раздел II"/>
      <sheetName val="ЕСН 1"/>
      <sheetName val="ЕСН"/>
      <sheetName val="раздел VI"/>
      <sheetName val="АУПКРС"/>
      <sheetName val="УАН"/>
      <sheetName val="АУРОНО"/>
      <sheetName val="АУСПД"/>
      <sheetName val="УНСМ"/>
      <sheetName val="УТТ строка VII.9"/>
      <sheetName val="V раздел"/>
      <sheetName val="рент.1"/>
      <sheetName val="рент"/>
      <sheetName val="F1002"/>
      <sheetName val="КРС"/>
      <sheetName val="Квал.состав"/>
      <sheetName val="Структура цеха (2)"/>
      <sheetName val="ф.2"/>
      <sheetName val="Лист 2"/>
      <sheetName val="Ф№1"/>
      <sheetName val="УНВ и Р Ц на Р по А, С и М"/>
      <sheetName val="bal1005"/>
      <sheetName val="bal1004"/>
      <sheetName val="bal1003"/>
      <sheetName val="BAL1006"/>
      <sheetName val="bal1002"/>
      <sheetName val="BAL1001"/>
      <sheetName val="uv"/>
      <sheetName val="F1000"/>
      <sheetName val="F1001"/>
      <sheetName val="к  прог.экон."/>
      <sheetName val="варианты"/>
      <sheetName val="вар к  пятнице"/>
      <sheetName val="оконч."/>
      <sheetName val=" Нефть"/>
      <sheetName val="Основные"/>
      <sheetName val="Природ.газ"/>
      <sheetName val="Нефть-расш."/>
      <sheetName val="на  30%-II"/>
      <sheetName val="   30%"/>
      <sheetName val="СМ-р"/>
      <sheetName val="См"/>
      <sheetName val="Калькуляция"/>
      <sheetName val="См   ЗКК"/>
      <sheetName val="баланс  эл.эн."/>
      <sheetName val="на  30% (2)"/>
      <sheetName val="SPRmes"/>
      <sheetName val="SPRkv"/>
      <sheetName val="См (с  ЗКК)"/>
      <sheetName val="СМ-р (2)"/>
      <sheetName val="Кап ремонт"/>
      <sheetName val="СТГ"/>
      <sheetName val="F1004 (2)"/>
      <sheetName val="F1004"/>
      <sheetName val="ПОКАЗ"/>
      <sheetName val="ЦЕХА"/>
      <sheetName val="БИЗНЕС"/>
      <sheetName val="FAKS расчет"/>
      <sheetName val="FAKS pl"/>
      <sheetName val="объем  пр-ва2001"/>
      <sheetName val="УКК "/>
      <sheetName val="ОФ 2001"/>
      <sheetName val="BAL1006_kv"/>
      <sheetName val="uv_kv"/>
      <sheetName val="F1006"/>
      <sheetName val="F1003"/>
      <sheetName val="ПЕЧАТЬ_Ф1000"/>
      <sheetName val="ПЕЧАТЬ_Ф1001"/>
      <sheetName val="ПЕЧАТЬ_Ф1002"/>
      <sheetName val="ПЕЧАТЬ_Ф1006"/>
      <sheetName val="ПЕЧАТЬ_Ф1003"/>
      <sheetName val="ПЕЧАТЬ_Ф1004"/>
      <sheetName val="Лист2 (2)"/>
      <sheetName val="Лист2 (3)"/>
      <sheetName val="Лист2 (4)"/>
      <sheetName val="Лист6 (2)"/>
      <sheetName val="Лист6 (3)"/>
      <sheetName val="рас.по охр.тр."/>
      <sheetName val="2005г.план"/>
      <sheetName val="2005г.факт"/>
      <sheetName val="расш.2005г."/>
      <sheetName val="1кв.06г."/>
      <sheetName val="расшифровка 1кв."/>
      <sheetName val="расш.1пол."/>
      <sheetName val="6 мес.06г."/>
      <sheetName val="6мес.06г.(Ширяева)"/>
      <sheetName val="расш.Меж."/>
      <sheetName val="расш.9мес"/>
      <sheetName val="ф.29мес."/>
      <sheetName val="Анализ 9 мес."/>
      <sheetName val="расш.2006г."/>
      <sheetName val="расш. к форме2"/>
      <sheetName val="Ф.2(2006г.)"/>
      <sheetName val="Анализ 2006 год"/>
      <sheetName val="Расш.1кв.2007г."/>
      <sheetName val="Ф2 1кв.2007г."/>
      <sheetName val="Ф1 1кв.2007г."/>
      <sheetName val="2.План счетов"/>
      <sheetName val="3.1.Актив"/>
      <sheetName val="3.2.Пассив"/>
      <sheetName val="4.Структура"/>
      <sheetName val="Штатное_расписание 2008"/>
      <sheetName val="6.Списки раб. мест"/>
      <sheetName val="7.Ср.проводки"/>
      <sheetName val="8.Перв.документы"/>
      <sheetName val="9.Сеть"/>
      <sheetName val="ФОТ "/>
      <sheetName val="ФОТ по видам деятельности "/>
      <sheetName val="недвиж."/>
      <sheetName val="движ."/>
      <sheetName val="с коэф1,117"/>
      <sheetName val="тарифы на 1.12.07"/>
      <sheetName val="тарифы со сторонними"/>
      <sheetName val="тарифы со сторонними _2_"/>
      <sheetName val="АУРОНО оконч.вариант"/>
      <sheetName val="Основная (2)"/>
      <sheetName val="SolE294"/>
      <sheetName val="SolE294 (2)"/>
      <sheetName val="к 25.01.06"/>
      <sheetName val="к 25.01.06 (посл.)"/>
      <sheetName val="к инф.о дох.договорах"/>
      <sheetName val="для коэф.в праздники"/>
      <sheetName val="к 02.02.06."/>
      <sheetName val="к 06.02.06 (посл.)"/>
      <sheetName val="БЕ ТЭК "/>
      <sheetName val="Statements"/>
      <sheetName val="Исх (2)"/>
      <sheetName val="Техн"/>
      <sheetName val="Капвл (2)"/>
      <sheetName val="Капвл"/>
      <sheetName val="Капвл напр"/>
      <sheetName val="Экспл"/>
      <sheetName val="Приб"/>
      <sheetName val="Кв в през"/>
      <sheetName val="ТЭП в през"/>
      <sheetName val="Ам.пр"/>
      <sheetName val="Рис.чув-ть  (2)"/>
      <sheetName val="бурение"/>
      <sheetName val="матрица"/>
      <sheetName val="кустование 1-2"/>
      <sheetName val="кустование 3-4"/>
      <sheetName val="профиль"/>
      <sheetName val="обустр"/>
      <sheetName val="скв, тпр, укпг"/>
      <sheetName val="смета УКПГ"/>
      <sheetName val="окт (3)"/>
      <sheetName val="мероприятия 1"/>
      <sheetName val="таблица"/>
      <sheetName val="мероприятия 2"/>
      <sheetName val="Диаграмма3"/>
      <sheetName val="мероприятия 2 (2)"/>
      <sheetName val="июн"/>
      <sheetName val="ит.эцн,шгн"/>
      <sheetName val="Накопит."/>
      <sheetName val="Остановл."/>
      <sheetName val="Расчёт_входной_10"/>
      <sheetName val="Расчёт_добычи_10"/>
      <sheetName val="Входная_10факт"/>
      <sheetName val="Расчёт_входной_11"/>
      <sheetName val="Расчёт_ добычи_ноябрь"/>
      <sheetName val="гр_ПНФ"/>
      <sheetName val="гр_НРФ"/>
      <sheetName val="график "/>
      <sheetName val="Ввод"/>
      <sheetName val="ГРП"/>
      <sheetName val="ИДН"/>
      <sheetName val="ТКРС"/>
      <sheetName val="Опт "/>
      <sheetName val="ППД"/>
      <sheetName val="расч вых"/>
      <sheetName val="Снижение производительности"/>
      <sheetName val="Снижение(25.11)"/>
      <sheetName val="Снижение(30.11)"/>
      <sheetName val="Снижение(23.12)"/>
      <sheetName val="Расчет май"/>
      <sheetName val="БД"/>
      <sheetName val="Опт.ячеек"/>
      <sheetName val="Итог "/>
      <sheetName val="График  ЦДНГ-3"/>
      <sheetName val="топ-20"/>
      <sheetName val="13219 "/>
      <sheetName val="8690"/>
      <sheetName val="8772"/>
      <sheetName val="План по увел. частоты"/>
      <sheetName val="РАСЧЕТ ДОБЫЧИ НА МЕСЯЦ"/>
      <sheetName val="График добычи на месяц"/>
      <sheetName val="Монит.потерь"/>
      <sheetName val="Факт. график добычи"/>
      <sheetName val="Ежес. мониторинг"/>
      <sheetName val="План (отчет) ГТМ доб. фонд"/>
      <sheetName val="План (отчет) ГТМ нагнет. фонд"/>
      <sheetName val="МЭР"/>
      <sheetName val="ГТМ"/>
      <sheetName val="Запуск"/>
      <sheetName val="Загрузка в формы расчета"/>
      <sheetName val="Анализ базы и ГТМ"/>
      <sheetName val="ГТМ по фильтру"/>
      <sheetName val="Итого по ДО"/>
      <sheetName val="Амир"/>
      <sheetName val="Андр"/>
      <sheetName val="Арл"/>
      <sheetName val="Ахт"/>
      <sheetName val="Илиш"/>
      <sheetName val="Карача-елг"/>
      <sheetName val="Кушнар"/>
      <sheetName val="Манчар"/>
      <sheetName val="Менеуз"/>
      <sheetName val="Нур"/>
      <sheetName val="Саит"/>
      <sheetName val="туймурз"/>
      <sheetName val="Тузлук"/>
      <sheetName val="Чекмаг"/>
      <sheetName val="Чермас"/>
      <sheetName val="Шелкан"/>
      <sheetName val="все"/>
      <sheetName val="sapactivexlhiddensheet"/>
      <sheetName val="Ачинский НПЗ"/>
      <sheetName val="расш для новой"/>
      <sheetName val="расш по старой"/>
      <sheetName val="Нефть 2008г"/>
      <sheetName val="Приложение3(Спец-жда)"/>
      <sheetName val=" КУЭН БП 2010 по единицам-1"/>
      <sheetName val=" по единицам 2010 -1"/>
      <sheetName val="1кв. 2007-2008гг"/>
      <sheetName val="9.2. "/>
      <sheetName val="9.3"/>
      <sheetName val="9.4"/>
      <sheetName val="9.5"/>
      <sheetName val="9.6"/>
      <sheetName val="9.7"/>
      <sheetName val="9.8"/>
      <sheetName val="10.2"/>
      <sheetName val="10.4"/>
      <sheetName val="11.1"/>
      <sheetName val="11.2"/>
      <sheetName val="11.3"/>
      <sheetName val="11.4"/>
      <sheetName val="11.5"/>
      <sheetName val="11.6"/>
      <sheetName val="11.7"/>
      <sheetName val="11.8"/>
      <sheetName val="11.9"/>
      <sheetName val="11.10"/>
      <sheetName val="12.5"/>
      <sheetName val="12.6"/>
      <sheetName val="12.7"/>
      <sheetName val="12.8"/>
      <sheetName val="12.10"/>
      <sheetName val="12.11"/>
      <sheetName val="12.12"/>
      <sheetName val="12.14"/>
      <sheetName val="раздII амортизация"/>
      <sheetName val="раздII амортизация (2)"/>
      <sheetName val="рIII стр 3.1"/>
      <sheetName val="расчет к р III стр 3.1"/>
      <sheetName val="Р  III стр 3.2"/>
      <sheetName val="P III с. 3.4"/>
      <sheetName val="Р III с. 3.7."/>
      <sheetName val="не вх.в вал"/>
      <sheetName val="ППСН"/>
      <sheetName val="проч.продукция "/>
      <sheetName val="раздII реал"/>
      <sheetName val="ПТО"/>
      <sheetName val="2.2 "/>
      <sheetName val="График УУЛФ по Филиалам"/>
      <sheetName val="ПАРАМ"/>
      <sheetName val="Отдел1"/>
      <sheetName val="Отдел2"/>
      <sheetName val="Отдел3"/>
      <sheetName val="Отдел4"/>
      <sheetName val="Отдел5"/>
      <sheetName val="Отдел6"/>
      <sheetName val="Отдел7"/>
      <sheetName val="Отдел8"/>
      <sheetName val="О9"/>
      <sheetName val="Отдел10"/>
      <sheetName val="Отдел11"/>
      <sheetName val="О12"/>
      <sheetName val="Отдел13"/>
      <sheetName val="Итого"/>
      <sheetName val="смета стор."/>
      <sheetName val="смета итог"/>
      <sheetName val="смета БН"/>
      <sheetName val="Расш БН"/>
      <sheetName val="Ком"/>
      <sheetName val="Итог по НО"/>
      <sheetName val="Итого с НИС"/>
      <sheetName val="смета расч."/>
      <sheetName val="расшифр."/>
      <sheetName val="Обоснование"/>
      <sheetName val="смета итог (уточ)"/>
      <sheetName val="Расш БН для АГ"/>
      <sheetName val="смета БН для АГ"/>
      <sheetName val="Расш БН для АГ (2)"/>
      <sheetName val="Налог на им."/>
      <sheetName val="Затраты по договорам на 2003"/>
      <sheetName val="И(2)"/>
      <sheetName val="смета (3)"/>
      <sheetName val="Обоснование (3)"/>
      <sheetName val="смета (4)"/>
      <sheetName val="Обоснование (4)"/>
      <sheetName val="Обоснование 2"/>
      <sheetName val="Обоснование (2)"/>
      <sheetName val="Смета расх.приб."/>
      <sheetName val="добыча"/>
      <sheetName val="обслуж."/>
      <sheetName val="РСО"/>
      <sheetName val="сбор"/>
      <sheetName val="подготовка"/>
      <sheetName val="кальк 15%"/>
      <sheetName val="кальк 19%"/>
      <sheetName val="с_c"/>
      <sheetName val="с_c (2008)"/>
      <sheetName val="расш"/>
      <sheetName val="Эл энергия"/>
      <sheetName val="Химия"/>
      <sheetName val="амо"/>
      <sheetName val="Расчет ФЗП"/>
      <sheetName val="расчет числ раб"/>
      <sheetName val="ООО БКН"/>
      <sheetName val="на печать"/>
      <sheetName val="отправка"/>
      <sheetName val="расшифровки"/>
      <sheetName val="с подписью"/>
      <sheetName val="с подписью (2)"/>
      <sheetName val="расшифровки (2)"/>
      <sheetName val="расшифровки (2)-печать"/>
      <sheetName val="с подписью (срав)"/>
      <sheetName val="нефт"/>
      <sheetName val="нагн"/>
      <sheetName val="прочие ОС"/>
      <sheetName val="без прибыли"/>
      <sheetName val="Филиал"/>
      <sheetName val="КУДНГ"/>
      <sheetName val="АУДНГ "/>
      <sheetName val="ЮУДНГ"/>
      <sheetName val="УБР"/>
      <sheetName val="разреш.перерасход"/>
      <sheetName val="ноябрь (2)"/>
      <sheetName val="Форма 2.2 "/>
      <sheetName val="бп 2007"/>
      <sheetName val="лимит 2008"/>
      <sheetName val="2 "/>
      <sheetName val="4 "/>
      <sheetName val="Прил к 4"/>
      <sheetName val="6.1."/>
      <sheetName val="Прил к 6.1."/>
      <sheetName val="6.2. "/>
      <sheetName val="Прил к 6.2"/>
      <sheetName val="табл 1 к стр7"/>
      <sheetName val="табл 2 к стр 7"/>
      <sheetName val="Свод ООО"/>
      <sheetName val="9.2."/>
      <sheetName val="10.2."/>
      <sheetName val="кап.рем"/>
      <sheetName val="прил к 12.3"/>
      <sheetName val="прил к 12.5"/>
      <sheetName val="12.15 "/>
      <sheetName val="раздII"/>
      <sheetName val="р III cтр 3.4"/>
      <sheetName val="Р III с 3.7"/>
      <sheetName val="не вх.в вал прод "/>
      <sheetName val="прочая продукция "/>
      <sheetName val="расшифровка"/>
      <sheetName val="тепло на сторону"/>
      <sheetName val="тариф по ээ для транзита"/>
      <sheetName val="внутр.оборот"/>
      <sheetName val="распределение"/>
      <sheetName val="Газ попутный"/>
      <sheetName val="баланс нефти"/>
      <sheetName val="баланс газа"/>
      <sheetName val="фил КРС"/>
      <sheetName val="фил ПРС"/>
      <sheetName val="2008г."/>
      <sheetName val="ВПТС"/>
      <sheetName val="форма 2.2 на 10.10.08"/>
      <sheetName val="строка 3"/>
      <sheetName val="Газ попутный план 01.09.08  "/>
      <sheetName val="форма 2.2 на 20.10.08 "/>
      <sheetName val="форма 2.2 урез."/>
      <sheetName val="форма 2.2 для Давлетбаева"/>
      <sheetName val="форма 2.2 в сравнении"/>
      <sheetName val="форма 2.2 под спец-тов"/>
      <sheetName val="не вх в вал урез."/>
      <sheetName val="не вх в вал "/>
      <sheetName val="электроэнергия"/>
      <sheetName val="электроэнергия -18 млн."/>
      <sheetName val="газ попутный 2009"/>
      <sheetName val="ППСН "/>
      <sheetName val="ППСН урез."/>
      <sheetName val="план 2008"/>
      <sheetName val="не вх.в.вал"/>
      <sheetName val="13Т_БЯ"/>
      <sheetName val="Смета 2.2"/>
      <sheetName val="корректировка "/>
      <sheetName val="необх.лимит"/>
      <sheetName val="6.2(по УДН) "/>
      <sheetName val="прил.к 6.1"/>
      <sheetName val="Прил. к 6.2."/>
      <sheetName val="7 "/>
      <sheetName val="Прилож.1 к 7"/>
      <sheetName val="Прилож.2 к стр 7"/>
      <sheetName val="8. Свод ООО"/>
      <sheetName val="11.8 "/>
      <sheetName val="прил.к 12.5"/>
      <sheetName val="12.14 "/>
      <sheetName val="р.II амортизация"/>
      <sheetName val="прил. к рIII стр1."/>
      <sheetName val="Р  III стр 3.5"/>
      <sheetName val="газ попутный  "/>
      <sheetName val="проч.продукция"/>
      <sheetName val="технол.показ."/>
      <sheetName val="кап.ремонт"/>
      <sheetName val="НЗНО, ОЗНПО с 01.09.08"/>
      <sheetName val="Форма П-4"/>
      <sheetName val="оборот"/>
      <sheetName val="Данные - прош."/>
      <sheetName val="Бр. №1"/>
      <sheetName val="Бр. №2"/>
      <sheetName val="Бр. №3"/>
      <sheetName val="Бр. №4"/>
      <sheetName val="Бр. №5"/>
      <sheetName val="Бр. №6"/>
      <sheetName val="Бр. №8"/>
      <sheetName val="Бр. №9"/>
      <sheetName val="Бр. №10"/>
      <sheetName val="Бр. №11"/>
      <sheetName val="Хозрасчетная карта, Сентябрь, 2"/>
      <sheetName val="стр.1"/>
      <sheetName val="Объекты Выбросы"/>
      <sheetName val="Выбросы стац."/>
      <sheetName val="Выбросы передв."/>
      <sheetName val="Объекты Сбросы"/>
      <sheetName val="Сбросы"/>
      <sheetName val="Объекты Отходы"/>
      <sheetName val="ФККО"/>
      <sheetName val="Отходы"/>
      <sheetName val="Вещества Выбросы"/>
      <sheetName val="Виды топлива"/>
      <sheetName val="Вещества сбросы"/>
      <sheetName val="Виды отходов"/>
      <sheetName val="Боровое 9 мес"/>
      <sheetName val="свод 9 мес"/>
      <sheetName val="Правила оформления"/>
      <sheetName val="Ф2.2 КУТТ БП по кв."/>
      <sheetName val="Ф2.2 КУТТ БП помесячно"/>
      <sheetName val="2. МТР"/>
      <sheetName val="5.ГСМ"/>
      <sheetName val="6.2 Тепло Б.Энерго"/>
      <sheetName val="7.ФЗП"/>
      <sheetName val="8.1 Услуги КУЭН"/>
      <sheetName val="8.2 Услуги КУРОНО"/>
      <sheetName val="8.3 Услуги КУАН"/>
      <sheetName val="9.3 ОЗНПО"/>
      <sheetName val="9.2, 9.5, 11.6Капремонт обор. "/>
      <sheetName val="9.8 ПТУС"/>
      <sheetName val="10.5.1 Э.энергия фил."/>
      <sheetName val="10.5.2 Т.энергия фил."/>
      <sheetName val="10.5.3 вода фил."/>
      <sheetName val="10.5.4 дефектоскопия фил."/>
      <sheetName val="11.9 метрология"/>
      <sheetName val="11.10.1 техобсл.тр-та"/>
      <sheetName val="11.10.2 техобсл.оргтехники"/>
      <sheetName val="11.10.3-11.10.5 Зач, дефек, ан."/>
      <sheetName val="11.10.6.Градуировка резерв."/>
      <sheetName val="12.2 охрана труда"/>
      <sheetName val="12.3 охрана окр.среды"/>
      <sheetName val="12.4. Подготовка кадров"/>
      <sheetName val="12.6,12.7  связь и инф.усл.ст."/>
      <sheetName val="12.6.4. СКТС Автотрекер"/>
      <sheetName val="12.14 Вода и канализация"/>
      <sheetName val="12.15.1, 12.15.2 ГО и ЧС"/>
      <sheetName val="12.15.14-15Почт, канц, подписка"/>
      <sheetName val="12.15.16 Годовой СГТО"/>
      <sheetName val="Общий по ПТО"/>
      <sheetName val="12.15.19 ГИБДД МВД РБ"/>
      <sheetName val="ПЕНСИОНЕРЫ"/>
      <sheetName val="новогодние  подарки"/>
      <sheetName val="Юбиляры"/>
      <sheetName val="Накладные 2010"/>
      <sheetName val="Потребная прибыль 2010"/>
      <sheetName val="Доход по  тарифам с 01.01.2010"/>
      <sheetName val="ЦДНГ 5"/>
      <sheetName val="УУДНГ -5"/>
      <sheetName val="ЦДС УУДНГ  2009 по ед.-1"/>
      <sheetName val="План по ЦДС УДНГ на 2009 г"/>
      <sheetName val="материалы "/>
      <sheetName val="сред.взвеш.штанг"/>
      <sheetName val="мойка штанг с сорт."/>
      <sheetName val="ОМЗ мес"/>
      <sheetName val="IC_Sales"/>
      <sheetName val="IC_Purchases"/>
      <sheetName val="IC_Debtors"/>
      <sheetName val="IC_Creditors"/>
      <sheetName val="IC_OthInc"/>
      <sheetName val="FinAssets"/>
      <sheetName val="FinLiab"/>
      <sheetName val="Company"/>
      <sheetName val="Supporting data"/>
      <sheetName val="ЧТС"/>
      <sheetName val="сетка"/>
      <sheetName val="соотн"/>
      <sheetName val="водит"/>
      <sheetName val="ввод нов"/>
      <sheetName val="карьер"/>
      <sheetName val="сетка (сравнение)"/>
      <sheetName val="ИТР_руд"/>
      <sheetName val="ИТР_руд (доп1)"/>
      <sheetName val="ИТР_руд (доп2)"/>
      <sheetName val="ИТРДОП"/>
      <sheetName val="ИТР_реал."/>
      <sheetName val="ИТР_реал. (2)"/>
      <sheetName val="ИТР_зиф"/>
      <sheetName val="ИТР_сму_окс"/>
      <sheetName val="ИТР_Сковородино"/>
      <sheetName val="УГР"/>
      <sheetName val="УГР (2)"/>
      <sheetName val="АТЦ"/>
      <sheetName val="АТЦ (2)"/>
      <sheetName val="ЗИФ"/>
      <sheetName val="ЗИФ (2)"/>
      <sheetName val="ЗИФ_монт"/>
      <sheetName val="СГМ"/>
      <sheetName val="СГМ (2)"/>
      <sheetName val="ТВСиК"/>
      <sheetName val="ТВСиК (2)"/>
      <sheetName val="ЛЗУ"/>
      <sheetName val="ЛЗУ1"/>
      <sheetName val="скл_тмц"/>
      <sheetName val="скл_тмц (доп)"/>
      <sheetName val="Сковородино_грузчики"/>
      <sheetName val="гмо"/>
      <sheetName val="Столовая"/>
      <sheetName val="ЖКХ"/>
      <sheetName val="окс"/>
      <sheetName val="СМУ"/>
      <sheetName val="СМУ_Прромбаза"/>
      <sheetName val="скл_вм"/>
      <sheetName val="АУП Благ"/>
      <sheetName val="ВПО"/>
      <sheetName val="Формы"/>
      <sheetName val="1п"/>
      <sheetName val="2п(но)"/>
      <sheetName val="3п-1(НГК)"/>
      <sheetName val="3-п2(КГК)"/>
      <sheetName val="ОбьемПлан2003"/>
      <sheetName val="СтоимФакт2003"/>
      <sheetName val="СтоимПлан2003"/>
      <sheetName val="ЦенаПлан2003"/>
      <sheetName val="Апрель(ф)"/>
      <sheetName val="фев(ф)"/>
      <sheetName val="Номенклатура"/>
      <sheetName val="ДО"/>
      <sheetName val="Параметры обработки"/>
      <sheetName val="ПРИМ"/>
      <sheetName val="Технические параметры"/>
      <sheetName val="ПРОД"/>
      <sheetName val="СПИСОК"/>
      <sheetName val="СУММЫ"/>
      <sheetName val="ГРУППА"/>
      <sheetName val="КОНТРОЛЬНЫЕ"/>
      <sheetName val="БН"/>
      <sheetName val="БНГ"/>
      <sheetName val="БПГ"/>
      <sheetName val="БГПЗ"/>
      <sheetName val="ПУ"/>
      <sheetName val="ДО(квартал)"/>
      <sheetName val="ДДС(сравнение)"/>
      <sheetName val="ДДС"/>
      <sheetName val="ДДС(квартал)"/>
      <sheetName val="БР"/>
      <sheetName val="МСБк"/>
      <sheetName val="МСБс"/>
      <sheetName val="МСБ"/>
      <sheetName val="ПНиГ"/>
      <sheetName val="ПНиГ_ЗАК"/>
      <sheetName val="ПНиГ_ВР"/>
      <sheetName val="ПНиГ_ЭКСП"/>
      <sheetName val="ПП_ЗАК"/>
      <sheetName val="ПП_ВР"/>
      <sheetName val="ПП_ЭКСП"/>
      <sheetName val="ЗАКконс"/>
      <sheetName val="ЗАКстат"/>
      <sheetName val="ИТО"/>
      <sheetName val="СМЕТА(НГДО)к"/>
      <sheetName val="КОММк"/>
      <sheetName val="УПРк"/>
      <sheetName val="ТЗРк"/>
      <sheetName val="СМЕТА(НГДО)с"/>
      <sheetName val="КОММс"/>
      <sheetName val="СМЕТА(СВОД)"/>
      <sheetName val="УПРс"/>
      <sheetName val="ГПЗ"/>
      <sheetName val="Прочие"/>
      <sheetName val="ПДиР"/>
      <sheetName val="ЗАЙМЫ"/>
      <sheetName val="ИНВ_РАСХ"/>
      <sheetName val="ИНВ_ФИН"/>
      <sheetName val="РБПк"/>
      <sheetName val="РБПс"/>
      <sheetName val="ВНЕОБк"/>
      <sheetName val="ВНЕОБс"/>
      <sheetName val="ИНВ_РАСХ_ПР"/>
      <sheetName val="ПФИР"/>
      <sheetName val="ЦБ"/>
      <sheetName val="НАЛОГИс"/>
      <sheetName val="НАЛОГИк"/>
      <sheetName val="АКЦИЗЫ"/>
      <sheetName val="ТЭП(НГДО)"/>
      <sheetName val="ФЭП(НГДО)"/>
      <sheetName val="КПД(НГДО)"/>
      <sheetName val="Списки"/>
      <sheetName val="КПД (НГДО) - старый"/>
      <sheetName val="KPI пример"/>
      <sheetName val="СГФ_Свод контракты"/>
      <sheetName val="СГФ_2Д контракты"/>
      <sheetName val="СГФ_3Д контракты"/>
      <sheetName val="анализ доходов"/>
      <sheetName val="анализ доходов по объектам"/>
      <sheetName val="расшифровка МД Ф"/>
      <sheetName val="план год_н (итог) (2002)"/>
      <sheetName val="отгрузка год"/>
      <sheetName val="план годСХМ изм"/>
      <sheetName val="план годСХМ изм (2)"/>
      <sheetName val="Товар"/>
      <sheetName val="Товар (2)"/>
      <sheetName val="4кв1"/>
      <sheetName val="нед август"/>
      <sheetName val="нед сен-окт "/>
      <sheetName val="нед сентяб"/>
      <sheetName val="3кв"/>
      <sheetName val="план год_н (итог)"/>
      <sheetName val="план год_нед (итог)"/>
      <sheetName val="сентябрь (3)"/>
      <sheetName val="сентябрь (2)"/>
      <sheetName val="4кв"/>
      <sheetName val="кредиты (2)"/>
      <sheetName val="порт"/>
      <sheetName val="объем ф1"/>
      <sheetName val="цены конеч ф2"/>
      <sheetName val="тарифы по доставке общ"/>
      <sheetName val="ф 3!"/>
      <sheetName val="Ф 4!"/>
      <sheetName val="Ф 5!"/>
      <sheetName val="формирование цен"/>
      <sheetName val="коэф"/>
      <sheetName val="условия"/>
      <sheetName val="цена реал-ии"/>
      <sheetName val="с-ть нормы"/>
      <sheetName val="с-сть концентратов"/>
      <sheetName val="Ср месячный БДДС"/>
      <sheetName val="БДДС ср мес"/>
      <sheetName val="Усл ср мес"/>
      <sheetName val="БДР ср мес"/>
      <sheetName val="БДР ГОК и ТД"/>
      <sheetName val="Оборудование лизинг"/>
      <sheetName val="ЛИЗИНГ ПЛАТЕЖИ"/>
      <sheetName val="пр пр-во"/>
      <sheetName val="неосн д-ть"/>
      <sheetName val="себестоимость хв"/>
      <sheetName val="полная с ст-ть"/>
      <sheetName val="с-сть консолид"/>
      <sheetName val="кап строй"/>
      <sheetName val="кап ремонт "/>
      <sheetName val="тариф тр"/>
      <sheetName val="недра"/>
      <sheetName val="общ"/>
      <sheetName val="ВМСБ"/>
      <sheetName val="распр налогов"/>
      <sheetName val="реализация (2)"/>
      <sheetName val="цена реал-ии (2)"/>
      <sheetName val="Выручка (2)"/>
      <sheetName val="ср мес АК РФ"/>
      <sheetName val="БДР свод"/>
      <sheetName val="БДР экс"/>
      <sheetName val="БДР внутр"/>
      <sheetName val="БДДС в"/>
      <sheetName val="БДДС э"/>
      <sheetName val="БДДС свод"/>
      <sheetName val="БМК 4 Q"/>
      <sheetName val="ВМЗ 4 Q"/>
      <sheetName val="УК 4 Q"/>
      <sheetName val="УГТ 4 Q "/>
      <sheetName val="ЮК 4 Q"/>
      <sheetName val="Корр"/>
      <sheetName val="1-й ФИН"/>
      <sheetName val="ПриложФИН"/>
      <sheetName val="2006"/>
      <sheetName val="Люб"/>
      <sheetName val="Baby"/>
      <sheetName val="WB Izr"/>
      <sheetName val="WB Hol"/>
      <sheetName val="WB Cnd"/>
      <sheetName val="TESTВкусы"/>
      <sheetName val="Потребление"/>
      <sheetName val="КФ1"/>
      <sheetName val="Cost by p೗"/>
      <sheetName val="Смета 恽「"/>
      <sheetName val="Смета 午_x0013_⎸ๅ恽る"/>
      <sheetName val="Смета с"/>
      <sheetName val="Смета 午_x0013_ؖ恽る"/>
      <sheetName val="CFlows"/>
      <sheetName val="Bsheet"/>
      <sheetName val="Outputs"/>
      <sheetName val="Ownership"/>
      <sheetName val="Debt Service"/>
      <sheetName val="Revenues"/>
      <sheetName val="0&amp;M and Maintenance"/>
      <sheetName val="bookdepn"/>
      <sheetName val="taxdepn"/>
      <sheetName val="BookTax"/>
      <sheetName val="CashTax"/>
      <sheetName val="Step-up costs"/>
      <sheetName val="2002finance"/>
      <sheetName val="2001Invoices"/>
      <sheetName val="Ebute"/>
      <sheetName val="Megh"/>
      <sheetName val="Annual St"/>
      <sheetName val="Workings"/>
      <sheetName val="Questions"/>
      <sheetName val="Input-Time"/>
      <sheetName val="Solve&amp;Print"/>
      <sheetName val="Funding"/>
      <sheetName val="Tariff"/>
      <sheetName val="Early Gene"/>
      <sheetName val="Escalation"/>
      <sheetName val="Ratios"/>
      <sheetName val="Tax &amp; Dep"/>
      <sheetName val="Repay Profiles"/>
      <sheetName val="CFADS vs DS"/>
      <sheetName val="DSCR vs PA DSCR"/>
      <sheetName val="RasLaf"/>
      <sheetName val="Plant Operations"/>
      <sheetName val="Cash Flow &amp; Coverages"/>
      <sheetName val="AES Corp Income Statement"/>
      <sheetName val="Income Statement"/>
      <sheetName val="Performance Data"/>
      <sheetName val="Availability Calculation"/>
      <sheetName val="Finance &amp; Economic Data"/>
      <sheetName val="Tolling Payments"/>
      <sheetName val="ICF INPUTS"/>
      <sheetName val="Energy Market"/>
      <sheetName val="EPC Data"/>
      <sheetName val="Owners Costs"/>
      <sheetName val="Tax &amp; Depreciation"/>
      <sheetName val="MACRS"/>
      <sheetName val="LDP"/>
      <sheetName val="LDF"/>
      <sheetName val="Operating Cash flow"/>
      <sheetName val="Actual Depreciation"/>
      <sheetName val="Cash flow &amp; coverage ratios"/>
      <sheetName val="Finance data"/>
      <sheetName val="Int &amp; Amort"/>
      <sheetName val="Unit Pricing"/>
      <sheetName val="Avail. Penalty"/>
      <sheetName val="Hedge"/>
      <sheetName val="ChartData"/>
      <sheetName val="Chart1"/>
      <sheetName val="Chart2"/>
      <sheetName val="Sensitivities"/>
      <sheetName val="Southland"/>
      <sheetName val="TechInputs"/>
      <sheetName val="C&amp;F"/>
      <sheetName val="Cashflow"/>
      <sheetName val="Returns"/>
      <sheetName val="Operating budget"/>
      <sheetName val="LDs"/>
      <sheetName val="DSRA"/>
      <sheetName val="Outstanding Debt"/>
      <sheetName val="Repays vs Cashflow"/>
      <sheetName val="Barka"/>
      <sheetName val="Change Notes"/>
      <sheetName val="MODEL INPUTS"/>
      <sheetName val="COMMERCIAL INPUTS"/>
      <sheetName val="COMMODITY PRICE DATA"/>
      <sheetName val="EPC COST"/>
      <sheetName val="DEVELOPMENT COST"/>
      <sheetName val="TOTAL CAPEX"/>
      <sheetName val="FINANCING"/>
      <sheetName val="Refinancing"/>
      <sheetName val="Annual Summ"/>
      <sheetName val="Quarterly Cash Flow"/>
      <sheetName val="Plant Operation"/>
      <sheetName val="Fixed O&amp;M"/>
      <sheetName val="Variable O&amp;M"/>
      <sheetName val="Cash Taxes"/>
      <sheetName val="Prop. Taxes"/>
      <sheetName val="Variable Costs"/>
      <sheetName val="Fixed Costs"/>
      <sheetName val="Operational Payroll"/>
      <sheetName val="DSR Requirement"/>
      <sheetName val="Fin Stmnts"/>
      <sheetName val="Switches &amp; Scenarios"/>
      <sheetName val="Constr, Op &amp; Fin Assmp"/>
      <sheetName val="Bridge Loans"/>
      <sheetName val="Issues"/>
      <sheetName val="Draw"/>
      <sheetName val="PROFORMA"/>
      <sheetName val="Spot, Firm Cap &amp; Dispatch"/>
      <sheetName val="Bk &amp; Tax Dep &amp; ADIT"/>
      <sheetName val="LONG TERM DEBT CALC"/>
      <sheetName val="DEBT SERV SUMM"/>
      <sheetName val="Recon Capex details"/>
      <sheetName val="Andres"/>
      <sheetName val="Exec. Summary"/>
      <sheetName val="Fin Stmnts Summary"/>
      <sheetName val="DPP Spot, Firm Cap &amp; Dispatch"/>
      <sheetName val="Op Assmp"/>
      <sheetName val="LosMina"/>
      <sheetName val="Refinancement"/>
      <sheetName val="Arlington Shell"/>
      <sheetName val="Global Assumptions"/>
      <sheetName val="Consolidated Income Statement"/>
      <sheetName val="Cash Flow"/>
      <sheetName val="Debt and Other Assets"/>
      <sheetName val="Fixed Assets"/>
      <sheetName val="Related Companies"/>
      <sheetName val="Gener Contractual"/>
      <sheetName val="Birmann"/>
      <sheetName val="Queltehues+Volcan"/>
      <sheetName val="Maitenes"/>
      <sheetName val="Alfalfal"/>
      <sheetName val="Renca"/>
      <sheetName val="TG El Indio"/>
      <sheetName val="Ventanas"/>
      <sheetName val="Laguna Verde"/>
      <sheetName val="Other_Business"/>
      <sheetName val="E. Verde (cons)"/>
      <sheetName val="Nacimiento"/>
      <sheetName val="Constitución"/>
      <sheetName val="Laja"/>
      <sheetName val="Mostazal"/>
      <sheetName val="Turbina_EVSA"/>
      <sheetName val="Nueva_Renca"/>
      <sheetName val="Norgener"/>
      <sheetName val="Guacolda"/>
      <sheetName val="TermoAndes"/>
      <sheetName val="Interandes"/>
      <sheetName val="Chivor"/>
      <sheetName val="Debt_Mkt_Value"/>
      <sheetName val="Bond ESSA"/>
      <sheetName val="Energy Data"/>
      <sheetName val="Charts"/>
      <sheetName val="Gener"/>
      <sheetName val="Operating Assumptions"/>
      <sheetName val="Financial Assumptions"/>
      <sheetName val="MHA"/>
      <sheetName val="Start&amp;Standby"/>
      <sheetName val="P &amp; L"/>
      <sheetName val="P&amp;L VAR"/>
      <sheetName val="Cashflow VAR"/>
      <sheetName val="IRR &amp; NPV"/>
      <sheetName val="Depn &amp; Tax"/>
      <sheetName val="Penalty Caps"/>
      <sheetName val="Financ"/>
      <sheetName val="Fuel Cost"/>
      <sheetName val="Depr"/>
      <sheetName val="Corp_hyp"/>
      <sheetName val="Return"/>
      <sheetName val="Invest"/>
      <sheetName val="SHELL-Equity earnings"/>
      <sheetName val="C_hyp_ann"/>
      <sheetName val="Corp_hyp_USD"/>
      <sheetName val="OPGC"/>
      <sheetName val="Экспл_ запасы"/>
      <sheetName val="Пром_ запасы"/>
      <sheetName val="Cashflow Forecast Port"/>
      <sheetName val="Receita IRT"/>
      <sheetName val="Sul Summary_ Arlington"/>
      <sheetName val="DESPESAS 2002_BÁSICO"/>
      <sheetName val="BRGAAP "/>
      <sheetName val="восток"/>
      <sheetName val="жезказган"/>
      <sheetName val="казахмысспорт"/>
      <sheetName val="КЦМ"/>
      <sheetName val="КСП"/>
      <sheetName val="Правление"/>
      <sheetName val="жомарт"/>
      <sheetName val="шатыркуль"/>
      <sheetName val="уд борлы"/>
      <sheetName val="тэс"/>
      <sheetName val="кацентр наладка"/>
      <sheetName val="Взрыв.скв"/>
      <sheetName val="Бур. Шпуров"/>
      <sheetName val="Зар. взр.  шпуров"/>
      <sheetName val=" ТОРО-50"/>
      <sheetName val="ЭКГ-8И"/>
      <sheetName val="погрузка"/>
      <sheetName val="Бур скв."/>
      <sheetName val="Торкрет"/>
      <sheetName val="Роболт"/>
      <sheetName val="ОКНТ"/>
      <sheetName val="Вспом."/>
      <sheetName val="Себ.-2009"/>
      <sheetName val="СЕБ.УПГР "/>
      <sheetName val="экспл. затраты"/>
      <sheetName val="cur risk 0 "/>
      <sheetName val="cur risk 0_x0000_"/>
      <sheetName val="cur risk 0_x0005_"/>
      <sheetName val="Затраты на материалы"/>
      <sheetName val="БУ"/>
      <sheetName val="СПК"/>
      <sheetName val="ПДМ"/>
      <sheetName val="ПДМ (2)"/>
      <sheetName val="Торкрет-ГШО"/>
      <sheetName val="Торкрет-ЖБК-ТМЦ"/>
      <sheetName val="ПДМ ТОРО 11"/>
      <sheetName val="Бурение SOLO 7-15F"/>
      <sheetName val="Бурение Simba "/>
      <sheetName val="Материалы шп. "/>
      <sheetName val="Параматик"/>
      <sheetName val="ВМ-шп."/>
      <sheetName val="ПМЗШ"/>
      <sheetName val="Зарядная машина-шп. NORMET"/>
      <sheetName val="САТ980"/>
      <sheetName val=" ТОРО 6"/>
      <sheetName val="ТОРО 50,40Д"/>
      <sheetName val="Роболт-СПК"/>
      <sheetName val="Торкркет-ГШО"/>
      <sheetName val="Торкрет-ТМЦ"/>
      <sheetName val="SOLO 7-10F"/>
      <sheetName val="ВМ-скв."/>
      <sheetName val="Зарядная машина-скв. NORMET "/>
      <sheetName val="Заправщи NORMET "/>
      <sheetName val="Конвейер"/>
      <sheetName val="Дробилка"/>
      <sheetName val="cur risk 0 "/>
      <sheetName val="ГПР-вскрыша горная-масса"/>
      <sheetName val="Конырат"/>
      <sheetName val="Западный Нурказган"/>
      <sheetName val="Саяк"/>
      <sheetName val="Шатырколь"/>
      <sheetName val="Шлакоотвал"/>
      <sheetName val="ККШ"/>
      <sheetName val="Северный Нурказган-не включать "/>
      <sheetName val="Дивизион"/>
      <sheetName val="Лист5 (2)"/>
      <sheetName val="Проч.расх."/>
      <sheetName val="40"/>
      <sheetName val="Lead (2)"/>
      <sheetName val="60"/>
      <sheetName val="проектные"/>
      <sheetName val="Проек.расх"/>
      <sheetName val="B-4"/>
      <sheetName val="Центр.март 11г.(+;-)оконч."/>
      <sheetName val="Лимит движ.ден.ср.март "/>
      <sheetName val="Лимит движ.ден.ср.март(мой)"/>
      <sheetName val="Колич.баланс Март 11г "/>
      <sheetName val="Хоз.расч.баланс Март 11 г. "/>
      <sheetName val="справка о недопоставке март"/>
      <sheetName val="Приход  "/>
      <sheetName val="Акт приема-передачи спецодежды"/>
      <sheetName val="Баланс движ.по склад Март 11 г."/>
      <sheetName val="Движ.шахта март 11 г."/>
      <sheetName val="РАС-2 Март 11г."/>
      <sheetName val="Центр.март 11г.(+;-)"/>
      <sheetName val="Движ.центр.март 11г."/>
      <sheetName val="Процессы центр.склад Март 11г."/>
      <sheetName val="ВВ и ВМ Подземка март 11г."/>
      <sheetName val="РАС-1 Март 11 г."/>
      <sheetName val="ВВ и ВМ март 11г.общий"/>
      <sheetName val="ВВ и ВМ Максам скл.март 11г."/>
      <sheetName val="центр.фев.сличит.11г.(+;-) (2)"/>
      <sheetName val="шахта февраль 11 г.(+;-)"/>
      <sheetName val="Акт сн.ост.Air Best"/>
      <sheetName val="Акт сн.ост.шахта февраль 11 г."/>
      <sheetName val="Акт центр.февраль 11г."/>
      <sheetName val="центр.февраль 11г.(+;-)"/>
      <sheetName val="Лимит движ.ден.ср.февраль "/>
      <sheetName val="Движ.шахта февраль 11 г.(мес.)"/>
      <sheetName val="Движ.центр.февраль 11г.(с март."/>
      <sheetName val="Колич.баланс Февраль 11г "/>
      <sheetName val="РАС-2 Февраль"/>
      <sheetName val="Баланс движ.по склад Фев.11 г."/>
      <sheetName val="Процессы центр.склад февр. 11г."/>
      <sheetName val="Приход "/>
      <sheetName val="Хоз.расч.баланс Февраль 11 г. "/>
      <sheetName val="справка о недопоставке февраль"/>
      <sheetName val="Лимит движ.ден.ср.февраль(мой)"/>
      <sheetName val="РАС-1 Февраль 11 г."/>
      <sheetName val="ВВ и ВМ Подземка февр.11г."/>
      <sheetName val="ВВ и ВМ февр.11г.общий"/>
      <sheetName val="фев"/>
      <sheetName val="фев "/>
      <sheetName val="ВВ и ВМ Максам скл.февр.11г."/>
      <sheetName val="Нурказган ноябрь"/>
      <sheetName val="РАС-1 Ноябрь 10 г."/>
      <sheetName val="Колич.баланс Ноябрь 10г "/>
      <sheetName val="ВВ и ВМ ноябрь общий"/>
      <sheetName val="Акт (+;-) шахта ноябрь 10 г."/>
      <sheetName val="Движ.шахта ноябрь 10 г."/>
      <sheetName val="Движ.центр.ноябрь10г."/>
      <sheetName val="РАС-2 Ноябрь"/>
      <sheetName val="Баланс движ.по склад Нояб.10 г."/>
      <sheetName val="Акт снят.ост.шахта ноябрь 10 г."/>
      <sheetName val="ВВ и ВМ Максам скл. ноябрь"/>
      <sheetName val="ВВ и ВМ Подземка ноябрь"/>
      <sheetName val="Лимит движ.ден.ср.ноябрь(мой)"/>
      <sheetName val="Анализ остатков Ноябрь 10 г."/>
      <sheetName val="Хоз.расч.баланс Ноябрь 10 г. "/>
      <sheetName val="справка о недопоставке ноябрь"/>
      <sheetName val="Лимит движ.ден.ср.ноябрь "/>
      <sheetName val="Приход путевые"/>
      <sheetName val="Путевые"/>
      <sheetName val="Акт снят.AIR BEST сент.10 г."/>
      <sheetName val="мар"/>
      <sheetName val="Форма2"/>
      <sheetName val="БДДС (2)"/>
      <sheetName val="БДР1"/>
      <sheetName val="ГК"/>
      <sheetName val="БДР_Банк"/>
      <sheetName val="График КС"/>
      <sheetName val="1.КС"/>
      <sheetName val="2.ОС"/>
      <sheetName val="3.ОС УППР+смола"/>
      <sheetName val="4.ГПР"/>
      <sheetName val="Сводная КапВложения"/>
      <sheetName val="6.ЗП"/>
      <sheetName val="7.ППР"/>
      <sheetName val="дисконт"/>
      <sheetName val="прог.произв."/>
      <sheetName val="3.ОС УППР+смола (2)"/>
      <sheetName val="1.БДДС"/>
      <sheetName val="2.БДР"/>
      <sheetName val="3.ББЛ"/>
      <sheetName val="5.ГПР_4г"/>
      <sheetName val="6.ГПР_18л"/>
      <sheetName val="7.ГПР_св"/>
      <sheetName val="8. 1-я очередь"/>
      <sheetName val="9. 2-я очередь"/>
      <sheetName val="10. 3-я очередь"/>
      <sheetName val="11. Пр-во_Сбыт"/>
      <sheetName val="12. Общие расходы"/>
      <sheetName val="13. Персонал"/>
      <sheetName val="14. Расх. на персонал"/>
      <sheetName val="15. Налоги"/>
      <sheetName val="16. Кредиты"/>
      <sheetName val="17. Дивиденды"/>
      <sheetName val="H"/>
      <sheetName val="2@"/>
      <sheetName val="Энергия ХН 2003 (3)"/>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Ст. 06.02."/>
      <sheetName val="sensitiv"/>
      <sheetName val="Kz BS"/>
      <sheetName val="FixedAssets"/>
      <sheetName val="CashFlowА3"/>
      <sheetName val="CurrentLiabilities"/>
      <sheetName val="APC_Depts"/>
      <sheetName val="CurrentAssets"/>
      <sheetName val="AP А3"/>
      <sheetName val="Financing_Equity"/>
      <sheetName val="Sales_Debtors А3"/>
      <sheetName val="Production"/>
      <sheetName val="Fuel_Tenge"/>
      <sheetName val="Financial ratios А3"/>
      <sheetName val="А3.1"/>
      <sheetName val="А3.3."/>
      <sheetName val="А3.2"/>
      <sheetName val="масла-свод"/>
      <sheetName val="А3.4"/>
      <sheetName val="А 3.6"/>
      <sheetName val="А4.1"/>
      <sheetName val="А 7.2 и А 17.33"/>
      <sheetName val="А 7.5"/>
      <sheetName val="А 7.6"/>
      <sheetName val="А 7.7."/>
      <sheetName val="А 7.8."/>
      <sheetName val="А7.9"/>
      <sheetName val="А 7.9.1"/>
      <sheetName val="А7.9.2"/>
      <sheetName val="А7.10-7.11"/>
      <sheetName val="А 7.12"/>
      <sheetName val="А 8"/>
      <sheetName val="А10"/>
      <sheetName val="расшФОТ"/>
      <sheetName val="А12"/>
      <sheetName val="А11,А12.4"/>
      <sheetName val="А12.8"/>
      <sheetName val="А17.1"/>
      <sheetName val="А17.2"/>
      <sheetName val="А17.6"/>
      <sheetName val="А17.12-17.16"/>
      <sheetName val="А17.9.3"/>
      <sheetName val="пут"/>
      <sheetName val="А17.10"/>
      <sheetName val="А17.15"/>
      <sheetName val="А17.16"/>
      <sheetName val="А17.17"/>
      <sheetName val="А17.18-17.19"/>
      <sheetName val="А17.20"/>
      <sheetName val="А17.21"/>
      <sheetName val="А 7.29."/>
      <sheetName val="РП1.1"/>
      <sheetName val="РП 1.2"/>
      <sheetName val="РП 1.4"/>
      <sheetName val="МОП"/>
      <sheetName val="ЦДС"/>
      <sheetName val="УКХ "/>
      <sheetName val="теплоход"/>
      <sheetName val="транс.ПФ"/>
      <sheetName val="Памятка"/>
      <sheetName val="Форма1"/>
      <sheetName val="Форма3"/>
      <sheetName val="Форма4"/>
      <sheetName val="Форма5"/>
      <sheetName val="Форма6"/>
      <sheetName val="Форма7"/>
      <sheetName val="Форма8"/>
      <sheetName val="титфин"/>
      <sheetName val="Пр.М"/>
      <sheetName val="Ф10"/>
      <sheetName val="Пр1"/>
      <sheetName val="Пр2"/>
      <sheetName val="Пр2.2"/>
      <sheetName val="Пр3"/>
      <sheetName val="Пр4"/>
      <sheetName val="Расчеты ОСД"/>
      <sheetName val="Info"/>
      <sheetName val="Ф11"/>
      <sheetName val="Пр4 (2)"/>
      <sheetName val="потр"/>
      <sheetName val="СН"/>
      <sheetName val="Ф3РД"/>
      <sheetName val="Ф3УДТГ"/>
      <sheetName val="Ф3УПГ"/>
      <sheetName val="Ф3УДТВ"/>
      <sheetName val="ТЭПиКПД"/>
      <sheetName val="Пр.план"/>
      <sheetName val="ОТМ"/>
      <sheetName val="ДоходСбыт"/>
      <sheetName val="ПрЗатр"/>
      <sheetName val="РасхПер."/>
      <sheetName val="КВЛ"/>
      <sheetName val="1NK"/>
      <sheetName val="2.2 ОтклОТМ"/>
      <sheetName val="1.3.2 ОТМ"/>
      <sheetName val="Предпр"/>
      <sheetName val="ЦентрЗатр"/>
      <sheetName val="ЕдИзм"/>
      <sheetName val="2NK"/>
      <sheetName val="3NK"/>
      <sheetName val="4NK"/>
      <sheetName val="5NK "/>
      <sheetName val="5NK КТГ_ИЦА_Шатекову"/>
      <sheetName val="Налоги 2002-2006"/>
      <sheetName val="July_03_Pg8"/>
      <sheetName val="cant sim"/>
      <sheetName val="предприятия"/>
      <sheetName val="TEI $"/>
      <sheetName val="BP_Update for WCM"/>
      <sheetName val="Структура"/>
      <sheetName val="1.1 Паспорт"/>
      <sheetName val="1.2 Сценарий"/>
      <sheetName val="1.3.1 ОбъемПроизв"/>
      <sheetName val="Поставки"/>
      <sheetName val="1.3.2 ОТМ (УМГ)"/>
      <sheetName val="1.3.2 ОТМ (ЭМГ)"/>
      <sheetName val="1.4 ПланСоцЗатр"/>
      <sheetName val="1.5 ПСнижЗатр"/>
      <sheetName val="ПСнижЗатрЭМГ"/>
      <sheetName val="ПСнижЗатрУМГ"/>
      <sheetName val="1.6 КФУ"/>
      <sheetName val="1.7 ИнвестПроекты"/>
      <sheetName val="1.8 Займы"/>
      <sheetName val="2.1 Доходы"/>
      <sheetName val="промеж. себестоим"/>
      <sheetName val="2.3 Себестоимость"/>
      <sheetName val="2.3 Себестоимость УМГ"/>
      <sheetName val="2.3 Себестоимость ЭМГ"/>
      <sheetName val="2.4 Непроизв. расходы"/>
      <sheetName val="2.4 Непроизв. расходы УМГ"/>
      <sheetName val="2.4 Непроизв. расходы ЭМГ"/>
      <sheetName val="2.4 Непроизв. расходы ЦА"/>
      <sheetName val="промеж. КВЛ"/>
      <sheetName val="2.5 КВЛ"/>
      <sheetName val="2.5 КВЛ_УМГ"/>
      <sheetName val="2.5 КВЛ_ЭМГ"/>
      <sheetName val="2.5 КВЛ_ЦА"/>
      <sheetName val="Займы в валюте"/>
      <sheetName val="4061-KZ"/>
      <sheetName val="3744-KZ"/>
      <sheetName val="Султанат Оман"/>
      <sheetName val="BNP Paribas"/>
      <sheetName val="2.6 Займы в тенге"/>
      <sheetName val="2.7 Налоги"/>
      <sheetName val="2.8 Труд"/>
      <sheetName val="2.8 Труд УМГ"/>
      <sheetName val="2.8 Труд ЭМГ"/>
      <sheetName val="2.8 Труд ЦА"/>
      <sheetName val="3 Справ"/>
      <sheetName val="Cash_All"/>
      <sheetName val="Ден.поток"/>
      <sheetName val="Dir_Cash"/>
      <sheetName val="Indir_Cash"/>
      <sheetName val="1БП"/>
      <sheetName val="2.1БП"/>
      <sheetName val="2.2БП"/>
      <sheetName val="3БП"/>
      <sheetName val="4БП"/>
      <sheetName val="5БП"/>
      <sheetName val="6БП"/>
      <sheetName val="7БП"/>
      <sheetName val="8БП"/>
      <sheetName val="9БП"/>
      <sheetName val="10БП"/>
      <sheetName val="5NK"/>
      <sheetName val="6NK"/>
      <sheetName val="проект 2007г."/>
      <sheetName val="Капитализ_рем"/>
      <sheetName val="Пр_строит"/>
      <sheetName val="автотр.ЦА"/>
      <sheetName val="автотр_фил"/>
      <sheetName val="децентр ОС"/>
      <sheetName val="обоснов_здание Акмол_ОДТ"/>
      <sheetName val="Предст_в РФ"/>
      <sheetName val="Предст_Китай"/>
      <sheetName val="Пок"/>
      <sheetName val="флормиро"/>
      <sheetName val="Форма 7.1."/>
      <sheetName val="Форма 7 (2)"/>
      <sheetName val="Форма 7 балансировка (2)"/>
      <sheetName val="Форма 7 балансировка"/>
      <sheetName val="Форма 7 пр"/>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5.1"/>
      <sheetName val="Форма5.2"/>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PROGNOS"/>
      <sheetName val="PROJECT"/>
      <sheetName val="REPORT"/>
      <sheetName val="REP"/>
      <sheetName val="REED"/>
      <sheetName val="MD3"/>
      <sheetName val="Справка ИЦА"/>
      <sheetName val="Итоговая таблица"/>
      <sheetName val="УСО-СЭОМХ ДЭО 07.01"/>
      <sheetName val="УСО-СКТО ДЭО 07.02"/>
      <sheetName val="УСО-СЭТО ДЭО 07.03"/>
      <sheetName val="УСО-экол.ДТР 08.01.02"/>
      <sheetName val="УСО-ТБ.ДТР 08.01.03"/>
      <sheetName val="УСО-КТГ.ДТР 08.02"/>
      <sheetName val="УСО-ЭТГ.ДТР 08.03"/>
      <sheetName val="УСО-ГР РЗА.ДТР 08.04"/>
      <sheetName val="УСО-ЛМиС.ДТР 08.05"/>
      <sheetName val="УСО-ГМХ.ДТР 08.06"/>
      <sheetName val="УСО-ГХВО.ДТР 08.07"/>
      <sheetName val="УСО ДРО-Данияру"/>
      <sheetName val="УСО-ДРО"/>
      <sheetName val="УСО-СРЗАИ"/>
      <sheetName val="УСО-СРЗАИ (метрология)"/>
      <sheetName val="Форма-СРЗАИ"/>
      <sheetName val="УСО-ОТ и ТБ"/>
      <sheetName val="УСО-АХО ДПО"/>
      <sheetName val="УСО-АГ ДПО"/>
      <sheetName val="УСО-БО ДПО"/>
      <sheetName val="УСО-ГО,ЧС ДПО"/>
      <sheetName val="УСО-Общее"/>
      <sheetName val="УСО-вкл.в УСО,были в ТМЦ"/>
      <sheetName val="УСО-Общее (2)"/>
      <sheetName val="Полищуку"/>
      <sheetName val="Ф17 ФОТ"/>
      <sheetName val="1_3_2 ОТМ"/>
      <sheetName val="2_2 ОтклОТМ"/>
      <sheetName val="Comp06"/>
      <sheetName val="из сем"/>
      <sheetName val="ФБ"/>
      <sheetName val="1БО"/>
      <sheetName val="2БО"/>
      <sheetName val="3 БО"/>
      <sheetName val="4 БО"/>
      <sheetName val="ФБК"/>
      <sheetName val="5 БО"/>
      <sheetName val="6БО"/>
      <sheetName val="7БО"/>
      <sheetName val="показатели"/>
      <sheetName val="1БК"/>
      <sheetName val="2БК"/>
      <sheetName val="3БК"/>
      <sheetName val="4БК"/>
      <sheetName val="5БК"/>
      <sheetName val="6БК"/>
      <sheetName val="проект цены 5-90 год"/>
      <sheetName val="Бюджет 2008"/>
      <sheetName val="Закл1"/>
      <sheetName val="7БК"/>
      <sheetName val="Форма 2Дох. "/>
      <sheetName val="2008г. помес."/>
      <sheetName val="Прил.2008г. пом"/>
      <sheetName val="Показатели 09-10.г.г."/>
      <sheetName val="2008г. (тариф-6,94 т.эн)"/>
      <sheetName val="субс. ЖГРЭС 07.08 1(0,5)"/>
      <sheetName val="субс. ЖГРЭС 07.08 1(0,43) "/>
      <sheetName val="ЖГРЭС 07.08 1(0,5) (изм объ )"/>
      <sheetName val="ЖГРЭС 07.08 1(0,43) (изм объ"/>
      <sheetName val="От Зарины"/>
      <sheetName val="ЖГРЭС по июль фактОбъм по прог "/>
      <sheetName val=" газ07-08"/>
      <sheetName val="мазут 07-08"/>
      <sheetName val="Справка 2"/>
      <sheetName val="на 10.02.06"/>
      <sheetName val="обрасх"/>
      <sheetName val="топл затр"/>
      <sheetName val="пок.ээ"/>
      <sheetName val="дисп"/>
      <sheetName val="хв,кан ОЦ"/>
      <sheetName val="газ ОЦ"/>
      <sheetName val="хв2009"/>
      <sheetName val="трЖЭС 09"/>
      <sheetName val="Бак 1"/>
      <sheetName val="Бак2"/>
      <sheetName val="Бак 3"/>
      <sheetName val="Бак № 8"/>
      <sheetName val="Бак №9"/>
      <sheetName val="Бак №10"/>
      <sheetName val="Бак12"/>
      <sheetName val="Бак № 11 "/>
      <sheetName val="Бак 6"/>
      <sheetName val="Бак 7"/>
      <sheetName val="Эксплуат.затраты"/>
      <sheetName val="э.энергия"/>
      <sheetName val="Бак № 툀꽘ԯ"/>
      <sheetName val="Бак № ԯ_x0000_缀"/>
      <sheetName val="Сверка"/>
      <sheetName val="US Dollar 2003"/>
      <sheetName val="SDR 2003"/>
      <sheetName val="бал май"/>
      <sheetName val="лим май"/>
      <sheetName val="ТМЦ май"/>
      <sheetName val="распред.денег"/>
      <sheetName val="РАС-2 за 2012г"/>
      <sheetName val="РАС1"/>
      <sheetName val="Колбал"/>
      <sheetName val="бу1-15"/>
      <sheetName val="по техникам р.ф."/>
      <sheetName val="по техникам и.ф."/>
      <sheetName val="Отчет по установке"/>
      <sheetName val="движение осн"/>
      <sheetName val="РАС 1"/>
      <sheetName val="РАС1+2"/>
      <sheetName val="Лимит сентябрь12"/>
      <sheetName val="Доходимость"/>
      <sheetName val="Кол.баланс"/>
      <sheetName val="откл"/>
      <sheetName val="РАС2"/>
      <sheetName val="хозрасчет баланс"/>
      <sheetName val="баланс ТМЦ"/>
      <sheetName val="пэо"/>
      <sheetName val="Фонды"/>
      <sheetName val="Изменения"/>
      <sheetName val="Customize Your Loan Manager"/>
      <sheetName val="Loan Amortization Table"/>
      <sheetName val="Loan Data"/>
      <sheetName val="Summary Graph"/>
      <sheetName val="Macros"/>
      <sheetName val="Lock"/>
      <sheetName val="ChgLoan"/>
      <sheetName val="Intl Data Table"/>
      <sheetName val="FINANAL"/>
      <sheetName val="preferred"/>
      <sheetName val="DEBT PYMTS"/>
      <sheetName val="dads loan."/>
      <sheetName val="Details"/>
      <sheetName val="MassBal mill"/>
      <sheetName val="mac_LOP Sched  Personnel"/>
      <sheetName val="Сводный (октябрь)"/>
      <sheetName val="Сводный (ноябрь-дек)Мониторинг"/>
      <sheetName val="Сводный (авг-дек)Мониторинг"/>
      <sheetName val="Дмитров участ(не  польз)"/>
      <sheetName val="Дмитров участ-дек05"/>
      <sheetName val="Стек.пески-нояб05"/>
      <sheetName val="Стек.пески-дек05"/>
      <sheetName val="ОРИН"/>
      <sheetName val="Пр.14а (ОРИН)"/>
      <sheetName val="Ц  СМ1 (ок.с Казанью-06)"/>
      <sheetName val="Ц  СМ1 (ок.без Казани-06)"/>
      <sheetName val="Титул Ц"/>
      <sheetName val="Ц  СМ1(не оконч.)"/>
      <sheetName val="Прил.1 Расч по ССН"/>
      <sheetName val="Прил 2 геоф. ССН"/>
      <sheetName val="Прил 3 Амор комп "/>
      <sheetName val="А-1&quot;Проект&quot;"/>
      <sheetName val="А-2&quot;Подгот&quot;"/>
      <sheetName val="Б-1 Развед инф"/>
      <sheetName val="Б-2 Экс. оцен."/>
      <sheetName val="Б-3 Модель"/>
      <sheetName val="Б-4 ТЭП"/>
      <sheetName val="В-1.&quot;Предполев&quot;"/>
      <sheetName val="В-2 Камер Оконч. Поиски"/>
      <sheetName val="Г-1 Карта 500"/>
      <sheetName val="Г-2 Инвест пр."/>
      <sheetName val="Г-3 Информац отчеты"/>
      <sheetName val="Г-4 Окон отчет "/>
      <sheetName val="Д-1 Коман"/>
      <sheetName val="Д2 Аренда "/>
      <sheetName val="Д-3 Консультации"/>
      <sheetName val="Д-4Рецензии "/>
      <sheetName val="СВодная таблица"/>
      <sheetName val="НЕОБЯЗАТЕЛ аренды помещен"/>
      <sheetName val="НЕОБЯЗатПлан до 2008 г."/>
      <sheetName val="НЕОБЯЗАТМаршруты"/>
      <sheetName val="т.210-СФР(1кв.)"/>
      <sheetName val="т.210-проект(2-4кв.)"/>
      <sheetName val="т.210(акт)"/>
      <sheetName val="т.210-(2-4кв.)(пересчетЧуриной)"/>
      <sheetName val="т.210(сведения)"/>
      <sheetName val="т.210-проект(совр.цены)"/>
      <sheetName val="т.210-свод.табл.на2002г.(спр.)"/>
      <sheetName val="т.210-свод.табл.на2002г.(сп (2)"/>
      <sheetName val="т.210-свод.табл.на2002г. (крат)"/>
      <sheetName val="т.210-свод.табл.на2002г."/>
      <sheetName val="т.210-свод.табл.на2002г. (н.)"/>
      <sheetName val="Москва (7)"/>
      <sheetName val="Москва (8)"/>
      <sheetName val="Московская область (7)"/>
      <sheetName val="Московская область (8)"/>
      <sheetName val="Малая Истра (7)"/>
      <sheetName val="Малая Истра (8)"/>
      <sheetName val="Титул сметы "/>
      <sheetName val="Осн. показатели"/>
      <sheetName val="СМ_1"/>
      <sheetName val="пр.3 ССН"/>
      <sheetName val="4-Парам.ВЭЗ"/>
      <sheetName val="5_(вспом)"/>
      <sheetName val="11_ГИС"/>
      <sheetName val="6_Фотодокум."/>
      <sheetName val="7_Сокр. керна"/>
      <sheetName val="8_Геол. сопр"/>
      <sheetName val="16_Полевое дов."/>
      <sheetName val="9_Ваг.-дом."/>
      <sheetName val="10_Камер_обр"/>
      <sheetName val="12 "/>
      <sheetName val="15_Инф.отч"/>
      <sheetName val="17_Экспл.помещ."/>
      <sheetName val="17а_(стоим.экспл.)"/>
      <sheetName val="18_командировки"/>
      <sheetName val="19_Консультации"/>
      <sheetName val="справка"/>
      <sheetName val="Геоцентр-Москва-2 кв.2015г."/>
      <sheetName val="Геоцентр-Москва-3 кв.2015г."/>
      <sheetName val="Геоцентр-Москва-4 кв.2015г."/>
      <sheetName val="Пр.1_ЦФО (2016)"/>
      <sheetName val="1-2-3 этапы 2016г."/>
      <sheetName val="1 этап 2017г. "/>
      <sheetName val="Пр.1_ЦФО"/>
      <sheetName val="РФ 1"/>
      <sheetName val="СФ 1"/>
      <sheetName val="Дог 1"/>
      <sheetName val="Подряд 1"/>
      <sheetName val="Вып 1"/>
      <sheetName val="РФ 2"/>
      <sheetName val="СФ 2"/>
      <sheetName val="Дог 2"/>
      <sheetName val="Подряд 2"/>
      <sheetName val="Подряд (1-2)"/>
      <sheetName val="Вып 2"/>
      <sheetName val="Вып (1+2)"/>
      <sheetName val="РФ 3"/>
      <sheetName val="СФ 3"/>
      <sheetName val="Дог 3"/>
      <sheetName val="Подряд 3"/>
      <sheetName val="Подряд (1-3)"/>
      <sheetName val="Вып 3"/>
      <sheetName val="Вып (1 квартал)"/>
      <sheetName val="СРаВНЕНИЕ-2015(1кв.)"/>
      <sheetName val="АНАЛИЗ(1кв.2015г.)"/>
      <sheetName val="РФ 4"/>
      <sheetName val="СФ 4"/>
      <sheetName val="Дог 4"/>
      <sheetName val="Подряд 4"/>
      <sheetName val="Подряд (1-4)"/>
      <sheetName val="Вып 4"/>
      <sheetName val="Вып (4 мес)"/>
      <sheetName val="РФ 5"/>
      <sheetName val="СФ 5"/>
      <sheetName val="Дог 5"/>
      <sheetName val="Подряд 5"/>
      <sheetName val="Подряд (1-5)"/>
      <sheetName val="Вып 5"/>
      <sheetName val="Вып (5 мес)"/>
      <sheetName val="РФ 6"/>
      <sheetName val="СФ 6"/>
      <sheetName val="Дог 6"/>
      <sheetName val="Подряд 6"/>
      <sheetName val="Подряд (1-6)"/>
      <sheetName val="Вып 6"/>
      <sheetName val="Вып (6 мес)"/>
      <sheetName val="Вып (2квартал)"/>
      <sheetName val="СРаВНЕНИЕ-2015(1полугодие)"/>
      <sheetName val="Анализ по кварталам(1+2)"/>
      <sheetName val="АНАЛИЗ(1полугодие.2015г.)"/>
      <sheetName val="РФ 7"/>
      <sheetName val="СФ 7"/>
      <sheetName val="Дог 7"/>
      <sheetName val="Подряд 7"/>
      <sheetName val="Подряд (1-7)"/>
      <sheetName val="Вып 7"/>
      <sheetName val="Вып (7 мес)"/>
      <sheetName val="РФ 8"/>
      <sheetName val="СФ 8"/>
      <sheetName val="Дог 8"/>
      <sheetName val="Подряд 8"/>
      <sheetName val="Подряд (1-8)"/>
      <sheetName val="Вып 8"/>
      <sheetName val="Вып (8 мес.)"/>
      <sheetName val="РФ 9"/>
      <sheetName val="СФ 9"/>
      <sheetName val="Дог 9"/>
      <sheetName val="Подряд 9"/>
      <sheetName val="Подряд (1-9)"/>
      <sheetName val="Вып 9"/>
      <sheetName val="Вып (9 мес.)"/>
      <sheetName val="Вып (3 квартал)"/>
      <sheetName val="Анализ по кварталам (1+2+3)"/>
      <sheetName val="АНАЛИЗ(9 месяцев 2015г.)"/>
      <sheetName val="СРаВНЕНИЕ-2015(9месяцев)"/>
      <sheetName val="РФ 10"/>
      <sheetName val="СФ 10"/>
      <sheetName val="Дог 10"/>
      <sheetName val="Дог 10(Росгео)"/>
      <sheetName val="Подряд 10"/>
      <sheetName val="Подряд (1-10)"/>
      <sheetName val="Вып 10"/>
      <sheetName val="Вып Год (10мес.)"/>
      <sheetName val="РФ 11"/>
      <sheetName val="СФ 11"/>
      <sheetName val="Дог 11"/>
      <sheetName val="Дог 11(Росгео)"/>
      <sheetName val="Подряд 11"/>
      <sheetName val="Подряд (1-11)"/>
      <sheetName val="Вып 11"/>
      <sheetName val="Вып Год (11мес.)"/>
      <sheetName val="РФ 12"/>
      <sheetName val="СФ 12"/>
      <sheetName val="Дог 12"/>
      <sheetName val="Дог 12(Росгео)"/>
      <sheetName val="Подряд 12"/>
      <sheetName val="Подряд (1-12)"/>
      <sheetName val="Вып 12"/>
      <sheetName val="Вып Год(12 мес.)"/>
      <sheetName val="Вып Год(4 квартал)"/>
      <sheetName val="СРаВНЕНИЕ-2015(12месяцев)"/>
      <sheetName val="Хозспособ-2015"/>
      <sheetName val="Задолж. на 12.10.15"/>
      <sheetName val="Анализ по кварталам (1+2+3+4)"/>
      <sheetName val="АНАЛИЗ(12 месяцев 2015г.)"/>
      <sheetName val="Анализ (1 кв.2014)"/>
      <sheetName val="Анализ-2014 "/>
      <sheetName val="ВЕСЬ_ОБЪЕМ-2014"/>
      <sheetName val="Подрядные внешние(ДОГ)-2014"/>
      <sheetName val="Подрядные внешние(ВСЕ)-2014"/>
      <sheetName val="ОХР-2015"/>
      <sheetName val="Удерж.(7% и конс)"/>
      <sheetName val="УСЛУГИ РОСГЕОЛ-2015"/>
      <sheetName val="РФ (база)"/>
      <sheetName val="СФ (база)"/>
      <sheetName val="Дог (база)"/>
      <sheetName val="Дог (Росгео) (база)"/>
      <sheetName val="РФ Год"/>
      <sheetName val="СФ Год"/>
      <sheetName val="Дог Год "/>
      <sheetName val="Дог Год (Росгео)"/>
      <sheetName val="ГРР (РФ)"/>
      <sheetName val="ГРР(СФ)"/>
      <sheetName val="ГРР(дог)"/>
      <sheetName val="ГРР (дог) (Росгео)"/>
      <sheetName val="7-гр с расшифровкой"/>
      <sheetName val="Мехбурение - 2015"/>
      <sheetName val="Лабораторные и ПОДРЯД"/>
      <sheetName val="Мех-2013"/>
      <sheetName val="ГИС_и_ВЭЗ"/>
      <sheetName val="Динамика хозспособа"/>
      <sheetName val="Вып 2007-2009 (хозспос.)"/>
      <sheetName val="02_ГР"/>
      <sheetName val="07_ГР"/>
      <sheetName val="7-гр"/>
      <sheetName val="2-гр"/>
      <sheetName val="Подр (база)"/>
      <sheetName val="Подр 1-2(внутр.)"/>
      <sheetName val="Подр 3 (внутр.)"/>
      <sheetName val="Подр 1-3(внутр.)"/>
      <sheetName val="Подр 4 (внутр.)"/>
      <sheetName val="Подр 1-4 (внутр.)"/>
      <sheetName val="Подр 5 (внутр.)"/>
      <sheetName val="Подр.1-5 (внутр.)"/>
      <sheetName val="Подр 6 (внутр.)"/>
      <sheetName val="Подр 1-6 (внутр.)"/>
      <sheetName val="Подр 7 (внутр.)"/>
      <sheetName val="Подр 1-7 (внутр.)"/>
      <sheetName val="Подр 8 (внутр.)"/>
      <sheetName val="Подр 1-8 (внутр.)"/>
      <sheetName val="Подр 9 (внутр.)"/>
      <sheetName val="Подр 1-9 (внутр.)"/>
      <sheetName val="Подр 10 (внутр.)"/>
      <sheetName val="Подр 1-10 (внутр.)"/>
      <sheetName val="Подр 11 (внутр.)"/>
      <sheetName val="Подр 1-11 (внутр.)"/>
      <sheetName val="Подр 12 (внутр.)"/>
      <sheetName val="Подр 1-12 (внутр.)"/>
      <sheetName val="Подр 4 кв. (внутр.)"/>
      <sheetName val="Договорные 1-12 (внутр.)"/>
      <sheetName val="План-2015-2016"/>
      <sheetName val="Объем выпуска (2008-2015)"/>
      <sheetName val="Объем выпуска (2008-2017)"/>
      <sheetName val="Объем выпуска (2014-2017)-крат"/>
      <sheetName val="Себест.сжатая"/>
      <sheetName val="КОЛИЧ.2014"/>
      <sheetName val="ЦНИИГеолнеруд"/>
      <sheetName val="1 этап 2016г. "/>
      <sheetName val="2 этап 2016г."/>
      <sheetName val="УКР"/>
      <sheetName val="4 этап 2018г. "/>
      <sheetName val="2 этап 2017г.  "/>
      <sheetName val="форма печатная (2)"/>
      <sheetName val="Прогноз по контракту"/>
      <sheetName val="ККпечать"/>
      <sheetName val="форма печатная"/>
      <sheetName val="Исходные"/>
      <sheetName val="ПП свод"/>
      <sheetName val="График Лето"/>
      <sheetName val="График Зима"/>
      <sheetName val="Произв. план"/>
      <sheetName val="числ ТОПО"/>
      <sheetName val="базир своим ходом"/>
      <sheetName val="расчет потребности ВВ"/>
      <sheetName val="основные материалы"/>
      <sheetName val="Зарплата и ЕСН"/>
      <sheetName val="ФОТ СП"/>
      <sheetName val="Единичные расценки"/>
      <sheetName val="ФОТ ГП"/>
      <sheetName val="ЧКС"/>
      <sheetName val="Выход персонала"/>
      <sheetName val="4-2, 2"/>
      <sheetName val="УСО"/>
      <sheetName val="УСП"/>
      <sheetName val="ОС"/>
      <sheetName val="Амортизация_факт"/>
      <sheetName val="Разные расш"/>
      <sheetName val="Субподряд топо"/>
      <sheetName val="Расценки"/>
      <sheetName val="Численность"/>
      <sheetName val="ПЗ"/>
      <sheetName val="Свод. перечень"/>
      <sheetName val="Ед.См.Расц"/>
      <sheetName val="cur risk 0"/>
      <sheetName val="Бак № ԯ"/>
      <sheetName val="Финансовая структура"/>
      <sheetName val="Лист согласования"/>
      <sheetName val="Маржинальная прибыль"/>
      <sheetName val="Дебиторская задолженность"/>
      <sheetName val="Бюджет закупок"/>
      <sheetName val="ТОиР"/>
      <sheetName val="Логистика"/>
      <sheetName val="Персонал "/>
      <sheetName val="Постоянные произв затраты"/>
      <sheetName val="Общие и админ затраты"/>
      <sheetName val="ПБ"/>
      <sheetName val="Структура доходов и расходо (2)"/>
      <sheetName val="Кредитный график"/>
      <sheetName val="тит"/>
      <sheetName val="ключевые показатели"/>
      <sheetName val="Предположения"/>
      <sheetName val="Структура доходов и расходов"/>
      <sheetName val="Структура доходов и расходо%"/>
      <sheetName val="отчет доходы и расходы"/>
      <sheetName val="на пасс."/>
      <sheetName val="cash flow statement"/>
      <sheetName val="key ratios"/>
      <sheetName val="кап.вложения"/>
      <sheetName val="обобщ.показатели"/>
      <sheetName val="расчет DSCR"/>
      <sheetName val="Баланс и отчеты"/>
      <sheetName val="0000000"/>
      <sheetName val="000001"/>
      <sheetName val="0000002"/>
      <sheetName val="План счетов"/>
      <sheetName val="38_ ПП"/>
      <sheetName val="1 БДР"/>
      <sheetName val="2 ПБ"/>
      <sheetName val="БДДС-прям (долл)"/>
      <sheetName val="БДДС-прям"/>
      <sheetName val="4_План продаж"/>
      <sheetName val="5_Доходы"/>
      <sheetName val="6_Бюджет КФВ"/>
      <sheetName val="7_Себестоимость"/>
      <sheetName val="8_Коммерч расх."/>
      <sheetName val="9_Упр. расх."/>
      <sheetName val="10_Прочие  расх. "/>
      <sheetName val="11 Расходы на материалы"/>
      <sheetName val="12_Личное страх"/>
      <sheetName val="13_Представит.расходы"/>
      <sheetName val="14_Обучение перс"/>
      <sheetName val="15_Запчасти для ВТ"/>
      <sheetName val="16_Консульт"/>
      <sheetName val="17_Спецодежда + Вода"/>
      <sheetName val="18_Сот.тф"/>
      <sheetName val="19_Труд"/>
      <sheetName val="20_Ремонт"/>
      <sheetName val="21_Коммунальные (натур)"/>
      <sheetName val="22_Коммунальные"/>
      <sheetName val="23_Амортизация"/>
      <sheetName val="24_Уборка"/>
      <sheetName val="25_Курсовые разницы"/>
      <sheetName val="26_Бюджет финансирования "/>
      <sheetName val="27_Планирование НДС"/>
      <sheetName val="28_Бюджет  налогов"/>
      <sheetName val="29_Инвестиционный бюджет"/>
      <sheetName val="30_ИТ проекты"/>
      <sheetName val="31_Движ ОС"/>
      <sheetName val="32_Расч.с пост"/>
      <sheetName val="33_Расч.с покуп"/>
      <sheetName val="34_Бюджет потребности МТР "/>
      <sheetName val="35 Бюджет закупок МТР "/>
      <sheetName val="36_Бюджет потребность в усл "/>
      <sheetName val="37_Бюджет РБП"/>
      <sheetName val="Типы изм."/>
      <sheetName val="Исходный"/>
      <sheetName val="Состав рабочей группы"/>
      <sheetName val="Lists"/>
      <sheetName val="DefTax"/>
      <sheetName val="G&amp;A(BP)"/>
      <sheetName val="Debtors"/>
      <sheetName val="Creditors"/>
      <sheetName val="Sales"/>
      <sheetName val="Sales_adj"/>
      <sheetName val="Sales_IFRS"/>
      <sheetName val="Purchases"/>
      <sheetName val="Inv"/>
      <sheetName val="Version"/>
      <sheetName val="Color code"/>
      <sheetName val="затраты 2 кв  (2)"/>
      <sheetName val="сроки сдачи"/>
      <sheetName val="обход. лист"/>
      <sheetName val="1(баланс) "/>
      <sheetName val="9(Использование прибыли)"/>
      <sheetName val="10,11Юройц"/>
      <sheetName val="12(Производств Запасы)"/>
      <sheetName val="22(ФормаПЗ) "/>
      <sheetName val="24(Приложение 10П)             "/>
      <sheetName val="Ф11.3"/>
      <sheetName val="Система"/>
      <sheetName val="5.1"/>
      <sheetName val="5.1.1"/>
      <sheetName val="5.2"/>
      <sheetName val="Ф 5.2.1 ТДМ"/>
      <sheetName val="5.3"/>
      <sheetName val="Ф5.4A"/>
      <sheetName val="Ф5.4А ТДМ"/>
      <sheetName val="Ф5.4А ЧМК"/>
      <sheetName val="Ф5.4А Спецсталь"/>
      <sheetName val="Ф5.4А Касли"/>
      <sheetName val="Ф5.4А УралКуз"/>
      <sheetName val="Ф5.4А Мечел-Центр ЧОП"/>
      <sheetName val="Ф5.4А Мечел-Сервис"/>
      <sheetName val="Ф5.4А Мечел-Энерго"/>
      <sheetName val="Ф5.4А Мечел ОАО"/>
      <sheetName val="Ф5.4А Мечел-Материалы"/>
      <sheetName val="Ф5.4А Финвест"/>
      <sheetName val="Ф5.4А "/>
      <sheetName val="Ф5.4В МИХ"/>
      <sheetName val="5.4A Мечел-Финансы"/>
      <sheetName val="5.4A"/>
      <sheetName val="план пр-ва"/>
      <sheetName val="нормы расходования"/>
      <sheetName val="основн. мат-лы"/>
      <sheetName val="ЗАП.ЧАСТИ"/>
      <sheetName val="вспом. мат-лы"/>
      <sheetName val="энергия по цехам"/>
      <sheetName val="энергия  комбинат"/>
      <sheetName val="диз.топливо технология"/>
      <sheetName val="масл,смазки по цех"/>
      <sheetName val="керосин"/>
      <sheetName val="СМЕТА ПО КОЛДОГ."/>
      <sheetName val="ОБЪЕКТЫ  СОЦСФЕРЫ"/>
      <sheetName val="ТДМ"/>
      <sheetName val="Осн"/>
      <sheetName val="ТДМ-ЧМК"/>
      <sheetName val="металл (БМК)"/>
      <sheetName val="ТДМ-ВМЗ"/>
      <sheetName val="металл (УК)"/>
      <sheetName val="металл (УК)-ЧФ"/>
      <sheetName val="ЗСМК-ЕАХ"/>
      <sheetName val="ф сплавы"/>
      <sheetName val="Взз"/>
      <sheetName val="0_33"/>
      <sheetName val="Продажи реальные и прогноз 20 л"/>
      <sheetName val="план на 2003 г."/>
      <sheetName val="Лист Microsoft Excel"/>
      <sheetName val="Справочно"/>
      <sheetName val="план закупок"/>
      <sheetName val="программа "/>
      <sheetName val="помесячные показатели"/>
      <sheetName val="прочие расходы"/>
      <sheetName val="годовые показатели"/>
      <sheetName val="ПРО"/>
      <sheetName val="ОАР"/>
      <sheetName val="ппстип_для утверждн"/>
      <sheetName val="реализация1"/>
      <sheetName val="реализация2"/>
      <sheetName val="5-З по форме СГМ"/>
      <sheetName val="общек."/>
      <sheetName val="ПРО НОВ"/>
      <sheetName val="ремонты 1"/>
      <sheetName val="ремонты 2"/>
      <sheetName val="соц расходы"/>
      <sheetName val="План произв  2 вариант"/>
      <sheetName val="_Т1"/>
      <sheetName val="_Т2"/>
      <sheetName val="_Т3"/>
      <sheetName val="_Т4"/>
      <sheetName val="_Т5"/>
      <sheetName val="_Т6"/>
      <sheetName val="_Т7"/>
      <sheetName val="_Т8"/>
      <sheetName val="_Т9"/>
      <sheetName val="_Т10"/>
      <sheetName val="импорт"/>
      <sheetName val="Сравнение для баланса"/>
      <sheetName val="арматура"/>
      <sheetName val="Изменения в строительстве"/>
      <sheetName val="отрасли"/>
      <sheetName val="регионы"/>
      <sheetName val="регионы2"/>
      <sheetName val="Поставки Россия-Экспорт"/>
      <sheetName val="баланс по Мечелу"/>
      <sheetName val="Мечел внутр данные"/>
      <sheetName val="стратегии"/>
      <sheetName val="Конечные потреб"/>
      <sheetName val="Ценовые тренды"/>
      <sheetName val="Цены (2)"/>
      <sheetName val="Потребл. арматуры на душу"/>
      <sheetName val="БелАЗ свод"/>
      <sheetName val="1 квартал"/>
      <sheetName val="2 кв."/>
      <sheetName val="6 мес."/>
      <sheetName val="3 кв."/>
      <sheetName val="9 мес."/>
      <sheetName val="с нач.года"/>
      <sheetName val="1 кв."/>
      <sheetName val="КВ 2008"/>
      <sheetName val="прил17"/>
      <sheetName val="IN_BS_(ф)"/>
      <sheetName val="По месяцам 1"/>
      <sheetName val="год"/>
      <sheetName val="2 квартал"/>
      <sheetName val="4 квартал"/>
      <sheetName val="План по месяцам"/>
      <sheetName val="ф 25"/>
      <sheetName val="Часы октябрь 08 утвержд "/>
      <sheetName val="Часы октябрь 08 оперативный"/>
      <sheetName val="октябрь 2008 "/>
      <sheetName val="ЦФО (2)"/>
      <sheetName val="П_Ф"/>
      <sheetName val="10_проц"/>
      <sheetName val="Год_ЦФО"/>
      <sheetName val="Год_НР"/>
      <sheetName val="PR"/>
      <sheetName val="ЦФО_коман"/>
      <sheetName val="ДобавитьДанные"/>
      <sheetName val="ДК"/>
      <sheetName val="ДК_2007"/>
      <sheetName val="осн.показатели"/>
      <sheetName val="производство ОВП"/>
      <sheetName val="план продаж"/>
      <sheetName val="анализ выручки"/>
      <sheetName val="Структура затрат"/>
      <sheetName val="затраты на производство"/>
      <sheetName val="затраты по элементам"/>
      <sheetName val="МатериальныеЗатраты"/>
      <sheetName val="план по труду"/>
      <sheetName val="кр+"/>
      <sheetName val="внереализационные"/>
      <sheetName val="ВСХ"/>
      <sheetName val="ремонты 1+"/>
      <sheetName val="ремонты 2+"/>
      <sheetName val="источники"/>
      <sheetName val="налог на прибыль"/>
      <sheetName val="Рестр"/>
      <sheetName val="Constants"/>
      <sheetName val="NIUs"/>
      <sheetName val="Face"/>
      <sheetName val="Flash Report SDC(EUR)"/>
      <sheetName val="PPRAnalysis"/>
      <sheetName val="ОС RUS - ДВИЖЕНИЕ_Data"/>
      <sheetName val="Группы ОС"/>
      <sheetName val="ОС RUS - ДВИЖЕНИЕ"/>
      <sheetName val="КВ RUS - ДВИЖЕНИЕ_Data"/>
      <sheetName val="ОС GAAP NGW - ДВИЖЕНИЕ_Data"/>
      <sheetName val="ОС GAAP - ДВИЖЕНИЕ"/>
      <sheetName val="КВ GAAP - ДВИЖЕНИЕ_Data"/>
      <sheetName val="ОС GAAP - ДВИЖЕНИЕ_Data"/>
      <sheetName val="ОС GAAP NGW - ДВИЖЕНИЕ"/>
      <sheetName val="КВ RUS - ДВИЖЕНИЕ"/>
      <sheetName val="КВ GAAP NGW - ДВИЖЕНИЕ_Data"/>
      <sheetName val="КВ GAAP - ДВИЖЕНИЕ"/>
      <sheetName val="КВ GAAP NGW - ДВИЖЕНИЕ"/>
      <sheetName val="7.1.2"/>
      <sheetName val="С-1"/>
      <sheetName val="??????? ???????? ? ??????? 20 ?"/>
      <sheetName val="U1.3_Transformation"/>
      <sheetName val="Rates"/>
      <sheetName val="??????"/>
      <sheetName val="A5 SAD turn around affect"/>
      <sheetName val="Форма 11.3 за 9 мес. 2004 г."/>
      <sheetName val="BExRepositorySheet"/>
      <sheetName val="Table"/>
      <sheetName val="Graph"/>
      <sheetName val="old"/>
      <sheetName val="ПС"/>
      <sheetName val="РЭ"/>
      <sheetName val="эффект 2 (2 блока렕ጺ蠀舘娒譣0_x0000_㠀"/>
      <sheetName val="эф-т 1 (2блока, зат-ты и렊ጺက_xdc6a_月譥0"/>
      <sheetName val="Восстановл_Лист1"/>
      <sheetName val="насос нзп №24"/>
      <sheetName val="Расчёт"/>
      <sheetName val="Форд Фокус"/>
      <sheetName val="Тойота ЛК Прадо"/>
      <sheetName val="УАЗ Хантер"/>
      <sheetName val="УАЗ пассажирский"/>
      <sheetName val="Форд Мондео"/>
      <sheetName val="Форд Рейнджер"/>
      <sheetName val="Форд Турнео"/>
      <sheetName val="Лексус 570"/>
      <sheetName val="Рено Логан"/>
      <sheetName val="Нива"/>
      <sheetName val="Детализация"/>
      <sheetName val="Расчет инвестиций"/>
      <sheetName val="Расчет по группе"/>
      <sheetName val="Структура выручки"/>
      <sheetName val="Тарифы"/>
      <sheetName val="Общая таблица"/>
      <sheetName val="Volvo S80"/>
      <sheetName val="Тойота Камри"/>
      <sheetName val="Тойота Королла"/>
      <sheetName val="Тойота Авенсис"/>
      <sheetName val="Тойота Хайс"/>
      <sheetName val="перечень 1"/>
      <sheetName val="Тариф"/>
      <sheetName val="Свод новых тарифов"/>
      <sheetName val="Тарифы (старые)"/>
      <sheetName val="СВод тарифов старых"/>
      <sheetName val="Свод по парку"/>
      <sheetName val="Данные по авто"/>
      <sheetName val="Данные по авто (АРМУ)"/>
      <sheetName val="Расчет ККВ"/>
      <sheetName val="Налог на имущество-36 мес"/>
      <sheetName val="СМЕТА КНПС"/>
      <sheetName val="3.3.31."/>
      <sheetName val="Смета КНПС твс+"/>
      <sheetName val="СМЕТА_КНПС"/>
      <sheetName val="3_3_31_"/>
      <sheetName val="Смета_КНПС_твс+"/>
      <sheetName val="Инфо-лист"/>
      <sheetName val="Сводка 1"/>
      <sheetName val="Расчет ФОТ"/>
      <sheetName val="расчет в рублях"/>
      <sheetName val="1_1"/>
      <sheetName val="1_2"/>
      <sheetName val="1_3"/>
      <sheetName val="1_4"/>
      <sheetName val="1_5"/>
      <sheetName val="1_6"/>
      <sheetName val="1_7"/>
      <sheetName val="1_8"/>
      <sheetName val="1_9"/>
      <sheetName val="1_10"/>
      <sheetName val="1_11"/>
      <sheetName val="1_12"/>
      <sheetName val="1_13"/>
      <sheetName val="1_14"/>
      <sheetName val="1_15"/>
      <sheetName val="1_16"/>
      <sheetName val="1_17"/>
      <sheetName val="1_18"/>
      <sheetName val="1_19"/>
      <sheetName val="1_20"/>
      <sheetName val="1_21"/>
      <sheetName val="1_22"/>
      <sheetName val="1_23"/>
      <sheetName val="1_24"/>
      <sheetName val="2_1"/>
      <sheetName val="2_2"/>
      <sheetName val="2_3"/>
      <sheetName val="2_4"/>
      <sheetName val="2_5"/>
      <sheetName val="2_6"/>
      <sheetName val="2_7"/>
      <sheetName val="2_8"/>
      <sheetName val="2_9"/>
      <sheetName val="2_10"/>
      <sheetName val="2_11"/>
      <sheetName val="2_12"/>
      <sheetName val="2_13"/>
      <sheetName val="2_14"/>
      <sheetName val="2_15"/>
      <sheetName val="2_16"/>
      <sheetName val="2_17"/>
      <sheetName val="2_18"/>
      <sheetName val="2_19"/>
      <sheetName val="2_20"/>
      <sheetName val="2_21"/>
      <sheetName val="2_22"/>
      <sheetName val="2_23"/>
      <sheetName val="2_24"/>
      <sheetName val="2_25"/>
      <sheetName val="2_26"/>
      <sheetName val="2_27"/>
      <sheetName val="2_28"/>
      <sheetName val="2_29"/>
      <sheetName val="2_291"/>
      <sheetName val="2_30"/>
      <sheetName val="2_301"/>
      <sheetName val="2_31"/>
      <sheetName val="2_32"/>
      <sheetName val="2_33"/>
      <sheetName val="2_34"/>
      <sheetName val="ДГУ 49.1,49.2"/>
      <sheetName val="ДГУ 67.1"/>
      <sheetName val="ДГУ ВС 6.1."/>
      <sheetName val="2_35 (2)"/>
      <sheetName val="2_35"/>
      <sheetName val="2_35_2"/>
      <sheetName val="2_35_3"/>
      <sheetName val="2_35_4"/>
      <sheetName val="2_35_5"/>
      <sheetName val="2_35_6"/>
      <sheetName val="2_35_7"/>
      <sheetName val="2_35_8"/>
      <sheetName val="2_35_9"/>
      <sheetName val="2_35_10"/>
      <sheetName val="2_35_11"/>
      <sheetName val="2_35_12"/>
      <sheetName val="2_35_13"/>
      <sheetName val="2_35_14"/>
      <sheetName val="2_35_15"/>
      <sheetName val="2_35_16"/>
      <sheetName val="2_35_17"/>
      <sheetName val="Дополнительные параметры"/>
      <sheetName val="ПЗ "/>
      <sheetName val="191"/>
      <sheetName val="192"/>
      <sheetName val="193"/>
      <sheetName val="194"/>
      <sheetName val="492"/>
      <sheetName val="681"/>
      <sheetName val="697"/>
      <sheetName val="291"/>
      <sheetName val="293"/>
      <sheetName val="294"/>
      <sheetName val="195"/>
      <sheetName val="491"/>
      <sheetName val="989"/>
      <sheetName val="998"/>
      <sheetName val="182"/>
      <sheetName val="282"/>
      <sheetName val="982"/>
      <sheetName val="983"/>
      <sheetName val="991"/>
      <sheetName val="981"/>
      <sheetName val="984"/>
      <sheetName val="985"/>
      <sheetName val="сводка"/>
      <sheetName val="сводка (2)"/>
      <sheetName val="раб"/>
      <sheetName val="расчет перевозок"/>
      <sheetName val="общий расчет"/>
      <sheetName val="пр.согл."/>
      <sheetName val="свдУПКГ №1 "/>
      <sheetName val="обор.УПКГ"/>
      <sheetName val="упр.э-дв.УПКГ"/>
      <sheetName val="свдН-Б №2"/>
      <sheetName val="эл.зад.н-б"/>
      <sheetName val="обор.н-б"/>
      <sheetName val="осн.агр.н-б"/>
      <sheetName val="упр.э-дв.н-б"/>
      <sheetName val="свдГАЗ №3"/>
      <sheetName val="обор.газ."/>
      <sheetName val="эл.зад.газ."/>
      <sheetName val="комм.уз.газ."/>
      <sheetName val="свдЭЛ №4"/>
      <sheetName val="эл.н-б"/>
      <sheetName val="эл.УПКГ"/>
      <sheetName val="эл.газ."/>
      <sheetName val="свдПЖ №5"/>
      <sheetName val="пж.УПКГ"/>
      <sheetName val="пж.газ."/>
      <sheetName val="пж.н-б"/>
      <sheetName val="Сводная смета"/>
      <sheetName val="Сводная смета (хол)"/>
      <sheetName val="Сводная смета (нагр)"/>
      <sheetName val="Локальная смета №1"/>
      <sheetName val="Локальная смета №2"/>
      <sheetName val="Локальная смета №3"/>
      <sheetName val="Расчет №1"/>
      <sheetName val="Расчет №2"/>
      <sheetName val="Расчет №3"/>
      <sheetName val="Расчет № 3-1"/>
      <sheetName val="Расчет № 3-2"/>
      <sheetName val="Таблица 1"/>
      <sheetName val="Таблица 2"/>
      <sheetName val="Таблица 3"/>
      <sheetName val="ГЭСНп"/>
      <sheetName val="дек_факт"/>
      <sheetName val="нояб_факт"/>
      <sheetName val="дек(254450)"/>
      <sheetName val="прогн_дек(на 20число)"/>
      <sheetName val="нояб(241118)"/>
      <sheetName val="окт_факт"/>
      <sheetName val="прогн_дек(261897)"/>
      <sheetName val="прогн_нояб(258602)"/>
      <sheetName val="окт(272040по действ)"/>
      <sheetName val="прогн_окт(272040по утв)"/>
      <sheetName val="_сент"/>
      <sheetName val="сент_факт"/>
      <sheetName val="сент(ожид)"/>
      <sheetName val="прогн_окт(269812)"/>
      <sheetName val="авг_факт"/>
      <sheetName val="сент(260595)"/>
      <sheetName val="авг(249ожид)"/>
      <sheetName val="сент(254)"/>
      <sheetName val="авг(190)"/>
      <sheetName val="авг(250991)"/>
      <sheetName val="июль_факт"/>
      <sheetName val="авг(239352)"/>
      <sheetName val="авг(261034)"/>
      <sheetName val="июнь_факт"/>
      <sheetName val="июль 252,9(max12000)"/>
      <sheetName val="прогн_на_июль (max13000)"/>
      <sheetName val="прогн_на_июль"/>
      <sheetName val="май_факт"/>
      <sheetName val="прогн_на_июнь"/>
      <sheetName val="апр_факт"/>
      <sheetName val="май (210000) (2)"/>
      <sheetName val="май (210000)"/>
      <sheetName val="май (191704)"/>
      <sheetName val="прогн_на_май"/>
      <sheetName val="апр249871"/>
      <sheetName val="март_факт"/>
      <sheetName val="апр249571"/>
      <sheetName val="март_факт + прогн (2)"/>
      <sheetName val="март_факт + прогн"/>
      <sheetName val="прогн_на_апрель"/>
      <sheetName val="март176041"/>
      <sheetName val="март191616"/>
      <sheetName val="фев_факт"/>
      <sheetName val="март191408"/>
      <sheetName val="фев225543(правил) (2)"/>
      <sheetName val="фев225543(правил)"/>
      <sheetName val="фев225543(по нов тариф с 15_02)"/>
      <sheetName val="прогн_на_март"/>
      <sheetName val="фев250543(по нов тар весь V)"/>
      <sheetName val="фев250543(по нов тар пол)"/>
      <sheetName val="янв_факт"/>
      <sheetName val="февр250543"/>
      <sheetName val="янв_26дн"/>
      <sheetName val="прогн_на_февр"/>
      <sheetName val="янв205352"/>
      <sheetName val="прогноз на январь"/>
      <sheetName val="Форма МсК_2010 г. факт"/>
      <sheetName val="Форма МсК_2011 г. факт"/>
      <sheetName val="Всп. материалы"/>
      <sheetName val="Теплоэнергия"/>
      <sheetName val="ПиУ"/>
      <sheetName val="Перепродажи"/>
      <sheetName val="Соц. сфера"/>
      <sheetName val="Материальные изменения"/>
      <sheetName val="Классификация нов."/>
      <sheetName val="Покупатели"/>
      <sheetName val="ПиУ Консол."/>
      <sheetName val="Мероприятия"/>
      <sheetName val="Мероприятия 2011 г."/>
      <sheetName val="Покупатели (2)"/>
      <sheetName val="Прил. для мероприятий"/>
      <sheetName val="Прочая энергия"/>
      <sheetName val="Энергомероприятия"/>
      <sheetName val="Прочие доходы и расходы"/>
      <sheetName val="Прочие затраты"/>
      <sheetName val="Процессинговое сырье"/>
      <sheetName val="Материальные изменения (2)"/>
      <sheetName val="Освоение ФСП"/>
      <sheetName val="соцпрограммы"/>
      <sheetName val="затраты ВГО"/>
      <sheetName val="выручка ВГО"/>
      <sheetName val="КЛФ"/>
      <sheetName val="ПФ"/>
      <sheetName val="индексы-дефляторы"/>
      <sheetName val="Estimate History"/>
      <sheetName val="3 PP"/>
      <sheetName val="2 PDH"/>
      <sheetName val="PP History"/>
      <sheetName val="PDH History"/>
      <sheetName val="1 Grand Total Project"/>
      <sheetName val="4 PMC"/>
      <sheetName val="5 UIO"/>
      <sheetName val="1 Grand Total P"/>
      <sheetName val="Программа"/>
      <sheetName val="План-график"/>
      <sheetName val="Годовая смета"/>
      <sheetName val="ставки"/>
      <sheetName val="Меморандум"/>
      <sheetName val="Выгодность"/>
      <sheetName val="DDS"/>
      <sheetName val="Титульный"/>
      <sheetName val="Enter Date"/>
      <sheetName val="Расчет Лиз Плат Result"/>
      <sheetName val="ВыгЗатр Эффект (1)"/>
      <sheetName val="ВыгЗатр Эффект (Own)"/>
      <sheetName val="ЛизПлат Презент"/>
      <sheetName val="ЛизПлат (1)"/>
      <sheetName val="Расчет Ком"/>
      <sheetName val="Раскладка ЛП (2)"/>
      <sheetName val="Enterprice Accounting"/>
      <sheetName val="Fin Result"/>
      <sheetName val="Расчет Лиз Плат"/>
      <sheetName val="ВыгЗатр5(1)"/>
      <sheetName val="ВыгЗатр (2)"/>
      <sheetName val="ВыгЗатр"/>
      <sheetName val="ЛизПлат"/>
      <sheetName val="КредитА"/>
      <sheetName val="КредитА К&gt;К"/>
      <sheetName val="Кредит1"/>
      <sheetName val="Кредит2"/>
      <sheetName val="Кредит2 (2)"/>
      <sheetName val="Результаты"/>
      <sheetName val="Сравнение"/>
      <sheetName val="СравнДвиж"/>
      <sheetName val="Поставка"/>
      <sheetName val="Поясн"/>
      <sheetName val="Дополнительно"/>
      <sheetName val="Фондирование"/>
      <sheetName val="Расчет по лизингу"/>
      <sheetName val="Отчет о прибыли"/>
      <sheetName val="Предложение по лизингу (2)"/>
      <sheetName val="Отчет о прибыли (2)"/>
      <sheetName val="План продаж Свод"/>
      <sheetName val="Анализ затрат"/>
      <sheetName val="CFO Total"/>
      <sheetName val="Murray+Kent"/>
      <sheetName val="Steve"/>
      <sheetName val="Muir"/>
      <sheetName val="AccOps"/>
      <sheetName val="Evgeny"/>
      <sheetName val="Kovykta"/>
      <sheetName val="West_Comp"/>
      <sheetName val="Restructuring"/>
      <sheetName val="CFO Total_old"/>
      <sheetName val="Murray+Kent (2)"/>
      <sheetName val="Steve (2)"/>
      <sheetName val="Muir (2)"/>
      <sheetName val="AccOps (2)"/>
      <sheetName val="Evgeny (2)"/>
      <sheetName val="Kovykta (2)"/>
      <sheetName val="West_Comp (2)"/>
      <sheetName val="RestructuringCFO"/>
      <sheetName val="Факт Dink-Inv 2004"/>
      <sheetName val="экспорт"/>
      <sheetName val="НЕДЕЛИ"/>
      <sheetName val="qc_Formula"/>
      <sheetName val="yc_Formula"/>
      <sheetName val="Tornado"/>
      <sheetName val="Nodes"/>
      <sheetName val="Periods"/>
      <sheetName val="Гр5(о)"/>
      <sheetName val=" трудозатраты"/>
      <sheetName val="Cost by p೗??Āct CUR"/>
      <sheetName val="Январь_план_лимиты"/>
      <sheetName val="2004_грн_долСША (2)"/>
      <sheetName val="1-й кв_грн_дол"/>
      <sheetName val="2004_грн_долСША_1-е_полугод"/>
      <sheetName val="2004_грн_долСША"/>
      <sheetName val="грн_руб_дол"/>
      <sheetName val="2004_план_лимиты"/>
      <sheetName val="факт2004"/>
      <sheetName val="2004год"/>
      <sheetName val="Спр_общий"/>
      <sheetName val="ф 203."/>
      <sheetName val="ф 203,,,"/>
      <sheetName val="ф 202 (без учета %)"/>
      <sheetName val="ф 203"/>
      <sheetName val="ф 202"/>
      <sheetName val="ф 231"/>
      <sheetName val="ф 232"/>
      <sheetName val="ф 234"/>
      <sheetName val="ф 236"/>
      <sheetName val="разделы ТХ (уменьш трудоемк (2)"/>
      <sheetName val="ф 237АХР"/>
      <sheetName val="ф 237ОПР"/>
      <sheetName val="ф 240"/>
      <sheetName val="программа 2009"/>
      <sheetName val="Анализ ф2"/>
      <sheetName val="Анализ ф2 (2)"/>
      <sheetName val="Анализ ф2 (3)"/>
      <sheetName val="21мес"/>
      <sheetName val="э-22"/>
      <sheetName val="Прил_1"/>
      <sheetName val="24мес"/>
      <sheetName val="27мес"/>
      <sheetName val="Прил_2"/>
      <sheetName val="Прил_3"/>
      <sheetName val="Прил_4"/>
      <sheetName val="Прил_5"/>
      <sheetName val="Прил_6"/>
      <sheetName val="28.08.09-03.09.09"/>
      <sheetName val="вспом произв в 1С"/>
      <sheetName val="Э-33.1 Котельная (3)"/>
      <sheetName val="Э-33.1 Котельная"/>
      <sheetName val="распределение расходов кот. (2)"/>
      <sheetName val="распределение расходов кот."/>
      <sheetName val="Э-33.2 Транспортный участок"/>
      <sheetName val="Транспортный участок"/>
      <sheetName val="РЭМЦ"/>
      <sheetName val="Распределение РЭМЦ"/>
      <sheetName val="Сегменты"/>
      <sheetName val="Ответственные"/>
      <sheetName val="состояние по заполнению"/>
      <sheetName val="Форма №1 кв "/>
      <sheetName val="Форма №2 кв"/>
      <sheetName val="22кв"/>
      <sheetName val="Э-23 ПРОМ   (М)"/>
      <sheetName val="Э-23 ПРОМ (М)"/>
      <sheetName val="Э-23 ПРОМ (С)"/>
      <sheetName val="23.1кв"/>
      <sheetName val="23.2кв"/>
      <sheetName val="25кв"/>
      <sheetName val="26кв"/>
      <sheetName val="31кв"/>
      <sheetName val="32кв"/>
      <sheetName val="34кв"/>
      <sheetName val="35кв"/>
      <sheetName val="Комментарий к ф.36.1кв"/>
      <sheetName val="36.1кв"/>
      <sheetName val="36.2кв"/>
      <sheetName val="36.31кв"/>
      <sheetName val="36.32кв"/>
      <sheetName val="э-37.кв ПРОМ "/>
      <sheetName val="37.1кв"/>
      <sheetName val="37.2кв "/>
      <sheetName val="38.10год"/>
      <sheetName val="38.20год "/>
      <sheetName val="38.21кв "/>
      <sheetName val="38.22кв  "/>
      <sheetName val="38.23кв   "/>
      <sheetName val="38.24кв    "/>
      <sheetName val="38.21кв (2)"/>
      <sheetName val="40кв"/>
      <sheetName val="40.1кв"/>
      <sheetName val="41кв"/>
      <sheetName val="42.1кв"/>
      <sheetName val="42.2кв"/>
      <sheetName val="43.11кв тепло"/>
      <sheetName val="43.21кв тепло"/>
      <sheetName val="43.12кв тепло"/>
      <sheetName val="43.22кв тепло"/>
      <sheetName val="43.11кв водопотребление"/>
      <sheetName val="43.21кв водопотребление"/>
      <sheetName val="43.12кв водопотребление "/>
      <sheetName val="43.22кв водопотребление "/>
      <sheetName val="43.11кв водоотведение"/>
      <sheetName val="43.21кв водоотведение"/>
      <sheetName val="43.12кв водоотведение"/>
      <sheetName val="43.22кв водоотведение "/>
      <sheetName val="43.11кв электроэнергия"/>
      <sheetName val="43.21кв электроэнергия"/>
      <sheetName val="43.12кв электроэнергия"/>
      <sheetName val="43.22кв электроэнергия "/>
      <sheetName val="43.11кв нефть"/>
      <sheetName val="43.22кв нефть"/>
      <sheetName val="43.12кв нефть"/>
      <sheetName val="44год "/>
      <sheetName val="44.1кв"/>
      <sheetName val="44.2кв"/>
      <sheetName val="44.3кв"/>
      <sheetName val="44.4кв"/>
      <sheetName val="46кв "/>
      <sheetName val="43.21кв нефть"/>
      <sheetName val="22кв  "/>
      <sheetName val="Расчет налога на прибыль"/>
      <sheetName val="Бюджет продаж"/>
      <sheetName val="График поступлений"/>
      <sheetName val="34кв (расходы)"/>
      <sheetName val="31кв. Коммерческие расходы"/>
      <sheetName val="Налоги 41"/>
      <sheetName val="бюджет амортизации"/>
      <sheetName val="подготовка кадров"/>
      <sheetName val="Расчет НДС"/>
      <sheetName val="выплаты соц хар-ра"/>
      <sheetName val="без отпускных"/>
      <sheetName val="ремонт зданий (СО)"/>
      <sheetName val="бюджет мат-лов на ремонт зданий"/>
      <sheetName val="ремонт оборудования (СО)"/>
      <sheetName val="бюджет мат-лов на ремонт оборуд"/>
      <sheetName val="расчет резерва на гар ремон"/>
      <sheetName val="43.11кв"/>
      <sheetName val="43.21кв"/>
      <sheetName val="23кв 1"/>
      <sheetName val="23кв 2"/>
      <sheetName val="23кв 3"/>
      <sheetName val="23кв 4"/>
      <sheetName val="отв"/>
      <sheetName val="э-21кв "/>
      <sheetName val="э-22кв"/>
      <sheetName val="э-23кв"/>
      <sheetName val="Форма № 1 год"/>
      <sheetName val="э-26кв"/>
      <sheetName val="Форма №2 кв "/>
      <sheetName val="э-30кв"/>
      <sheetName val="э-32кв "/>
      <sheetName val="э-34.1 кв"/>
      <sheetName val="э-34.2 кв"/>
      <sheetName val="э-34.3 кв"/>
      <sheetName val="э-34кв св"/>
      <sheetName val="выплаты соц. характера"/>
      <sheetName val="36кв"/>
      <sheetName val="37кв"/>
      <sheetName val="38"/>
      <sheetName val="Расчет выработки"/>
      <sheetName val="Расчет выработки 1"/>
      <sheetName val="Проверочный лист"/>
      <sheetName val="Вопросы 2"/>
      <sheetName val="Форма №1 кв"/>
      <sheetName val="22кв "/>
      <sheetName val="38.20год"/>
      <sheetName val="38.21кв"/>
      <sheetName val="38.22кв"/>
      <sheetName val="38.23кв"/>
      <sheetName val="38.24кв"/>
      <sheetName val="42.1кв "/>
      <sheetName val="42.2кв "/>
      <sheetName val="43.12кв"/>
      <sheetName val="43.22кв"/>
      <sheetName val="46кв"/>
      <sheetName val="смета ЭМУ"/>
      <sheetName val="смета ТУ"/>
      <sheetName val="Смета по УГРиО"/>
      <sheetName val="Анализ динамики"/>
      <sheetName val="Мероприятия августа"/>
      <sheetName val="Мероприятия на сентябрь"/>
      <sheetName val="Свод по БП IT ($)"/>
      <sheetName val="Проекты IT ($)"/>
      <sheetName val="Проекты IT"/>
      <sheetName val="Свод по БП IT"/>
      <sheetName val="Курс $"/>
      <sheetName val="Tier1"/>
      <sheetName val="МБП"/>
      <sheetName val="реестр отгрузка"/>
      <sheetName val="Standing Data"/>
      <sheetName val="Tier 06"/>
      <sheetName val="ДЭ-6"/>
      <sheetName val="ДЭ 6 Отчет по денежным средства"/>
      <sheetName val="Чистые активы"/>
      <sheetName val="ФинАнализ-1"/>
      <sheetName val="ФинАнализ-2"/>
      <sheetName val="ФинАнализ-3"/>
      <sheetName val="ФинАнализ-4"/>
      <sheetName val="NewCashFlow"/>
      <sheetName val="Квартал"/>
      <sheetName val="СпецФункции"/>
      <sheetName val="Сравнение ДПН факт 06-07"/>
      <sheetName val="Все ОС"/>
      <sheetName val="Внедр 1С"/>
      <sheetName val="факт 9 мес"/>
      <sheetName val="26 счётАл"/>
      <sheetName val="АморИсход"/>
      <sheetName val="Свод аморт"/>
      <sheetName val="Сокр вак"/>
      <sheetName val="Объёмы"/>
      <sheetName val="Штат для ЕСН"/>
      <sheetName val="ШтатРук сп сл"/>
      <sheetName val="Фот Рук спец служ"/>
      <sheetName val="СокрРВ"/>
      <sheetName val="Коррект"/>
      <sheetName val="э-21"/>
      <sheetName val="э-22 "/>
      <sheetName val="э-23 кв "/>
      <sheetName val="э-36кв"/>
      <sheetName val="э-37кв"/>
      <sheetName val="Свод табл ЕСН"/>
      <sheetName val="Э-33кв НИПИ"/>
      <sheetName val="Э-33кв УМиТ"/>
      <sheetName val="Доп к э-33 УМИТ"/>
      <sheetName val="Расчет стоимости мч"/>
      <sheetName val="маш часы"/>
      <sheetName val="Э-33кв БМТО"/>
      <sheetName val="Цех мет. БМТО "/>
      <sheetName val="Кот-я БМТО"/>
      <sheetName val="Склад хоз-во БМТО "/>
      <sheetName val="э-40 кв"/>
      <sheetName val="Свод ФОТ"/>
      <sheetName val=" РЕЕСТР ВСПОМОГ"/>
      <sheetName val="э-35кв"/>
      <sheetName val="э-34кв"/>
      <sheetName val="э-34 кв Ст БМТО"/>
      <sheetName val="э-34 СтТрест"/>
      <sheetName val="э-34 СтОбщ"/>
      <sheetName val="э-34 Спрт"/>
      <sheetName val="э-41кв"/>
      <sheetName val="Поч доход"/>
      <sheetName val="Проч расходы"/>
      <sheetName val="Расчёт к э-41"/>
      <sheetName val="антикризисные мероприятия"/>
      <sheetName val="проверка на соответствие форм"/>
      <sheetName val="15.10.2010"/>
      <sheetName val="Расчет страх взносов (2)"/>
      <sheetName val="Расчет страх взносов"/>
      <sheetName val="Поставщики"/>
      <sheetName val="Закупки"/>
      <sheetName val="Карточка"/>
      <sheetName val="ММК"/>
      <sheetName val="Нью-ММК"/>
      <sheetName val="ММК(ВТЗ)"/>
      <sheetName val="ММК(СТЗ)"/>
      <sheetName val="Металлокросс"/>
      <sheetName val="Стилтэк"/>
      <sheetName val="Фантон"/>
      <sheetName val="БалансПоставок"/>
      <sheetName val="График_поставки_СТЗ"/>
      <sheetName val="Счета"/>
      <sheetName val="Северсталь"/>
      <sheetName val="Стил-Имп"/>
      <sheetName val="Труботрейд"/>
      <sheetName val="ТРУБНАЯ ЗАГОТОВКА"/>
      <sheetName val="ОтчетНоя"/>
      <sheetName val="Отчет дек"/>
      <sheetName val="ММК101129(СТЗ)"/>
      <sheetName val="ММК10129(ВТЗ)"/>
      <sheetName val="Ильич"/>
      <sheetName val="19.02"/>
      <sheetName val="МЕЧЕЛ"/>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ММК(Тагмет)"/>
      <sheetName val="СевСталь"/>
      <sheetName val="Углемет"/>
      <sheetName val="Регламент по плану"/>
      <sheetName val="Регламент отчетности"/>
      <sheetName val="ДЭ-1"/>
      <sheetName val="ДЭ-2"/>
      <sheetName val="ДЭ-3"/>
      <sheetName val="ДЭ-4"/>
      <sheetName val="ДЭ-5"/>
      <sheetName val="э-23 С"/>
      <sheetName val="э-23 М"/>
      <sheetName val="Э-24"/>
      <sheetName val="э-26"/>
      <sheetName val="э-27"/>
      <sheetName val="э-1"/>
      <sheetName val="э-22бп"/>
      <sheetName val="help"/>
      <sheetName val="Офэб Rub"/>
      <sheetName val="Приложение №1_3Б"/>
      <sheetName val="Приложение №2_БГ"/>
      <sheetName val="Офэп Rub"/>
      <sheetName val="Офэп Rub_v2"/>
      <sheetName val="МЭР (2)"/>
      <sheetName val="э-24 "/>
      <sheetName val="э-21 "/>
      <sheetName val="э-23М"/>
      <sheetName val="э-1 "/>
      <sheetName val="э-2"/>
      <sheetName val="EBITDA"/>
      <sheetName val="топография"/>
      <sheetName val="Проверка_2"/>
      <sheetName val="ВидыВыручки"/>
      <sheetName val="Справочник_Предприятий"/>
      <sheetName val="ф.400"/>
      <sheetName val="ф.401"/>
      <sheetName val="ф.402"/>
      <sheetName val="ф.403"/>
      <sheetName val="ф.404"/>
      <sheetName val="ф.405"/>
      <sheetName val="ф.406"/>
      <sheetName val="ф.407"/>
      <sheetName val="Форма_№1"/>
      <sheetName val="Форма_№1_ТК"/>
      <sheetName val="Форма_№1_rur"/>
      <sheetName val="Форма_№2"/>
      <sheetName val="Форма_№2 ТК"/>
      <sheetName val="Форма_№2_rur"/>
      <sheetName val="11кв"/>
      <sheetName val="11кв_rur"/>
      <sheetName val="12.1кв"/>
      <sheetName val="12.2кв"/>
      <sheetName val="13кв"/>
      <sheetName val="14кв"/>
      <sheetName val="15кв"/>
      <sheetName val="15кв_rur"/>
      <sheetName val="16кв"/>
      <sheetName val="22кв_ТК"/>
      <sheetName val="22кв_rur"/>
      <sheetName val="Э-23_ПРОМ_(М)"/>
      <sheetName val="Э-23_ПРОМ_(М)_rur"/>
      <sheetName val="23.1кв_rur"/>
      <sheetName val="23.2кв_rur"/>
      <sheetName val="Э-23.3кв"/>
      <sheetName val="25кв_rur"/>
      <sheetName val="26кв_rur"/>
      <sheetName val="31кв_rur"/>
      <sheetName val="32кв_rur"/>
      <sheetName val="35кв_rur"/>
      <sheetName val="36.1кв_rur"/>
      <sheetName val="36.31кв_rur"/>
      <sheetName val="36.32кв_rur"/>
      <sheetName val="э-37.кв ПРОМ_rur"/>
      <sheetName val="37.1кв_rur"/>
      <sheetName val="37.2кв"/>
      <sheetName val="37.2кв_rur"/>
      <sheetName val="38.10год_rur"/>
      <sheetName val="38.20год_rur"/>
      <sheetName val="38.21кв_rur"/>
      <sheetName val="38.22кв_rur"/>
      <sheetName val="38.23кв_rur"/>
      <sheetName val="38.24кв_rur"/>
      <sheetName val="40кв_2011"/>
      <sheetName val="40кв_2011_rur"/>
      <sheetName val="41кв_rur"/>
      <sheetName val="44год_rur"/>
      <sheetName val="44.1кв_rur"/>
      <sheetName val="44.2кв_rur"/>
      <sheetName val="44.3кв_rur"/>
      <sheetName val="44.4кв_rur"/>
      <sheetName val="46кв_rur"/>
      <sheetName val="47.1кв"/>
      <sheetName val="47.2кв"/>
      <sheetName val="47.3кв "/>
      <sheetName val="47.4кв"/>
      <sheetName val="48кв"/>
      <sheetName val="49кв"/>
      <sheetName val="ver"/>
      <sheetName val="ОС1"/>
      <sheetName val="П1"/>
      <sheetName val="Р8"/>
      <sheetName val="Ф12"/>
      <sheetName val="Ф13"/>
      <sheetName val="Ф3пм"/>
      <sheetName val="Ф3км"/>
      <sheetName val="ФК3"/>
      <sheetName val="ИК1"/>
      <sheetName val="З1"/>
      <sheetName val="З2"/>
      <sheetName val="В5"/>
      <sheetName val="В1"/>
      <sheetName val="В2ф"/>
      <sheetName val="В3"/>
      <sheetName val="В4 (Э-23 ПРОМ (М))"/>
      <sheetName val="В6"/>
      <sheetName val="В7 (Э-23 ПРОМ (С))"/>
      <sheetName val="Р1.1"/>
      <sheetName val="Р1.2"/>
      <sheetName val="Р1.3"/>
      <sheetName val="Р9.1"/>
      <sheetName val="Р9.2"/>
      <sheetName val="Р11"/>
      <sheetName val="Р4"/>
      <sheetName val="Р5"/>
      <sheetName val="Р6"/>
      <sheetName val="Р12"/>
      <sheetName val="Р18 (э-37)"/>
      <sheetName val="ФК1.1"/>
      <sheetName val="ФК1.2"/>
      <sheetName val="Р7"/>
      <sheetName val="Р10 (old)"/>
      <sheetName val="КВ1"/>
      <sheetName val="З1 (old)"/>
      <sheetName val="А1-01"/>
      <sheetName val="А1-03"/>
      <sheetName val="З2 (old)"/>
      <sheetName val="Н1"/>
      <sheetName val="Р13"/>
      <sheetName val="Р14"/>
      <sheetName val="Р15"/>
      <sheetName val="Р16"/>
      <sheetName val="Р19"/>
      <sheetName val="ОС2"/>
      <sheetName val="В8"/>
      <sheetName val="КВ2"/>
      <sheetName val="КВ3"/>
      <sheetName val="КВ4"/>
      <sheetName val="КВ5"/>
      <sheetName val="КВ6"/>
      <sheetName val="Ф9"/>
      <sheetName val="М1"/>
      <sheetName val="Э1"/>
      <sheetName val="К1"/>
      <sheetName val="К2"/>
      <sheetName val="К3"/>
      <sheetName val="К4"/>
      <sheetName val="К5"/>
      <sheetName val="К6"/>
      <sheetName val="К7"/>
      <sheetName val="К8"/>
      <sheetName val="К9"/>
      <sheetName val="Р17"/>
      <sheetName val="ОС3"/>
      <sheetName val="П5 (old)"/>
      <sheetName val="Names"/>
      <sheetName val="ЗАЯВКА"/>
      <sheetName val="Профилеразмер"/>
      <sheetName val="Zagotovka"/>
      <sheetName val="Всего"/>
      <sheetName val="Вн+ЭКСП"/>
      <sheetName val="Вн+ЭКСП БД"/>
      <sheetName val="ФТТ проч"/>
      <sheetName val="ФТТ прям"/>
      <sheetName val="ФТТ рждс"/>
      <sheetName val="ТД ЕХ ДКК"/>
      <sheetName val="ТД ЕХ Тендер"/>
      <sheetName val="ТД ЕХ ДП"/>
      <sheetName val="ТД ЕХ ОУТСЦ"/>
      <sheetName val="ОР(ЗСМК)"/>
      <sheetName val="ОР (НТМК)"/>
      <sheetName val="О.Р.(проч.)"/>
      <sheetName val="ВН_Деньги"/>
      <sheetName val="ВН_Деньги БД"/>
      <sheetName val="УКиКП"/>
      <sheetName val="О.О.Стали"/>
      <sheetName val="О.О. Рельсов"/>
      <sheetName val="ПКСиР С"/>
      <sheetName val="ПКСиР Р"/>
      <sheetName val="ОВиВК_ЭНЕРГО"/>
      <sheetName val="КМК Эн стор."/>
      <sheetName val="Евразруда на стор."/>
      <sheetName val="Евразруда з"/>
      <sheetName val="Сиб.товары з"/>
      <sheetName val="Промстрой з"/>
      <sheetName val="ОАО&quot;КМК&quot;з"/>
      <sheetName val="ЗРМО з"/>
      <sheetName val="АТП з"/>
      <sheetName val="КМК Энер з"/>
      <sheetName val="СтальКМК з"/>
      <sheetName val="Техпереработка"/>
      <sheetName val="Товарообмен БД"/>
      <sheetName val="Товарообмен"/>
      <sheetName val="Деньги+Товарообмен"/>
      <sheetName val="Д+Т БД"/>
      <sheetName val="РЭН"/>
      <sheetName val="Оседание"/>
      <sheetName val="ФОРМА"/>
      <sheetName val="Свод_ПРОКАТ"/>
      <sheetName val="Фин.План"/>
      <sheetName val="пр без рэн"/>
      <sheetName val="КМК,МОФ (2)"/>
      <sheetName val="МОФ ноябрь"/>
      <sheetName val="МОФдекабрь"/>
      <sheetName val="МОФ январь"/>
      <sheetName val="Explanation"/>
      <sheetName val="L1-Summary"/>
      <sheetName val="L2-Summary by Element"/>
      <sheetName val="L3-Calculation"/>
      <sheetName val="L3-USSD"/>
      <sheetName val="L3-Network Equipment&amp;Rack"/>
      <sheetName val="L3-Power"/>
      <sheetName val="L3-Document"/>
      <sheetName val="L3-Training"/>
      <sheetName val="L3-Engineering&amp;Maintenance"/>
      <sheetName val="Rack Layout"/>
      <sheetName val="Remark"/>
      <sheetName val="封面"/>
      <sheetName val="目录 "/>
      <sheetName val="汇总表"/>
      <sheetName val="合肥SUM"/>
      <sheetName val="池州SUM"/>
      <sheetName val="巢湖SUM"/>
      <sheetName val="六安SUM"/>
      <sheetName val="宣城SUM"/>
      <sheetName val="铜陵SUM"/>
      <sheetName val="淮北SUM"/>
      <sheetName val="滁州SUM"/>
      <sheetName val="阜阳SUM"/>
      <sheetName val="宿州SUM"/>
      <sheetName val="安庆SUM"/>
      <sheetName val="马鞍山SUM"/>
      <sheetName val="淮南SUM"/>
      <sheetName val="芜湖SUM"/>
      <sheetName val="蚌埠SUM"/>
      <sheetName val="2009 (1,9)"/>
      <sheetName val="2010(утв)"/>
      <sheetName val="2009 (др.тар.)"/>
      <sheetName val="2010 (3)"/>
      <sheetName val="Т"/>
      <sheetName val="ССМ"/>
      <sheetName val="ЮАТ-5"/>
      <sheetName val="ПУТТ"/>
      <sheetName val="СКТК"/>
      <sheetName val="к"/>
      <sheetName val="син"/>
      <sheetName val="св"/>
      <sheetName val="для ЮСС"/>
      <sheetName val="для РН-Учет"/>
      <sheetName val="НДРСУ"/>
      <sheetName val="эк"/>
      <sheetName val="lim"/>
      <sheetName val="янв"/>
      <sheetName val="апр"/>
      <sheetName val="июл"/>
      <sheetName val="авг"/>
      <sheetName val="сен"/>
      <sheetName val="окт"/>
      <sheetName val="ноя"/>
      <sheetName val="дек"/>
      <sheetName val="Расш. цены уг_x0005__x0000__x0000_"/>
      <sheetName val="Реестр 26.11.08"/>
      <sheetName val="ВТ 17.1 НДС"/>
      <sheetName val="ВТ 17.1 СВ"/>
      <sheetName val="ВТ 17.1 НП"/>
      <sheetName val="17,1 январь"/>
      <sheetName val="ВТ 17,1СВянварь"/>
      <sheetName val="ВТ 17,2 НДС январь"/>
      <sheetName val="ВТ 17.4.2 прибыль январь"/>
      <sheetName val="17.1 февраль"/>
      <sheetName val="ВТ 17.1СВфевраль"/>
      <sheetName val="17,2НДС февраль"/>
      <sheetName val="17.4.2. прибыль февраль"/>
      <sheetName val="17.1 март"/>
      <sheetName val="ВТ 17.1  СВ март"/>
      <sheetName val="17,2 НДС март"/>
      <sheetName val="17,4.2 прибыль март"/>
      <sheetName val="17.1 апрель"/>
      <sheetName val="ВТ17.1СВ апрель"/>
      <sheetName val="17,2 НДС апрель"/>
      <sheetName val="17.4.2 прибыль апрель"/>
      <sheetName val="17.1 май"/>
      <sheetName val="ВТ17.1 СВ май"/>
      <sheetName val="17,2 НДС май"/>
      <sheetName val="17.4.2 прибыль май"/>
      <sheetName val="17.1 июнь"/>
      <sheetName val="ВТ 17.1 СВ июнь "/>
      <sheetName val="17,2 НДС июнь"/>
      <sheetName val="17.4.2 прибыль июнь"/>
      <sheetName val="17.1 июль"/>
      <sheetName val="ВТ 17.1 СВ июль"/>
      <sheetName val="17,2 НДС июль"/>
      <sheetName val="17.4.2 прибыль июль"/>
      <sheetName val="17.1 август"/>
      <sheetName val="ВТ 17.1 СВ август"/>
      <sheetName val="17,2 НДС август"/>
      <sheetName val="17.4.2 прибыль август"/>
      <sheetName val="17.1 сентябрь"/>
      <sheetName val="ВТ 17.1 СВ сентябрь"/>
      <sheetName val="17,2 НДС сентябрь"/>
      <sheetName val="17.4.2 прибыль сентябрь"/>
      <sheetName val="17.1 октябрь"/>
      <sheetName val="ВТ 17.1 СВ октябрь"/>
      <sheetName val="17,2 НДС октябрь"/>
      <sheetName val="17.4.2 прибыль октябрь"/>
      <sheetName val="17.1 ноябрь"/>
      <sheetName val="ВТ 17.1 СВ ноябрь"/>
      <sheetName val="17,2 НДС ноябрь"/>
      <sheetName val="17.4.2 прибыль ноябрь"/>
      <sheetName val="17.1 декабрь"/>
      <sheetName val="ВТ 17.1 СВ декабрь"/>
      <sheetName val="17,2 НДС декабрь"/>
      <sheetName val="17.4.2 прибыль декабрь"/>
      <sheetName val="проверка год"/>
      <sheetName val="ВТ 17.1 СВ 2011 год"/>
      <sheetName val="17,2 НДС год к проверке"/>
      <sheetName val="17.4.2 прибыль год"/>
      <sheetName val="Расч. потр䠈ፓ_x0000_콰紆譠0"/>
      <sheetName val="LTM"/>
      <sheetName val="Chem Systems"/>
      <sheetName val="Consolidation Schedule"/>
      <sheetName val="Apple GBP"/>
      <sheetName val="Apple USD"/>
      <sheetName val="2000 USD"/>
      <sheetName val="1999 USD"/>
      <sheetName val="1998 USD"/>
      <sheetName val="FX Rates"/>
      <sheetName val="DisposalCo"/>
      <sheetName val="LBO Model"/>
      <sheetName val="Scenario Controls"/>
      <sheetName val="Disposal Calculations"/>
      <sheetName val="Central Cost Estimates"/>
      <sheetName val="Full Year Analysis"/>
      <sheetName val="Total Sales"/>
      <sheetName val="Speciality Organics Sales"/>
      <sheetName val="Pigments &amp; Additives Sales"/>
      <sheetName val="Compounds Sales"/>
      <sheetName val="Formulated Sales"/>
      <sheetName val="Discontinued Sales"/>
      <sheetName val="Total EBITA"/>
      <sheetName val="Speciality Organics EBITA"/>
      <sheetName val="Pigments &amp; Additives EBITA"/>
      <sheetName val="Compounds EBITA"/>
      <sheetName val="Formulated EBITA"/>
      <sheetName val="Discontinued EBITA"/>
      <sheetName val="PrintMacro"/>
      <sheetName val="DebtMacro"/>
      <sheetName val="Input TI"/>
      <sheetName val="Отчет_месяц_группы"/>
      <sheetName val="Смета свод午_x0013__xd8f8_"/>
      <sheetName val="Пакет"/>
      <sheetName val="Баланс + ФР бух"/>
      <sheetName val="Баланс отч упр"/>
      <sheetName val="ФинРез"/>
      <sheetName val="ФинРез отч упр"/>
      <sheetName val="ФинПоказатели"/>
      <sheetName val="ДДС бух"/>
      <sheetName val="ДДС упр"/>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себест реализ."/>
      <sheetName val="Ф2-060,090"/>
      <sheetName val="Ф2-070"/>
      <sheetName val="Ф2-080"/>
      <sheetName val="Ф2-110,150"/>
      <sheetName val="Ф2-120"/>
      <sheetName val="Ф2-130,160"/>
      <sheetName val="Ф2-140"/>
      <sheetName val="Ф2-180"/>
      <sheetName val="Остатки по расчетам в Группе"/>
      <sheetName val="Состав Группы"/>
      <sheetName val="переделы"/>
      <sheetName val="Sales 2006 Q БО"/>
      <sheetName val="1-В 1 Апр. БО"/>
      <sheetName val="Sales 2006 Q УО"/>
      <sheetName val="Реализация УО"/>
      <sheetName val="1-В Апр. УО"/>
      <sheetName val="1_В 1 Апр_ БО"/>
      <sheetName val="Уд.нормы (помес.)"/>
      <sheetName val="Выбор сценариев и вывод"/>
      <sheetName val="КМБ 1 - свод - Ц1"/>
      <sheetName val="КМБ 2 - свод - Ц1"/>
      <sheetName val="КМБ 3-свод-Ц1"/>
      <sheetName val="КМБ 1 - свод - Ц2"/>
      <sheetName val="КМБ 2- свод - Ц2"/>
      <sheetName val="КМБ 3 - свод - Ц2"/>
      <sheetName val="Карьер 1 - КМБ1"/>
      <sheetName val="Карьер 3 - КМБ1"/>
      <sheetName val="Карьер 4 - КМБ1"/>
      <sheetName val="КМБ 1-инвестиции и пер"/>
      <sheetName val="Карьер 1 - КМБ 2"/>
      <sheetName val="Карьер 3 - КМБ 2"/>
      <sheetName val="Карьер 4 - КМБ2"/>
      <sheetName val="КМБ 2-инвестиции и пер"/>
      <sheetName val="Карьер 1 - КМБ 3"/>
      <sheetName val="Карьер 3 - КМБ 3"/>
      <sheetName val="Карьер 4 - КМБ 3"/>
      <sheetName val="КМБ 3-инвестиции и пер"/>
      <sheetName val="АктВывод-К1"/>
      <sheetName val="АктВывод-К3"/>
      <sheetName val="АктВывод-К4"/>
      <sheetName val="Вывод-К1-Ц1"/>
      <sheetName val="Вывод-К3-Ц1"/>
      <sheetName val="Вывод-К4-Ц1"/>
      <sheetName val="Вывод-К1-Ц2"/>
      <sheetName val="Вывод-К3-Ц2"/>
      <sheetName val="Вывод-К4-Ц2"/>
      <sheetName val="Комбинация-свод"/>
      <sheetName val="Карьер 1 - комбинация"/>
      <sheetName val="Карьер 3 - комбинация"/>
      <sheetName val="Карьер 4 - комбинация"/>
      <sheetName val="Комбинация-инвестиции и перераб"/>
      <sheetName val="Свод по комбинату"/>
      <sheetName val="К1 - NPV"/>
      <sheetName val="К3 - NPV"/>
      <sheetName val="К4 - NPV"/>
      <sheetName val="Шахта - NPV"/>
      <sheetName val="Пески - NPV"/>
      <sheetName val="Свод карьеров и даунстрима"/>
      <sheetName val="Ликвидация и консервация"/>
      <sheetName val="Переработка и Иные АктС"/>
      <sheetName val="Переработка и иные С1 "/>
      <sheetName val="Переработка и иные С2"/>
      <sheetName val="Переработка и иные С3"/>
      <sheetName val="Переработка и иные С4"/>
      <sheetName val="Переработка и иные С5"/>
      <sheetName val="Расчет аллокации по 4-5 секции"/>
      <sheetName val="Цены - июль"/>
      <sheetName val="Цены по импортному паритету"/>
      <sheetName val="Параметры и осн предположения"/>
      <sheetName val="Коэф перевода"/>
      <sheetName val="Себестоимость свод"/>
      <sheetName val="Себестоимость карьеров"/>
      <sheetName val="Себестоимость ДФ, РОФ и ФОК"/>
      <sheetName val="Описание сценариев"/>
      <sheetName val="АктСценарий"/>
      <sheetName val="Сценарий 1"/>
      <sheetName val="Сценарий 2"/>
      <sheetName val="Сценарий 3"/>
      <sheetName val="Сценарий 4"/>
      <sheetName val="Сценарий 5"/>
      <sheetName val="Сценарий 6"/>
      <sheetName val="Сценарий 7"/>
      <sheetName val="Сценарий 8"/>
      <sheetName val="К1-С1-СБШ"/>
      <sheetName val="К1-С2-СБШ"/>
      <sheetName val="К1-С3-СБШ"/>
      <sheetName val="К1-С5-СБШ"/>
      <sheetName val="К1-С6-СБШ"/>
      <sheetName val="К1-С7-СБШ"/>
      <sheetName val="К1-С8-СБШ"/>
      <sheetName val="К3-С1-СБШ"/>
      <sheetName val="К3-С2-СБШ"/>
      <sheetName val="К3-С3-СБШ"/>
      <sheetName val="К3-С4-СБШ"/>
      <sheetName val="К3-С5-СБШ"/>
      <sheetName val="К3-С6-СБШ"/>
      <sheetName val="К3-С7-СБШ"/>
      <sheetName val="К3-С8-СБШ"/>
      <sheetName val="К4-С1-СБШ"/>
      <sheetName val="К4-С2-СБШ"/>
      <sheetName val="К4-С3-СБШ"/>
      <sheetName val="К4-С4-СБШ"/>
      <sheetName val="К1-С1-ЭКГ"/>
      <sheetName val="К1-С2-ЭКГ"/>
      <sheetName val="К1-С3-ЭКГ"/>
      <sheetName val="К1-С5-ЭКГ"/>
      <sheetName val="К1-С6-ЭКГ"/>
      <sheetName val="К1-С7-ЭКГ"/>
      <sheetName val="К1-С8-ЭКГ"/>
      <sheetName val="К3-С1-ЭКГ"/>
      <sheetName val="К3-С2-ЭКГ"/>
      <sheetName val="К3-С3-ЭКГ"/>
      <sheetName val="К3-С4-ЭКГ"/>
      <sheetName val="К3-С5-ЭКГ"/>
      <sheetName val="К3-С6-ЭКГ"/>
      <sheetName val="К3-С7-ЭКГ"/>
      <sheetName val="К3-С8-ЭКГ"/>
      <sheetName val="К4-С1-ЭКГ"/>
      <sheetName val="К4-С2-ЭКГ"/>
      <sheetName val="К4-С3-ЭКГ"/>
      <sheetName val="К4-С4-ЭКГ"/>
      <sheetName val="K1-Бульдозеры"/>
      <sheetName val="K3-Бульдозеры"/>
      <sheetName val="K4-Бульдозеры"/>
      <sheetName val="К1-С1-Самосвалы"/>
      <sheetName val="К1-С2-Самосвалы"/>
      <sheetName val="К1-С3-Самосвалы"/>
      <sheetName val="К1-С5-Самосвалы"/>
      <sheetName val="К1-С6-Самосвалы"/>
      <sheetName val="К1-С7-Самосвалы"/>
      <sheetName val="К1-С8-Самосвалы"/>
      <sheetName val="К3-С1-Самосвалы"/>
      <sheetName val="К3-С2-Самосвалы"/>
      <sheetName val="К3-С3-Самосвалы"/>
      <sheetName val="К3-С4-Самосвалы"/>
      <sheetName val="К3-С5-Самосвалы"/>
      <sheetName val="К3-С6-Самосвалы"/>
      <sheetName val="К3-С7-Самосвалы"/>
      <sheetName val="К3-С8-Самосвалы"/>
      <sheetName val="К4-С1-Самосвалы"/>
      <sheetName val="К4-С2-Самосвалы"/>
      <sheetName val="К4-С3-Самосвалы"/>
      <sheetName val="К4-С4-Самосвалы"/>
      <sheetName val="ЖД - думпкары-потребность"/>
      <sheetName val="ЖД - производительность"/>
      <sheetName val="ЖД - текущий парк"/>
      <sheetName val="ЖД-ТП-"/>
      <sheetName val="ЖД-ТП-111"/>
      <sheetName val="ЖД-ТП-211"/>
      <sheetName val="ЖД-ТП-311"/>
      <sheetName val="ЖД-ТП-411"/>
      <sheetName val="ЖД-ТП-511"/>
      <sheetName val="ЖД-ТП-611"/>
      <sheetName val="ЖД-ТП-121"/>
      <sheetName val="ЖД-ТП-131"/>
      <sheetName val="ЖД-ТП-141"/>
      <sheetName val="ЖД-ТП-151"/>
      <sheetName val="ЖД-ТП-161"/>
      <sheetName val="ЖД-ТП-112"/>
      <sheetName val="ЖД-ТП-113"/>
      <sheetName val="ЖД-ТП-114"/>
      <sheetName val="ЖД-ТП-115"/>
      <sheetName val="ЖД-ТП-116"/>
      <sheetName val="ЖД-ТП-333"/>
      <sheetName val="ЖД-ТП-444"/>
      <sheetName val="ЖД-ТП-555"/>
      <sheetName val="ЖД-ТП-666"/>
      <sheetName val="ЖД-ТП-777"/>
      <sheetName val="ЖД-ТП-888"/>
      <sheetName val="ЖД - думпкары"/>
      <sheetName val="ЖД - тепловозы"/>
      <sheetName val="Обложка"/>
      <sheetName val="Сод."/>
      <sheetName val="(Общ)Примечания"/>
      <sheetName val="(Фин)Баланс"/>
      <sheetName val="(Фин)ОПУ"/>
      <sheetName val="(Фин) ОПУ по прод."/>
      <sheetName val="(Фин)ОДДС"/>
      <sheetName val="(Фин)Covenants(BNP)"/>
      <sheetName val="(Фин)Covenants(ING)"/>
      <sheetName val="(Фин)Обесц.акт."/>
      <sheetName val="(Фин)Себестоимость"/>
      <sheetName val="(Фин)Расходы на сбыт"/>
      <sheetName val="(Фин)Админ.расходы"/>
      <sheetName val="(Фин)Пр.опер.расх.доходы "/>
      <sheetName val="(Фин) Капит.стр-во"/>
      <sheetName val="(Фин)Ремонты"/>
      <sheetName val="(Реал)По продукции"/>
      <sheetName val="(Реал)Приб.-ть"/>
      <sheetName val="(Реал)Цены реал."/>
      <sheetName val="(Произв)По предпр."/>
      <sheetName val="(Произв)Расх.коэф."/>
      <sheetName val="(Произв)Запасы"/>
      <sheetName val="(Произв)Закуп.цены"/>
      <sheetName val="(Пр)Персонал"/>
      <sheetName val="Удельные нормы"/>
      <sheetName val="Бюджет энергоресурсов"/>
      <sheetName val="Бюджет расходов на оплату труда"/>
      <sheetName val="Сырье и основные материалы"/>
      <sheetName val="Нормативный запас"/>
      <sheetName val="Налоговые обязательства"/>
      <sheetName val="Услуги сторонних организаций"/>
      <sheetName val="Отдел КС "/>
      <sheetName val="Проценты за кредит"/>
      <sheetName val="Расходы на сбыт"/>
      <sheetName val="Общехозяйст. и прочие расходы"/>
      <sheetName val="Капитальные ремонты"/>
      <sheetName val="Непроизводственный бюджет"/>
      <sheetName val="Бюджет социальной сферы"/>
      <sheetName val="Инвестиционный бюджет"/>
      <sheetName val="консолидированный бюджет"/>
      <sheetName val="доходная часть"/>
      <sheetName val="денежный поток"/>
      <sheetName val="база данных"/>
      <sheetName val="ФР УО 2005"/>
      <sheetName val="ФР УО без%"/>
      <sheetName val="ФР БО без%"/>
      <sheetName val="ФР УО с%"/>
      <sheetName val="ФР БО с%"/>
      <sheetName val="КПП "/>
      <sheetName val="пр-во"/>
      <sheetName val="среднесуточное пр-во"/>
      <sheetName val="КапвложенияБ"/>
      <sheetName val="Заработная плата"/>
      <sheetName val="Структура реализации ГОКи"/>
      <sheetName val="Реализация_ГОКи без%"/>
      <sheetName val="Реализация_ГОКи с%"/>
      <sheetName val="С+Ц слайд 1"/>
      <sheetName val="С+Ц Кт слайд2"/>
      <sheetName val="финансовые затраты"/>
      <sheetName val="финансовые доходы"/>
      <sheetName val="Дивиденды С"/>
      <sheetName val="Ферросплавы"/>
      <sheetName val="Прокат"/>
      <sheetName val="Трубы"/>
      <sheetName val="TB_ALL"/>
      <sheetName val="DICTS"/>
      <sheetName val="100.1"/>
      <sheetName val="100.2"/>
      <sheetName val="100.3"/>
      <sheetName val="100.4"/>
      <sheetName val="100.5"/>
      <sheetName val="100.6"/>
      <sheetName val="100.7"/>
      <sheetName val="105.1"/>
      <sheetName val="105.2"/>
      <sheetName val="105.3"/>
      <sheetName val="105.4"/>
      <sheetName val="105.5"/>
      <sheetName val="105.6"/>
      <sheetName val="105.7"/>
      <sheetName val="107.1"/>
      <sheetName val="110.1"/>
      <sheetName val="110.2"/>
      <sheetName val="110.3"/>
      <sheetName val="110.4"/>
      <sheetName val="110.5"/>
      <sheetName val="110.6"/>
      <sheetName val="110.7"/>
      <sheetName val="130.1"/>
      <sheetName val="130.2"/>
      <sheetName val="130.3"/>
      <sheetName val="130.4"/>
      <sheetName val="131.1"/>
      <sheetName val="131.2"/>
      <sheetName val="131.3"/>
      <sheetName val="131.4"/>
      <sheetName val="132.1"/>
      <sheetName val="132.2"/>
      <sheetName val="132.3"/>
      <sheetName val="132.4"/>
      <sheetName val="150.1"/>
      <sheetName val="150.2"/>
      <sheetName val="151.1"/>
      <sheetName val="151.2"/>
      <sheetName val="152.1"/>
      <sheetName val="152.2"/>
      <sheetName val="153.1"/>
      <sheetName val="153.2"/>
      <sheetName val="154.1"/>
      <sheetName val="154.2"/>
      <sheetName val="170.1"/>
      <sheetName val="170.2"/>
      <sheetName val="190.1"/>
      <sheetName val="190.2"/>
      <sheetName val="200"/>
      <sheetName val="210"/>
      <sheetName val="220.1"/>
      <sheetName val="220.2"/>
      <sheetName val="230.1"/>
      <sheetName val="230.2"/>
      <sheetName val="250.1"/>
      <sheetName val="250.2"/>
      <sheetName val="250.3"/>
      <sheetName val="250.4"/>
      <sheetName val="260.1"/>
      <sheetName val="260.2"/>
      <sheetName val="270.1"/>
      <sheetName val="270.2"/>
      <sheetName val="370.1"/>
      <sheetName val="370.2"/>
      <sheetName val="370.3"/>
      <sheetName val="370.4"/>
      <sheetName val="370.5"/>
      <sheetName val="370.9"/>
      <sheetName val="380"/>
      <sheetName val="380.1"/>
      <sheetName val="380.2"/>
      <sheetName val="400.1"/>
      <sheetName val="400.2"/>
      <sheetName val="SAS Solutions Worksheet Hidden"/>
      <sheetName val="400.3"/>
      <sheetName val="400.4"/>
      <sheetName val="400.5"/>
      <sheetName val="405"/>
      <sheetName val="410"/>
      <sheetName val="420"/>
      <sheetName val="710"/>
      <sheetName val="720"/>
      <sheetName val="800"/>
      <sheetName val="811"/>
      <sheetName val="820"/>
      <sheetName val="сквозная 1 кв"/>
      <sheetName val="СС_ТП"/>
      <sheetName val="1 кв конц общ"/>
      <sheetName val="1 кв окат"/>
      <sheetName val="1 кв-л переделы"/>
      <sheetName val="Sales БО"/>
      <sheetName val="1-В 1 кв БО"/>
      <sheetName val="Sales УО"/>
      <sheetName val="1-В 1 кв УО"/>
      <sheetName val="Концентрат"/>
      <sheetName val="Окатыши"/>
      <sheetName val="Costs-VC-FC Year"/>
      <sheetName val="App1-2"/>
      <sheetName val="Costs-Factorial (2)"/>
      <sheetName val="Sales-Diagram 1"/>
      <sheetName val="Sales-Diagram 2"/>
      <sheetName val="Production-Diagram 1"/>
      <sheetName val="Production-Diagram 2"/>
      <sheetName val="Costs-VC-FC"/>
      <sheetName val="Costs-Diagram 1"/>
      <sheetName val="Costs-Diagram 2"/>
      <sheetName val="Costs-Factorial"/>
      <sheetName val="Invest1"/>
      <sheetName val="Invest2"/>
      <sheetName val="HR"/>
      <sheetName val="KFI"/>
      <sheetName val="App1"/>
      <sheetName val="App1_1"/>
      <sheetName val="ФР"/>
      <sheetName val="Stat_forms"/>
      <sheetName val="Структура реализации"/>
      <sheetName val="Реализация помесячно"/>
      <sheetName val="1-В"/>
      <sheetName val="Реализация_свод"/>
      <sheetName val="СС-ТП 2004г."/>
      <sheetName val="КПП"/>
      <sheetName val="Переделы (план)"/>
      <sheetName val="СС_окатышей"/>
      <sheetName val="СС_концентрата"/>
      <sheetName val="Анализ цен и норм"/>
      <sheetName val="Цены ТМЦ"/>
      <sheetName val="Капвложения"/>
      <sheetName val="Капвложения (свод)"/>
      <sheetName val="Капвложения (разв)"/>
      <sheetName val="Капвложения сжато"/>
      <sheetName val="Админ расходы"/>
      <sheetName val="Расходы Сбыт"/>
      <sheetName val="PL_mng"/>
      <sheetName val="CF_IND"/>
      <sheetName val="107.2"/>
      <sheetName val="150.3"/>
      <sheetName val="150.4"/>
      <sheetName val="150.5"/>
      <sheetName val="170"/>
      <sheetName val="190"/>
      <sheetName val="220"/>
      <sheetName val="260.3"/>
      <sheetName val="270"/>
      <sheetName val="280"/>
      <sheetName val="390"/>
      <sheetName val="400.6"/>
      <sheetName val="700.1"/>
      <sheetName val="700.2"/>
      <sheetName val="700.3"/>
      <sheetName val="810"/>
      <sheetName val="Реализация БО"/>
      <sheetName val="1-В БО "/>
      <sheetName val="Динамика цен "/>
      <sheetName val="1-В УО"/>
      <sheetName val="1-В (2)"/>
      <sheetName val="СевГОК_КП"/>
      <sheetName val="СевГОК_КП (бух.)"/>
      <sheetName val="СевГОК_ОПУ(упр.)"/>
      <sheetName val="СевГОК_ОПУ(бух.)"/>
      <sheetName val="EBITDA_УО"/>
      <sheetName val="Графики цен_УО"/>
      <sheetName val="СевГОК_СС-реал."/>
      <sheetName val="Diagr_УО_2007-09_DAF"/>
      <sheetName val="СевГОК_Реал. (упр)"/>
      <sheetName val="СевГОК_Реал. (бух)"/>
      <sheetName val="Sales_2008"/>
      <sheetName val="Sales_2009"/>
      <sheetName val="СевГОК_Производство"/>
      <sheetName val="Среднесуточное производство"/>
      <sheetName val="СевГОК_Нормы"/>
      <sheetName val="СевГОК_Персонал"/>
      <sheetName val="СевГОК_Цены"/>
      <sheetName val="СевГОК_СС-конц."/>
      <sheetName val="СевГОК_СС-окат."/>
      <sheetName val="Мат.пом.щь"/>
      <sheetName val="Соц.сфера"/>
      <sheetName val="PL_acc"/>
      <sheetName val="400.7"/>
      <sheetName val="Sales Month (Упр.)"/>
      <sheetName val="Sales Month (Бух.)"/>
      <sheetName val="СевГОК_ОПУ(упр.)(БПУ2)"/>
      <sheetName val="Sales Month_УО(БПУ2)"/>
      <sheetName val="Sales Month_БО(БПУ2)"/>
      <sheetName val="ОПУ (упр.)"/>
      <sheetName val="ОПУ (бух.)"/>
      <sheetName val="EBITDA+NP"/>
      <sheetName val="Реал.(упр.)"/>
      <sheetName val="Реал.(бух.)"/>
      <sheetName val="Реал.(бух.-упр.)"/>
      <sheetName val="СС-реал."/>
      <sheetName val="СС_УП"/>
      <sheetName val="СС_Прогноз"/>
      <sheetName val="Дин.ССконц."/>
      <sheetName val="Дин. СС окат."/>
      <sheetName val="Удельные_нормы"/>
      <sheetName val="СевГОК Произв_помесячно"/>
      <sheetName val="Произв_пом.(БПУ2)"/>
      <sheetName val="бюджет на подпись"/>
      <sheetName val="Бух. DAF"/>
      <sheetName val="ПК"/>
      <sheetName val="ндс "/>
      <sheetName val="ндс ожид ноябрь"/>
      <sheetName val="бентонит"/>
      <sheetName val="удельные"/>
      <sheetName val="футировка"/>
      <sheetName val="движение сырья"/>
      <sheetName val="услуги по ОГЭ"/>
      <sheetName val="услуги по ОГМ"/>
      <sheetName val="металлолом"/>
      <sheetName val="распред. ДС"/>
      <sheetName val="распред. Гл. Инж. (2)"/>
      <sheetName val="увеличение1"/>
      <sheetName val="увеличение2"/>
      <sheetName val="прочая эл.эн."/>
      <sheetName val="Вода и стоки"/>
      <sheetName val="Лента транспор"/>
      <sheetName val="автошины (2)"/>
      <sheetName val="дт и бензин"/>
      <sheetName val="бензин"/>
      <sheetName val="молоко1"/>
      <sheetName val="СИЗ"/>
      <sheetName val="БВР анализ"/>
      <sheetName val="переукладка хвостов анализ"/>
      <sheetName val="повышение квалификации"/>
      <sheetName val="прочие услуги"/>
      <sheetName val="НИР"/>
      <sheetName val="охрана труда"/>
      <sheetName val="охрана природы"/>
      <sheetName val="СМИ"/>
      <sheetName val="юр.услуги"/>
      <sheetName val="матпомощь"/>
      <sheetName val="BPP-P&amp;L"/>
      <sheetName val="BP-P&amp;L"/>
      <sheetName val="Flash-P&amp;L"/>
      <sheetName val="P&amp;L-BeginYear"/>
      <sheetName val="Cover &amp; Parameters"/>
      <sheetName val="Pg 1 - Content"/>
      <sheetName val="Pg 2 - Business Update"/>
      <sheetName val="Pg 3 - Performance update"/>
      <sheetName val="Pg 4 - Performance update - LE"/>
      <sheetName val="Pg 5 - Perf. update evaluation"/>
      <sheetName val="Pg 6 - Value Framework"/>
      <sheetName val="Pg 7 - KPI"/>
      <sheetName val="pg 8 perf update - it"/>
      <sheetName val="pg 9 perf update - fin pos"/>
      <sheetName val="App Pg 3 -Month- Actual vs Y-1"/>
      <sheetName val="App Pg 3-4 -YTD- Actual vs Y-1"/>
      <sheetName val="App Pg 3 -Full Year- LE vs Y-1"/>
      <sheetName val="App Pg 3 -Month- Actual vs BGT"/>
      <sheetName val="App Pg 3 -YTD- Actual vs BGT"/>
      <sheetName val="App Pg 3 -Full Year- Act vs BGT"/>
      <sheetName val="App Pg 4 -Half Year- LE vs Y-1"/>
      <sheetName val="App Pg 4 -Half Year- LE vs BGT"/>
      <sheetName val="Cover _ Parameters"/>
      <sheetName val="MODEL"/>
      <sheetName val="Quarterly LBO Model"/>
      <sheetName val="Port - Social exp"/>
      <sheetName val="payments"/>
      <sheetName val="MCS"/>
      <sheetName val="Languages"/>
      <sheetName val="Aktiva a pasiva 2006"/>
      <sheetName val="Откл_ по фин_ рез"/>
      <sheetName val="тех.отчет"/>
      <sheetName val="перекаты"/>
      <sheetName val="показатели работы"/>
      <sheetName val="производительность"/>
      <sheetName val="расход металла"/>
      <sheetName val="Лист1  "/>
      <sheetName val="производительность "/>
      <sheetName val="термоотделение"/>
      <sheetName val="технич отчет"/>
      <sheetName val="простои"/>
      <sheetName val="ОТК"/>
      <sheetName val="тех отчет"/>
      <sheetName val="простои по причинам"/>
      <sheetName val="ОТК отг"/>
      <sheetName val="Переназначения"/>
      <sheetName val="расход металла по коллек"/>
      <sheetName val="показатели работы 05"/>
      <sheetName val="Год 11"/>
      <sheetName val="Январь11"/>
      <sheetName val="Февраль 11"/>
      <sheetName val="Март 11"/>
      <sheetName val="Апрель 11"/>
      <sheetName val="Май 11 "/>
      <sheetName val="Июнь 11"/>
      <sheetName val="Июль 11"/>
      <sheetName val="Август 11"/>
      <sheetName val="Сентябрь 11"/>
      <sheetName val="Октябрь 11"/>
      <sheetName val="Ноябрь 11"/>
      <sheetName val="Декабрь 11"/>
      <sheetName val="баланс 01"/>
      <sheetName val="сортамент 01"/>
      <sheetName val="баланс 02"/>
      <sheetName val="сортамент 02"/>
      <sheetName val="баланс 03"/>
      <sheetName val="сортамент 03"/>
      <sheetName val="баланс 04"/>
      <sheetName val="сортамент 04"/>
      <sheetName val="баланс 05"/>
      <sheetName val="сортамент 05"/>
      <sheetName val="баланс 06"/>
      <sheetName val="сортамент 06"/>
      <sheetName val="баланс 07"/>
      <sheetName val="сортамент 07"/>
      <sheetName val="баланс 08"/>
      <sheetName val="сортамент 08"/>
      <sheetName val="баланс 09"/>
      <sheetName val="сортамент 09"/>
      <sheetName val="баланс 10"/>
      <sheetName val="сортамент 10"/>
      <sheetName val="баланс 11"/>
      <sheetName val="сортамент 11"/>
      <sheetName val="баланс 12"/>
      <sheetName val="сортамент 12"/>
      <sheetName val="2014"/>
      <sheetName val="Март (19768,5)(по ут.б.(испр.н)"/>
      <sheetName val="Заготовка 25Г2С"/>
      <sheetName val="Заготовка 28С"/>
      <sheetName val="Нормы ферросплавов"/>
      <sheetName val="Смета на ᔷꠀ宧缅㉪0_x0000_"/>
      <sheetName val="Факт_2006_месяц"/>
      <sheetName val="пересчет заданного собств_"/>
      <sheetName val="Техотчёт"/>
      <sheetName val="Техотчёт (2)"/>
      <sheetName val="Диаграмма2"/>
      <sheetName val="Data USA Cdn_"/>
      <sheetName val="Data USA US_"/>
      <sheetName val="Коды"/>
      <sheetName val="04 простои (2)"/>
      <sheetName val="Россия_экспорт"/>
      <sheetName val="04простои"/>
      <sheetName val="ТЕХ ОТЧЕТ (2)"/>
      <sheetName val="CF_П"/>
      <sheetName val="Изм_задолж"/>
      <sheetName val="Проч_продукция"/>
      <sheetName val="Расчет тарифа"/>
      <sheetName val="распр_НДС"/>
      <sheetName val="Изм_кред"/>
      <sheetName val="Изм_деб"/>
      <sheetName val="сальдо"/>
      <sheetName val="Баланс_год"/>
      <sheetName val="Справочник дат"/>
      <sheetName val="ДЛЯ КЛИЕНТА"/>
      <sheetName val="ДЗ_КЗ"/>
      <sheetName val="сравнение с III ᰖ〚_x0005__x0000__x0000__x0000_"/>
      <sheetName val="Cover_&amp;_Parameters"/>
      <sheetName val="Pg_1_-_Content"/>
      <sheetName val="Pg_2_-_Business_Update"/>
      <sheetName val="Pg_3_-_Performance_update"/>
      <sheetName val="Pg_4_-_Performance_update_-_LE"/>
      <sheetName val="Pg_5_-_Perf__update_evaluation"/>
      <sheetName val="Pg_6_-_Value_Framework"/>
      <sheetName val="Pg_7_-_KPI"/>
      <sheetName val="pg_8_perf_update_-_it"/>
      <sheetName val="pg_9_perf_update_-_fin_pos"/>
      <sheetName val="App_Pg_3_-Month-_Actual_vs_Y-1"/>
      <sheetName val="App_Pg_3-4_-YTD-_Actual_vs_Y-1"/>
      <sheetName val="App_Pg_3_-Full_Year-_LE_vs_Y-1"/>
      <sheetName val="App_Pg_3_-Month-_Actual_vs_BGT"/>
      <sheetName val="App_Pg_3_-YTD-_Actual_vs_BGT"/>
      <sheetName val="App_Pg_3_-Full_Year-_Act_vs_BGT"/>
      <sheetName val="App_Pg_4_-Half_Year-_LE_vs_Y-1"/>
      <sheetName val="App_Pg_4_-Half_Year-_LE_vs_BGT"/>
      <sheetName val="Cover___Parameters"/>
      <sheetName val="Движение_по_месяцам"/>
      <sheetName val="Quarterly_LBO_Model"/>
      <sheetName val="Продажи_реальные_и_прогноз_20_л"/>
      <sheetName val="Port_-_Social_exp"/>
      <sheetName val="N,V"/>
      <sheetName val="Statements - short form"/>
      <sheetName val="investice13.2"/>
      <sheetName val="Фин 缀ᨎ԰_x0000_"/>
      <sheetName val="Фин 㰀᎕萀᎕"/>
      <sheetName val="приорское "/>
      <sheetName val="ОФ №2"/>
      <sheetName val="сравнение 1"/>
      <sheetName val="сравнение 2"/>
      <sheetName val="титул без НДС"/>
      <sheetName val="вариант 1"/>
      <sheetName val="вариант 2"/>
      <sheetName val="вариант 3"/>
      <sheetName val="график 1"/>
      <sheetName val="график 2"/>
      <sheetName val="график 3"/>
      <sheetName val="Амортиз ОФ"/>
      <sheetName val="Реагенты"/>
      <sheetName val="Реаг с нач года"/>
      <sheetName val="З-П ОФ"/>
      <sheetName val="Осн мат-лы"/>
      <sheetName val="Осн с нач"/>
      <sheetName val="Масла"/>
      <sheetName val="Масл с нач года"/>
      <sheetName val="Рем2"/>
      <sheetName val="БДР-13А ОФ"/>
      <sheetName val="общ оф"/>
      <sheetName val="БДР-13-3П мед агк"/>
      <sheetName val="БДР-13А вур"/>
      <sheetName val="БДР-13А маук"/>
      <sheetName val="БДР-13-1П м-ц агк"/>
      <sheetName val="БДР-13А шлак"/>
      <sheetName val="БДР-13А ОФ нар"/>
      <sheetName val="общ оф нар"/>
      <sheetName val="БДР-13-1А м-ц агк нар"/>
      <sheetName val="БДР-13-2А мед агк нар"/>
      <sheetName val="БДР-13А маук нар"/>
      <sheetName val="БДР-13-2 м-ц вур нар"/>
      <sheetName val="БДР-13А шлак нар"/>
      <sheetName val="цена на маук"/>
      <sheetName val="товарн."/>
      <sheetName val="ОСВ1"/>
      <sheetName val="A3.1_Transformation1"/>
      <sheetName val="ОСВ"/>
      <sheetName val="trans 1Q09"/>
      <sheetName val="trans 2008"/>
      <sheetName val="проводки 2009"/>
      <sheetName val="Кредиты и займы"/>
      <sheetName val="cap % KAS"/>
      <sheetName val=" Капитал"/>
      <sheetName val="ОС, НМА (МСФО)"/>
      <sheetName val="ОС, НМА"/>
      <sheetName val="Инвестиции в УК"/>
      <sheetName val="Краткоср. и Долгоср. инвестиции"/>
      <sheetName val="Долгоср ДЗ"/>
      <sheetName val="Долгоср КЗ"/>
      <sheetName val="Краткоср. ДЗ"/>
      <sheetName val="Краткоср. КЗ"/>
      <sheetName val="ДС и эквиваленты; Аккредитивы"/>
      <sheetName val=" РБП"/>
      <sheetName val=" Запасы"/>
      <sheetName val=" Дивиденды"/>
      <sheetName val="Расчеты с учредителями"/>
      <sheetName val="Целевое финансирование"/>
      <sheetName val="ДЗ и КЗ по налогам"/>
      <sheetName val=" Векселя"/>
      <sheetName val=" PL"/>
      <sheetName val=" Выручка"/>
      <sheetName val=" Себестоимость"/>
      <sheetName val="Дивиденды PL"/>
      <sheetName val="Процентные доходы и расходы"/>
      <sheetName val="Статистические счета"/>
      <sheetName val="НРП в остаках запасов"/>
      <sheetName val="Продажа ОС"/>
      <sheetName val="Покупка ОС"/>
      <sheetName val="test"/>
      <sheetName val="Documentation"/>
      <sheetName val=" ДЗ"/>
      <sheetName val=" КЗ"/>
      <sheetName val="ОС - реестр"/>
      <sheetName val="Расшифровка РБП"/>
      <sheetName val="4.1"/>
      <sheetName val="4.2"/>
      <sheetName val="revolver"/>
      <sheetName val="структура сырья"/>
      <sheetName val="точка безубыточности"/>
      <sheetName val="анализ выручки в 2009 году"/>
      <sheetName val="анализ себестоимости в 2009 год"/>
      <sheetName val="буровое оборудование, реж мат"/>
      <sheetName val="на 01.10.04"/>
      <sheetName val="план работы техники"/>
      <sheetName val="бур инстр.  реж.инстр."/>
      <sheetName val="стр.621"/>
      <sheetName val="стр.241"/>
      <sheetName val="стр.120-135"/>
      <sheetName val="стр.130"/>
      <sheetName val="стр.260"/>
      <sheetName val="стр.245"/>
      <sheetName val="стр.627"/>
      <sheetName val="стр.210"/>
      <sheetName val="стр.233"/>
      <sheetName val="таблица добыча"/>
      <sheetName val="добыча руды, 3-5"/>
      <sheetName val="качество руд, 6-7"/>
      <sheetName val="таблица производство"/>
      <sheetName val="медный концентрат, 8"/>
      <sheetName val="цинковый концентрат, 9"/>
      <sheetName val="черновая медь, 10"/>
      <sheetName val="катоды, 11"/>
      <sheetName val="катанка, 12 "/>
      <sheetName val="золото, серебро, 13"/>
      <sheetName val="покупное сырьё, 14"/>
      <sheetName val="экология, 16"/>
      <sheetName val="отчёт по труду, 18"/>
      <sheetName val="техника безопасности, 19"/>
      <sheetName val="реализиация, 21"/>
      <sheetName val="выручка, 22"/>
      <sheetName val="cash-cost рудники, 23"/>
      <sheetName val="cash-cost металлургия, 24"/>
      <sheetName val="cash-cost катодной меди, 25"/>
      <sheetName val="затраты, 27"/>
      <sheetName val="ОХР+комм, 28"/>
      <sheetName val="долг, 29"/>
      <sheetName val="% ставка, 30"/>
      <sheetName val="показатели, 31"/>
      <sheetName val="показатели, 32"/>
      <sheetName val="показатели, 33"/>
      <sheetName val="показатели, 34"/>
      <sheetName val="инвестиционная деят, 36 "/>
      <sheetName val="инвестиционная деят, 37"/>
      <sheetName val="калькуляция ОФ-13млн"/>
      <sheetName val="калькуляция ОФ-10млн"/>
      <sheetName val="калькуляция ОФ-18млн"/>
      <sheetName val="смета ОХР"/>
      <sheetName val="capex 3"/>
      <sheetName val="inflation"/>
      <sheetName val="input bs"/>
      <sheetName val="investment capex"/>
      <sheetName val="maintenance capex "/>
      <sheetName val="TC-RC"/>
      <sheetName val="d&amp;a"/>
      <sheetName val="capital"/>
      <sheetName val="loans due"/>
      <sheetName val="debt_rub"/>
      <sheetName val="USD"/>
      <sheetName val="DCF"/>
      <sheetName val="DCF_usd"/>
      <sheetName val="Чувствит проекта"/>
      <sheetName val="titul"/>
      <sheetName val="Проверки"/>
      <sheetName val="План счетов РСБУ"/>
      <sheetName val=" BS"/>
      <sheetName val="A1.1_trans 2010"/>
      <sheetName val="A1.2_adj"/>
      <sheetName val="trans 2009"/>
      <sheetName val="ДЗ и КЗ по лизингу краткоср."/>
      <sheetName val="Права на разработку и РБП"/>
      <sheetName val="58 счет "/>
      <sheetName val="73 счет"/>
      <sheetName val="ICO Purchases"/>
      <sheetName val="RP_purhases"/>
      <sheetName val="trans 2010"/>
      <sheetName val="Ремсервис"/>
      <sheetName val="Услуги Борусан  КенГруп"/>
      <sheetName val="автошины"/>
      <sheetName val="ремонт"/>
      <sheetName val="среднее ОХР"/>
      <sheetName val="КТ"/>
      <sheetName val="БДР 27 П"/>
      <sheetName val="БДР 26 П"/>
      <sheetName val="сводДекабрь"/>
      <sheetName val="Расчет роялти"/>
      <sheetName val="U2.1_Lead 30_06"/>
      <sheetName val="Счёт 26"/>
      <sheetName val="Dictionaries"/>
      <sheetName val="A4.5 Grouping"/>
      <sheetName val="OEMK Model 1999 monthly"/>
      <sheetName val="pbc - tb"/>
      <sheetName val="курсы"/>
      <sheetName val="Common-Size"/>
      <sheetName val="FCF"/>
      <sheetName val="Schedules"/>
      <sheetName val="Proj. Bal."/>
      <sheetName val="БДДС month (ф)"/>
      <sheetName val="БДДС month (п)"/>
      <sheetName val="cash in bank"/>
      <sheetName val="Segment"/>
      <sheetName val="Other"/>
      <sheetName val="CPP ajustat"/>
      <sheetName val="PL 1"/>
      <sheetName val="Macroeconomics"/>
      <sheetName val="Database _RUR_Mar YTD"/>
      <sheetName val="Codes calculation"/>
      <sheetName val="Дт-П"/>
      <sheetName val="Кт-П"/>
      <sheetName val="Чувствит. (Sensitivity)"/>
      <sheetName val="Безубыточность"/>
      <sheetName val="ГМЗ - 10 тыс."/>
      <sheetName val="ГМЗ-2"/>
      <sheetName val="ОФ-5"/>
      <sheetName val="ОФ-17"/>
      <sheetName val="ОФ-28"/>
      <sheetName val="Ком.расходы"/>
      <sheetName val="ГТ"/>
      <sheetName val="22.04.13"/>
      <sheetName val="ОФ-1"/>
      <sheetName val="ОФ-2"/>
      <sheetName val="equipment replacement"/>
      <sheetName val="ГМЗ"/>
      <sheetName val="календарь"/>
      <sheetName val="формирование запасов"/>
      <sheetName val="таблицы"/>
      <sheetName val="линии"/>
      <sheetName val="Смета св_x0010__x0000_ࣗ䑲"/>
      <sheetName val="Смета св_x0010__x0000_Ⲱ®䑲"/>
      <sheetName val="Смета св_x0010__x0000_ꇀ¡䑲"/>
      <sheetName val="Смета св_x0010__x0000_灰࣋䑲"/>
      <sheetName val="Смета св_x0010__x0000_ओ䑲"/>
      <sheetName val="Смета св_x0010__x0000_£䑲"/>
      <sheetName val="Смета св_x0010__x0000_壀ப䑲"/>
      <sheetName val="Смета св_x0010__x0000_ոׯ䑲"/>
      <sheetName val="Смета св_x0010__x0000_펀֦䑲"/>
      <sheetName val="Смета св_x0010__x0000_⁰଩䑲"/>
      <sheetName val="Смета св_x0010__x0000_뫰ݚ䑲"/>
      <sheetName val="Смета св_x0010__x0000_ᕸඦ䑲"/>
      <sheetName val="Смета св_x0010__x0000_쁰ࢼ䑲"/>
      <sheetName val="Смета св_x0010__x0000_铐֭䑲"/>
      <sheetName val="Смета св_x0010__x0000_陘ࣟ䑲"/>
      <sheetName val="Смета св_x0010__x0000_㮘સ䑲"/>
      <sheetName val="Смета св_x0010__x0000_ꔈࠉ䑲"/>
      <sheetName val="Смета св_x0010__x0000_賨෡䑲"/>
      <sheetName val="Расч. пот紗你0_x0000_P_x0000__x0000_"/>
      <sheetName val="П ПП_МП"/>
      <sheetName val="3_26"/>
      <sheetName val="7_Простои"/>
      <sheetName val="1_Summary"/>
      <sheetName val="Слайд vc_fc_cc"/>
      <sheetName val="4_ KPI"/>
      <sheetName val="6_ Исходная инф_"/>
      <sheetName val="6_ Мощности ГОКи"/>
      <sheetName val="виды затрат по услугам"/>
      <sheetName val="виды затрат по командировкам"/>
      <sheetName val="для_совета"/>
      <sheetName val="Слободин"/>
      <sheetName val="Слободин (2)"/>
      <sheetName val="Путин граф"/>
      <sheetName val="Динамика по годам (гр .4)"/>
      <sheetName val="кварталы (2)"/>
      <sheetName val="для ООТиЗ"/>
      <sheetName val="Гр. &quot;Динамика пр-ва &quot; новый"/>
      <sheetName val="Динамика по месяцам (2)"/>
      <sheetName val="Вып.П.П. (2)"/>
      <sheetName val="мат.соц."/>
      <sheetName val="O&amp;R"/>
      <sheetName val="ПЛАН ПЛАТЕЖЕЙ НА"/>
      <sheetName val="O_R"/>
      <sheetName val="19.08.2010"/>
      <sheetName val="Навигатор"/>
      <sheetName val="Состав работ"/>
      <sheetName val="Стратегия"/>
      <sheetName val="История"/>
      <sheetName val="Тех.состояние"/>
      <sheetName val="Потребность"/>
      <sheetName val="Предписания"/>
      <sheetName val="ФРВ"/>
      <sheetName val="Схема_Приоритизация"/>
      <sheetName val="Целевые"/>
      <sheetName val="Узкие места"/>
      <sheetName val="Цены реализации"/>
      <sheetName val="Продажи_план_ММД"/>
      <sheetName val="Цены входящие_1"/>
      <sheetName val="Цены входящие_2"/>
      <sheetName val="_Запасы"/>
      <sheetName val="13_ Вспом_ и энергетика _2_"/>
      <sheetName val="Ремонты и ОВИ"/>
      <sheetName val="15_ Инвестпрогр_"/>
      <sheetName val="5_ Цены вх_ сырья"/>
      <sheetName val="5_ Влияние цен на сырье"/>
      <sheetName val="6_ Расход"/>
      <sheetName val="7_ Ремонты _ ОВИ"/>
      <sheetName val="7_ Пример графика"/>
      <sheetName val="7_ вариант 2"/>
      <sheetName val="7_ прил_ прод_ть рем_"/>
      <sheetName val="Вспом_ материалы"/>
      <sheetName val="8_ PL"/>
      <sheetName val="9_ Сарех Свод"/>
      <sheetName val="R1"/>
      <sheetName val="19_CAPEX"/>
      <sheetName val="П_ПП_МП"/>
      <sheetName val="нормы_5_лет"/>
      <sheetName val="Типовые_назначения_платежа"/>
      <sheetName val="Расчет_сырья"/>
      <sheetName val="Слайд_vc_fc_cc"/>
      <sheetName val="4__KPI"/>
      <sheetName val="6__Исходная_инф_"/>
      <sheetName val="6__Мощности_ГОКи"/>
      <sheetName val="виды_затрат_по_услугам"/>
      <sheetName val="виды_затрат_по_командировкам"/>
      <sheetName val="1_квар_к_2кварт"/>
      <sheetName val="Вып_П_П_1"/>
      <sheetName val="В_УИСО_(2)"/>
      <sheetName val="Гр__&quot;Динамика_пр-ва_&quot;_"/>
      <sheetName val="Динамика_по_месяцам"/>
      <sheetName val="Слободин_(2)"/>
      <sheetName val="Путин_(2)"/>
      <sheetName val="Путин_граф"/>
      <sheetName val="Динамика_по_годам_(гр__4)"/>
      <sheetName val="кварталы_(2)"/>
      <sheetName val="для_ООТиЗ"/>
      <sheetName val="Гр__&quot;Динамика_пр-ва_&quot;_новый"/>
      <sheetName val="Динамика_по_месяцам_(2)"/>
      <sheetName val="Вып_П_П__(2)"/>
      <sheetName val="мат_соц_"/>
      <sheetName val="Data_USA_Cdn$"/>
      <sheetName val="Data_USA_US$"/>
      <sheetName val="Фин_план"/>
      <sheetName val="Структура_портфеля"/>
      <sheetName val="ПЛАН_ПЛАТЕЖЕЙ_НА"/>
      <sheetName val="Data_USA_Adj_US$"/>
      <sheetName val="19_08_2010"/>
      <sheetName val="Состав_работ"/>
      <sheetName val="Тех_состояние"/>
      <sheetName val="Data_USA_Cdn_"/>
      <sheetName val="Data_USA_US_"/>
      <sheetName val="Данные_для_расчета"/>
      <sheetName val="Сводная_по_цехам"/>
      <sheetName val="Узкие_места"/>
      <sheetName val="Цены_реализации"/>
      <sheetName val="Цены_входящие_1"/>
      <sheetName val="Цены_входящие_2"/>
      <sheetName val="13__Вспом__и_энергетика__2_"/>
      <sheetName val="Ремонты_и_ОВИ"/>
      <sheetName val="15__Инвестпрогр_"/>
      <sheetName val="5__Цены_вх__сырья"/>
      <sheetName val="5__Влияние_цен_на_сырье"/>
      <sheetName val="6__Расход"/>
      <sheetName val="7__Ремонты___ОВИ"/>
      <sheetName val="7__Пример_графика"/>
      <sheetName val="7__вариант_2"/>
      <sheetName val="7__прил__прод_ть_рем_"/>
      <sheetName val="Вспом__материалы"/>
      <sheetName val="8__PL"/>
      <sheetName val="9__Сарех_Свод"/>
      <sheetName val="Цены СНГ"/>
      <sheetName val="ост ТМЦ"/>
      <sheetName val="RI &amp; profit growth"/>
      <sheetName val="A"/>
      <sheetName val="C -Euro"/>
      <sheetName val="E"/>
      <sheetName val="Quarterly"/>
      <sheetName val="G"/>
      <sheetName val="GE Upload"/>
      <sheetName val="ROCE2"/>
      <sheetName val="Old P&amp;L"/>
      <sheetName val="DANO.PA"/>
      <sheetName val="Net_Operating"/>
      <sheetName val="C"/>
      <sheetName val="old break"/>
      <sheetName val="Business Description"/>
      <sheetName val="ROCE"/>
      <sheetName val="GE 2"/>
      <sheetName val="GE3"/>
      <sheetName val="Div Break chart"/>
      <sheetName val="Geo sales break chart"/>
      <sheetName val="Danone"/>
      <sheetName val="Status"/>
      <sheetName val="Keystats"/>
      <sheetName val="Chart Data"/>
      <sheetName val="CONS DCF"/>
      <sheetName val="Core DCF"/>
      <sheetName val="Mobile DCF"/>
      <sheetName val="CONS_P_L"/>
      <sheetName val="P_L"/>
      <sheetName val="CONS_Quarterly P_L"/>
      <sheetName val="Quarterly P_L"/>
      <sheetName val="Mobile_Ops"/>
      <sheetName val="Mobile_Fin"/>
      <sheetName val="Tariffs"/>
      <sheetName val="Traffic"/>
      <sheetName val="Interconnect"/>
      <sheetName val="Subs_Capex"/>
      <sheetName val="Maktel"/>
      <sheetName val="CATV"/>
      <sheetName val="CONS_Proportional"/>
      <sheetName val="Proportional"/>
      <sheetName val="Rev Rec"/>
      <sheetName val="Link"/>
      <sheetName val="WEV"/>
      <sheetName val="Feeds"/>
      <sheetName val="Tables"/>
      <sheetName val="Capacity"/>
      <sheetName val="CVRDProduction"/>
      <sheetName val="ProducerSummary"/>
      <sheetName val="Monthly"/>
      <sheetName val="Europe"/>
      <sheetName val="Settlements"/>
      <sheetName val="Оборотки"/>
      <sheetName val="Кор-я"/>
      <sheetName val="Кт 62 по ГК"/>
      <sheetName val="Кор_я"/>
      <sheetName val="_1"/>
      <sheetName val="5310.01"/>
      <sheetName val="5300.04"/>
      <sheetName val="КГОК 14"/>
      <sheetName val="проценты выполнения"/>
      <sheetName val="часы"/>
      <sheetName val="Ресурсная смета"/>
      <sheetName val="данные объекта"/>
      <sheetName val="Заголовок"/>
      <sheetName val="Группы ТМЦ"/>
      <sheetName val="Группа МОЛ"/>
      <sheetName val="статьи сметы"/>
      <sheetName val="Утверждение бюджета"/>
      <sheetName val="Годовая заявка"/>
      <sheetName val="RAS FS"/>
      <sheetName val="2.1 P&amp;L"/>
      <sheetName val="HIST"/>
      <sheetName val="Data Table"/>
      <sheetName val="assets"/>
      <sheetName val="Liabilities"/>
      <sheetName val="ЦФА"/>
      <sheetName val="bank comm capitalised"/>
      <sheetName val="Расконсервация ОС"/>
      <sheetName val="IFRS roll 04"/>
      <sheetName val="246 - 2вариант"/>
      <sheetName val="algorithm approximated"/>
      <sheetName val="EAST METALS A.G"/>
      <sheetName val="Ф-1 (для АО-энерго)"/>
      <sheetName val="Ф-2 (для АО-энерго)"/>
      <sheetName val="перекрестка"/>
      <sheetName val="TEHSHEET"/>
      <sheetName val="бюджет ЭСПЦ, долл."/>
      <sheetName val="Неопл_11-02"/>
      <sheetName val="Свод_неопл"/>
      <sheetName val="реестр_бюджет"/>
      <sheetName val="поступления"/>
      <sheetName val="Реестр_ГУТА"/>
      <sheetName val="в"/>
      <sheetName val="Энергосбыт"/>
      <sheetName val="баланс РЭК"/>
      <sheetName val="объемы РЭК"/>
      <sheetName val="1.4ВО"/>
      <sheetName val="1.15ВО"/>
      <sheetName val="1.19ВС"/>
      <sheetName val="1.16ВО"/>
      <sheetName val="1.17 ВО"/>
      <sheetName val="Амортизация стоки"/>
      <sheetName val="1.20.4ВО"/>
      <sheetName val="1.21ВО"/>
      <sheetName val="1.21ВО без ИП"/>
      <sheetName val="1.28ВО с ИП"/>
      <sheetName val="1.28ВО без ИП"/>
      <sheetName val="Электроэн (ф3)"/>
      <sheetName val="эл-эн"/>
      <sheetName val="расчет реагентов РЭК"/>
      <sheetName val="факт реагентов РЭК"/>
      <sheetName val="прив.рес. янв"/>
      <sheetName val="прив.рес.февр"/>
      <sheetName val=" пост ср-в янв"/>
      <sheetName val="пост ср-в февр"/>
      <sheetName val="пост ср-в март"/>
      <sheetName val="пост ср-в апрель"/>
      <sheetName val="постоянные затраты"/>
      <sheetName val="коэфф"/>
      <sheetName val="Отопление"/>
      <sheetName val="июнь9"/>
      <sheetName val="титул БДР"/>
      <sheetName val="титул БДДС"/>
      <sheetName val="титул ПБ"/>
      <sheetName val="ЭФ-02"/>
      <sheetName val="ЭФ-03"/>
      <sheetName val="ЭФ-04 янв"/>
      <sheetName val="ЭФ-04 фев"/>
      <sheetName val="ЭФ-04 мар"/>
      <sheetName val="ЭФ-04 1кв"/>
      <sheetName val="ЭФ-04 апр"/>
      <sheetName val="ЭФ-04 май"/>
      <sheetName val="ЭФ-04 июн"/>
      <sheetName val="ЭФ-04 2кв"/>
      <sheetName val="ЭФ-04 июл"/>
      <sheetName val="ЭФ-04 авг"/>
      <sheetName val="ЭФ-04 сен"/>
      <sheetName val="ЭФ-04 3кв"/>
      <sheetName val="ЭФ-04 окт"/>
      <sheetName val="ЭФ-04 ноя"/>
      <sheetName val="ЭФ-04 дек"/>
      <sheetName val="ЭФ-04 4кв"/>
      <sheetName val="ЭФ-04год"/>
      <sheetName val="ЭФ-10 янв"/>
      <sheetName val="ЭФ-10 фев"/>
      <sheetName val="ЭФ-10 мар"/>
      <sheetName val="ЭФ-10 1кв"/>
      <sheetName val="ЭФ-10 апр"/>
      <sheetName val="ЭФ-10 май"/>
      <sheetName val="ЭФ-10 июн"/>
      <sheetName val="ЭФ-10 2кв"/>
      <sheetName val="ЭФ-10 июл"/>
      <sheetName val="ЭФ-10 авг"/>
      <sheetName val="ЭФ-10 сен"/>
      <sheetName val="ЭФ-10 3кв"/>
      <sheetName val="ЭФ-10 окт"/>
      <sheetName val="ЭФ-10 ноя"/>
      <sheetName val="ЭФ-10 дек"/>
      <sheetName val="ЭФ-10 4кв"/>
      <sheetName val="ЭФ-10 год"/>
      <sheetName val="ЭФ-11"/>
      <sheetName val="ЛПОСВ"/>
      <sheetName val="ЭФ-07"/>
      <sheetName val="ЭФ-01"/>
      <sheetName val="ФО-01-год"/>
      <sheetName val="ФО-01-1 кв"/>
      <sheetName val="ФО-01-2 кв"/>
      <sheetName val="ФО-01-3 кв"/>
      <sheetName val="ФО-01-4 кв"/>
      <sheetName val="ФО-02"/>
      <sheetName val="ФО-03"/>
      <sheetName val="ФО-03мес"/>
      <sheetName val="ФО-04"/>
      <sheetName val="ФО-04мес"/>
      <sheetName val="ФО-05"/>
      <sheetName val="I"/>
      <sheetName val="АХР"/>
      <sheetName val="прил 2"/>
      <sheetName val="прил 3"/>
      <sheetName val="II"/>
      <sheetName val="2.1."/>
      <sheetName val="2.2."/>
      <sheetName val="2.3."/>
      <sheetName val="2.4."/>
      <sheetName val="3.1."/>
      <sheetName val="4.1."/>
      <sheetName val="4.2.1."/>
      <sheetName val="4.2.2."/>
      <sheetName val="4.2.3."/>
      <sheetName val="4.2.4."/>
      <sheetName val="6.1.1."/>
      <sheetName val="6.1.2."/>
      <sheetName val="6.1.3."/>
      <sheetName val="6.1.4."/>
      <sheetName val="6.2."/>
      <sheetName val="6.3."/>
      <sheetName val="6.4."/>
      <sheetName val="7.1."/>
      <sheetName val="8.1."/>
      <sheetName val="8.2.1.,8.2.2."/>
      <sheetName val="8.3.1.,8.3.2."/>
      <sheetName val="8.4.1.,8.4.2."/>
      <sheetName val="8.5."/>
      <sheetName val="8.6."/>
      <sheetName val="имена"/>
      <sheetName val="Калькуляции"/>
      <sheetName val="Données"/>
      <sheetName val="объёмы на 01_01_08_послед"/>
      <sheetName val="объёмы на 01_01_09_"/>
      <sheetName val="объёмы на 01_01_2010"/>
      <sheetName val="объёмы на 01_01_2010 послед"/>
      <sheetName val="сравнение с III 咰_x0014_哼_x0014_多⿮_x0005_"/>
      <sheetName val="Семхоз Ракитянский"/>
      <sheetName val="Белгородское"/>
      <sheetName val="Рассвет"/>
      <sheetName val="Томаровское"/>
      <sheetName val="Яковлевское "/>
      <sheetName val="Завидовка"/>
      <sheetName val="Перевозки"/>
      <sheetName val="Общее размещение"/>
      <sheetName val="Озимая пшеница"/>
      <sheetName val="Яровой ячмень"/>
      <sheetName val="Горох"/>
      <sheetName val="Одн. травы"/>
      <sheetName val="Кукуруза на зерно"/>
      <sheetName val="Кукуруза на силос"/>
      <sheetName val="Соя"/>
      <sheetName val="Аврорекс на озимых"/>
      <sheetName val="Структура 2011"/>
      <sheetName val="Group Comparative GAAP"/>
      <sheetName val="Group Comparative IAS"/>
      <sheetName val="R-U IAS History"/>
      <sheetName val="Cash Flow Working"/>
      <sheetName val="REPO"/>
      <sheetName val="TB GAAP"/>
      <sheetName val="TB IAS"/>
      <sheetName val="G-I-F Total"/>
      <sheetName val="G-I-F (RU)"/>
      <sheetName val="G-I-F (UA)"/>
      <sheetName val="FLash IAS"/>
      <sheetName val="Cash Flow support"/>
      <sheetName val="Income Statement Russia and Ukr"/>
      <sheetName val="Class A Shares Outstanding"/>
      <sheetName val="Class B Shares Outstanding"/>
      <sheetName val="Dilutive Shares Outstanding"/>
      <sheetName val="EPS Working"/>
      <sheetName val="RE Working"/>
      <sheetName val="Change of Equity"/>
      <sheetName val="июнь пл-факт"/>
      <sheetName val="июнь пл-факт _изм"/>
      <sheetName val="авг-июль план"/>
      <sheetName val="авг пл-авг БП"/>
      <sheetName val="СУХА БАЛКА  затраты"/>
      <sheetName val="Реестр СУХА БАЛКА на 13"/>
      <sheetName val="_Л1"/>
      <sheetName val="_Л2"/>
      <sheetName val="_Л3"/>
      <sheetName val="_Л4"/>
      <sheetName val="_Л5"/>
      <sheetName val="_Л7"/>
      <sheetName val="_Л8"/>
      <sheetName val="_Л9"/>
      <sheetName val="_Л10"/>
      <sheetName val="_Л11"/>
      <sheetName val="26.27.37.47_Рынки"/>
      <sheetName val="CapEx $t"/>
      <sheetName val="_Ф2"/>
      <sheetName val="_Ф4"/>
      <sheetName val="_Ф5"/>
      <sheetName val="импортеры99"/>
      <sheetName val="Цены_СНГ"/>
      <sheetName val="БП_Аня"/>
      <sheetName val="анализ_кт"/>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 Базовый 44%"/>
      <sheetName val="Maintenance"/>
      <sheetName val="Расчет с выводом ДП-2 в 2012г."/>
      <sheetName val="Расчет с учетом КР ДП-2"/>
      <sheetName val="CSCCincSKR"/>
      <sheetName val="Матрица обозначений"/>
      <sheetName val="Бюджет пр-ва БП Свод"/>
      <sheetName val="A6"/>
      <sheetName val="Дир ОП"/>
      <sheetName val="26_27_37_47_Рынки"/>
      <sheetName val="CapEx_$t"/>
      <sheetName val="Подразделения_КЦ"/>
      <sheetName val="Подразделения_СК"/>
      <sheetName val="_Базовый_44%"/>
      <sheetName val="Расчет_с_выводом_ДП-2_в_2012г_"/>
      <sheetName val="Расчет_с_учетом_КР_ДП-2"/>
      <sheetName val="Матрица_обозначений"/>
      <sheetName val="Бюджет_пр-ва_БП_Свод"/>
      <sheetName val="Total"/>
      <sheetName val="Дир_ОП"/>
      <sheetName val="Состав_Группы"/>
      <sheetName val="Цены_СНГ1"/>
      <sheetName val="KFI_"/>
      <sheetName val="анализ_кт1"/>
      <sheetName val="Незав_пр-во_4"/>
      <sheetName val="ЛОМ"/>
      <sheetName val="справочник (2)"/>
      <sheetName val="словарь"/>
      <sheetName val="Б_продаж"/>
      <sheetName val="Причины"/>
      <sheetName val="Подразделения_КЦ1"/>
      <sheetName val="Подразделения_СК1"/>
      <sheetName val="26_27_37_47_Рынки1"/>
      <sheetName val="CapEx_$t1"/>
      <sheetName val="Матрица_обозначений1"/>
      <sheetName val="Бюджет_пр-ва_БП_Свод1"/>
      <sheetName val="_Базовый_44%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Классификатор 1"/>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Общий"/>
      <sheetName val="ОТиПБ"/>
      <sheetName val="ЦФО и МВЗ"/>
      <sheetName val="BI BPC"/>
      <sheetName val="Списки (2)"/>
      <sheetName val="Бюджетная"/>
      <sheetName val="Бюджетная!"/>
      <sheetName val="Классификатор_1"/>
      <sheetName val="менеджеры"/>
      <sheetName val="Макропоказатели"/>
      <sheetName val="Описание и классификаторы"/>
      <sheetName val="inf"/>
      <sheetName val="E7"/>
      <sheetName val="Комплексная"/>
      <sheetName val="Дирекции"/>
      <sheetName val="Список компаний"/>
      <sheetName val="Классификаторы"/>
      <sheetName val="сверх бюджет (2)"/>
      <sheetName val="услуги банка"/>
      <sheetName val="угольный блок"/>
      <sheetName val="таблица платежей грн."/>
      <sheetName val="евро"/>
      <sheetName val="таблица платежей евро"/>
      <sheetName val="рубль"/>
      <sheetName val="табл.платежей рубли"/>
      <sheetName val="табл.платежей доллар"/>
      <sheetName val="Внутригрупповые платежи"/>
      <sheetName val="Назначение закупки"/>
      <sheetName val="справочник статей"/>
      <sheetName val="БП-Факт январь."/>
      <sheetName val="БП-ОП февраль"/>
      <sheetName val="БП-ОП март"/>
      <sheetName val="БП - Факт янв.-март"/>
      <sheetName val="Перечень объектов"/>
      <sheetName val="Коды ДКПП 016-2010"/>
      <sheetName val="Формати"/>
      <sheetName val="TECH"/>
      <sheetName val="Дет"/>
      <sheetName val="План Платежи по ЦФО"/>
      <sheetName val="26_27_37_47_Рынки6"/>
      <sheetName val="CapEx_$t6"/>
      <sheetName val="Подразделения_КЦ6"/>
      <sheetName val="Подразделения_СК6"/>
      <sheetName val="_Базовый_44%6"/>
      <sheetName val="Расчет_с_выводом_ДП-2_в_2012г_6"/>
      <sheetName val="Расчет_с_учетом_КР_ДП-26"/>
      <sheetName val="Матрица_обозначений6"/>
      <sheetName val="Бюджет_пр-ва_БП_Свод6"/>
      <sheetName val="Дир_ОП6"/>
      <sheetName val="справочник_(2)5"/>
      <sheetName val="Классификатор_11"/>
      <sheetName val="ЦФО_и_МВЗ"/>
      <sheetName val="BI_BPC"/>
      <sheetName val="Списки_(2)"/>
      <sheetName val="Описание_и_классификаторы1"/>
      <sheetName val="Список_компаний"/>
      <sheetName val="сверх_бюджет_(2)"/>
      <sheetName val="эл_энергия"/>
      <sheetName val="услуги_банка"/>
      <sheetName val="расшифровка_прочих_расходов"/>
      <sheetName val="угольный_блок"/>
      <sheetName val="таблица_платежей_грн_"/>
      <sheetName val="таблица_платежей_евро"/>
      <sheetName val="табл_платежей_рубли"/>
      <sheetName val="табл_платежей_доллар"/>
      <sheetName val="Внутригрупповые_платежи"/>
      <sheetName val="Перечень_объектов"/>
      <sheetName val="Коды_ДКПП_016-2010"/>
      <sheetName val="Назначение_закупки"/>
      <sheetName val="справочник_статей"/>
      <sheetName val="БП-Факт_январь_"/>
      <sheetName val="БП-ОП_февраль"/>
      <sheetName val="БП-ОП_март"/>
      <sheetName val="БП_-_Факт_янв_-март"/>
      <sheetName val="OB 2000"/>
      <sheetName val="цены цехов"/>
      <sheetName val="эф_т 1 _2блока_ зат_ты и эф_ты_"/>
      <sheetName val="Форма для ЛРМ (2)"/>
      <sheetName val="ПЛАТЕЖИ_ЛОГИСТИКОВ"/>
      <sheetName val="0749С_10000 "/>
      <sheetName val="0749E_10000"/>
      <sheetName val="0749D_14000"/>
      <sheetName val="0749B_7000 "/>
      <sheetName val="0749А_13000"/>
      <sheetName val="0749А_таможня"/>
      <sheetName val="0749А_от_15_10_99"/>
      <sheetName val="0749E_от_19_12_99"/>
      <sheetName val="Capitalisation"/>
      <sheetName val="Assume"/>
      <sheetName val="Combined"/>
      <sheetName val="Mcleod"/>
      <sheetName val="Cash Sweep"/>
      <sheetName val="YellState"/>
      <sheetName val="Yell Working Cap."/>
      <sheetName val="Discount Bond"/>
      <sheetName val="Loan Stock"/>
      <sheetName val="Vendor Note"/>
      <sheetName val="YellDriversInput"/>
      <sheetName val="YellDrivers"/>
      <sheetName val="Consensus"/>
      <sheetName val="aline"/>
      <sheetName val="Seraphine"/>
      <sheetName val="Ruby.euro"/>
      <sheetName val="shares"/>
      <sheetName val="DILUTIVE OPTIONS"/>
      <sheetName val="Director Deferred Shares"/>
      <sheetName val="warrants"/>
      <sheetName val="PRLGain"/>
      <sheetName val="Ruby"/>
      <sheetName val="Press"/>
      <sheetName val="Cheat"/>
      <sheetName val="Ruby.auton.growth"/>
      <sheetName val="Ruby.aline"/>
      <sheetName val="Transaction"/>
      <sheetName val="AGT"/>
      <sheetName val="OBS"/>
      <sheetName val="Pro.Forma"/>
      <sheetName val="X"/>
      <sheetName val="XX"/>
      <sheetName val="PFOut (2)"/>
      <sheetName val="PFOut"/>
      <sheetName val="Impact5"/>
      <sheetName val="PMO"/>
      <sheetName val="Scenarios.AccDil"/>
      <sheetName val="implied premiums"/>
      <sheetName val="alineOut"/>
      <sheetName val="RubyOut"/>
      <sheetName val="OBS.Out"/>
      <sheetName val="CF.Board"/>
      <sheetName val="Moody's"/>
      <sheetName val="DMCC"/>
      <sheetName val="EQ"/>
      <sheetName val="PF"/>
      <sheetName val="overtime"/>
      <sheetName val="FFOOut"/>
      <sheetName val="Consensus Out"/>
      <sheetName val="Consensus Out (2)"/>
      <sheetName val="Scenarios.DCF"/>
      <sheetName val="Val.Sum"/>
      <sheetName val="Contribution"/>
      <sheetName val="Ruby.Qrtly"/>
      <sheetName val="FL"/>
      <sheetName val="Segm.Sales"/>
      <sheetName val="Ruby.Out"/>
      <sheetName val="Creation"/>
      <sheetName val="TV"/>
      <sheetName val="Synergies"/>
      <sheetName val="Backup Sales by Region"/>
      <sheetName val="Backup Aline 1H"/>
      <sheetName val="Backup Ruby Historical"/>
      <sheetName val="Backup Asia"/>
      <sheetName val="Backup MLX Ruby"/>
      <sheetName val="Backup 04 Combined"/>
      <sheetName val="Backup aline.ex.seraphine"/>
      <sheetName val="Floating"/>
      <sheetName val="Slurry"/>
      <sheetName val="Solution"/>
      <sheetName val="Key"/>
      <sheetName val="Форма 1 с внутригр_"/>
      <sheetName val="Форма 1а"/>
      <sheetName val="Форма 2 с внутригр_"/>
      <sheetName val="Форма 2а"/>
      <sheetName val="Ф-3"/>
      <sheetName val="Ф3-1"/>
      <sheetName val="Прилож. 1 к Ф-3"/>
      <sheetName val="Приложение 2 к Ф-3"/>
      <sheetName val="Прил_3 к форме 3"/>
      <sheetName val="Ф 3-2"/>
      <sheetName val="Форма 4"/>
      <sheetName val="Форма 4а"/>
      <sheetName val="5а"/>
      <sheetName val="5б"/>
      <sheetName val="7а"/>
      <sheetName val="7б"/>
      <sheetName val="8а"/>
      <sheetName val="8б"/>
      <sheetName val="8в"/>
      <sheetName val="8г"/>
      <sheetName val="10а"/>
      <sheetName val="10 б"/>
      <sheetName val="11а"/>
      <sheetName val="11б"/>
      <sheetName val="11в"/>
      <sheetName val="12а"/>
      <sheetName val="12б"/>
      <sheetName val="12в"/>
      <sheetName val="13а "/>
      <sheetName val="14 а"/>
      <sheetName val="14 б"/>
      <sheetName val="14 в"/>
      <sheetName val="15 а"/>
      <sheetName val="15б"/>
      <sheetName val="17-1"/>
      <sheetName val="17-2"/>
      <sheetName val="17-3"/>
      <sheetName val="17-4"/>
      <sheetName val="18 а"/>
      <sheetName val="21 "/>
      <sheetName val="Прилож-3 к Ф 3"/>
      <sheetName val="15 б"/>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I-Index"/>
      <sheetName val="I-sum"/>
      <sheetName val="I-1"/>
      <sheetName val="I-29"/>
      <sheetName val="I-30"/>
      <sheetName val="I-40"/>
      <sheetName val="I-2"/>
      <sheetName val="I-55"/>
      <sheetName val="I-60"/>
      <sheetName val="I-3"/>
      <sheetName val="I-70"/>
      <sheetName val="I-80"/>
      <sheetName val="I-4"/>
      <sheetName val="I-90"/>
      <sheetName val="I-100"/>
      <sheetName val="Ф-3 доп"/>
      <sheetName val="УП всего без ГФУ"/>
      <sheetName val="УП инвест"/>
      <sheetName val="Таблетки инвест"/>
      <sheetName val="УП 2003-2008"/>
      <sheetName val="УП всего-без"/>
      <sheetName val="Проект &quot;Таблетки Россия&quot;"/>
      <sheetName val="Проект &quot;Двуокись Россия&quot;"/>
      <sheetName val="Двуокись инвест "/>
      <sheetName val="Сбыт"/>
      <sheetName val="Проект &quot;Реген.топливо&quot;"/>
      <sheetName val="Проект &quot;Зола&quot;"/>
      <sheetName val="Проект &quot;Закись-окись&quot;"/>
      <sheetName val="Яшину 2002 г"/>
      <sheetName val="Проект &quot;ГФУ&quot;"/>
      <sheetName val="Проект &quot;PWR&quot;"/>
      <sheetName val="Проект &quot;Candu&quot;"/>
      <sheetName val="Проект &quot;Казахстанское сырье&quot;"/>
      <sheetName val="Проект &quot;Конверсия природного U&quot;"/>
      <sheetName val="Энергетика (расчет)"/>
      <sheetName val="УП всего-с"/>
      <sheetName val="Объемы"/>
      <sheetName val="Балансы ГП"/>
      <sheetName val="зарплата (вспомог)"/>
      <sheetName val="Исх.данные"/>
      <sheetName val="Цены ГП"/>
      <sheetName val="Балансы сырья"/>
      <sheetName val="Наличие сырья"/>
      <sheetName val="Балансы ПМ"/>
      <sheetName val="ВВЭР - 3,3%"/>
      <sheetName val="ВВЭР - 3,3%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ВВЭР - PWR"/>
      <sheetName val="Двуокись PWR"/>
      <sheetName val="ВВЭР - &quot;Казах.сырье&quot;"/>
      <sheetName val="Двуокись &quot;Казах.сырье&quot;"/>
      <sheetName val="ВВЭР - &quot;Candu&quot;"/>
      <sheetName val="Двуокись &quot;Candu&quot;"/>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ГФУ - 3,6"/>
      <sheetName val="ГФУ - 4,4"/>
      <sheetName val="Хвосты-отходы"/>
      <sheetName val="смета 2001 г(без аморт)"/>
      <sheetName val="смета 2002 г без РБП"/>
      <sheetName val="смета 2002 г МОК"/>
      <sheetName val="распределение модели"/>
      <sheetName val="Энергетика (В)"/>
      <sheetName val="Энергетика (Р)"/>
      <sheetName val="накл 2002-2016 УП"/>
      <sheetName val="Накладные &quot;Р&quot; (600)"/>
      <sheetName val="Накладные &quot;В&quot; (4)"/>
      <sheetName val="смета 2003 г МОК"/>
      <sheetName val="смета 2004 г МОК"/>
      <sheetName val="смета 2005 г МОК"/>
      <sheetName val="смета 2006 г МОК"/>
      <sheetName val="смета 2007 г МОК"/>
      <sheetName val="смета 2008 г МОК"/>
      <sheetName val="смета 2009 г МОК"/>
      <sheetName val="смета 2010 г МОК"/>
      <sheetName val="смета 2011 г МОК"/>
      <sheetName val="смета 2012 г МОК"/>
      <sheetName val="смета 2013 г МОК"/>
      <sheetName val="смета 2014 г МОК"/>
      <sheetName val="смета 2015 г МОК"/>
      <sheetName val="смета 2016 г МОК"/>
      <sheetName val="Общецеховые"/>
      <sheetName val="накл 2002-2005 УП"/>
      <sheetName val="смета 2002-2005 гг"/>
      <sheetName val="смета 2002-2005 гг (без аморт)"/>
      <sheetName val="АВКС"/>
      <sheetName val="энерг-АВКС2001"/>
      <sheetName val="энерг-АВКС2005"/>
      <sheetName val="РБП, МАГАТЭ"/>
      <sheetName val="Хвосты-отходы (2)"/>
      <sheetName val="ОТК (2)"/>
      <sheetName val="ЦЗЛ (2)"/>
      <sheetName val="распределение КВ"/>
      <sheetName val="КВ 00"/>
      <sheetName val="51"/>
      <sheetName val="61"/>
      <sheetName val="Проект &quot;Конверсия природног (2)"/>
      <sheetName val="бюджет_Свод"/>
      <sheetName val="бюджет_Семизбай"/>
      <sheetName val="бюджет_Ирколь"/>
      <sheetName val="бюджет_Прочие"/>
      <sheetName val="произ.программа_Ирколь"/>
      <sheetName val="произ.программа_Семизбай"/>
      <sheetName val="кальк.доб_Семизбай"/>
      <sheetName val="Калк. ЗОУ_Ирколь"/>
      <sheetName val="фин.план_Свод"/>
      <sheetName val="фин.план_Семизбай"/>
      <sheetName val="фин.план_Ирколь"/>
      <sheetName val="св.план.инв_Свод"/>
      <sheetName val="св.план инвест._Семизбай"/>
      <sheetName val="св. план инвест_Ирколь"/>
      <sheetName val="план_фин_инв_Свод"/>
      <sheetName val="план фин.инв_Семизбай"/>
      <sheetName val="план фин инв_Ирколь"/>
      <sheetName val="адм. ЦА"/>
      <sheetName val="услуги "/>
      <sheetName val="адм. по ф.минфина"/>
      <sheetName val="Константы"/>
      <sheetName val="Фот с отч."/>
      <sheetName val="ГИС"/>
      <sheetName val="вспом.произ."/>
      <sheetName val="кальк.вспом"/>
      <sheetName val="распред.услуг"/>
      <sheetName val="расчет по миникот"/>
      <sheetName val="вахтовики"/>
      <sheetName val="Расходы на китайскую сторону"/>
      <sheetName val="Канц и хозтовары Рудник "/>
      <sheetName val="канц.и хоз.тов."/>
      <sheetName val="ГСМ_рудник "/>
      <sheetName val="ФХЛ"/>
      <sheetName val="расх.мат.на машины"/>
      <sheetName val="шахматка осн.произв."/>
      <sheetName val="шахматка всп. произв."/>
      <sheetName val="произ.-4"/>
      <sheetName val="калк-ГПР"/>
      <sheetName val="калк1- свод"/>
      <sheetName val="калк.вспом."/>
      <sheetName val="накладные"/>
      <sheetName val="Шахматная"/>
      <sheetName val="произв.прогр"/>
      <sheetName val="движение запасов"/>
      <sheetName val="Распр услуг"/>
      <sheetName val="цех  Ирколь"/>
      <sheetName val="Администр."/>
      <sheetName val="кальк-Инкай"/>
      <sheetName val="свод по цехам"/>
      <sheetName val="калк1-доб "/>
      <sheetName val="цены "/>
      <sheetName val="обв внутр.бл."/>
      <sheetName val="расчет погашГПР"/>
      <sheetName val="расчет стоим ГК"/>
      <sheetName val="Свод-шахм"/>
      <sheetName val="шах-осн"/>
      <sheetName val="прил20"/>
      <sheetName val="COVER PAGE"/>
      <sheetName val="I. BALANCE SHEET"/>
      <sheetName val="II. PROFIT &amp; LOSS"/>
      <sheetName val="III. CASH FLOW"/>
      <sheetName val="IV. Stmt of GAINS &amp; LOSSES"/>
      <sheetName val="1. Cash"/>
      <sheetName val="2. Securities"/>
      <sheetName val="3a. Trade Rec."/>
      <sheetName val="3b. Financial &amp; Other Rec."/>
      <sheetName val="3c. Other Rec. Affiliates"/>
      <sheetName val="4. Inventories"/>
      <sheetName val="5. Fixed Assets"/>
      <sheetName val="6a. Liabilities"/>
      <sheetName val="7. Other Accr.,Liab."/>
      <sheetName val="7a. Other Liab. Affiliates"/>
      <sheetName val="9. Equity"/>
      <sheetName val="10. Sales"/>
      <sheetName val="11. Interest Exp.,Inc. "/>
      <sheetName val="12. Other Inc.,Exp."/>
      <sheetName val="13. Leasing"/>
      <sheetName val="14. Related Parties"/>
      <sheetName val="15. Foreign Exchange Income"/>
      <sheetName val="16. Gains Losses FA"/>
      <sheetName val="17. Restructuring"/>
      <sheetName val="CHECK KAS"/>
      <sheetName val="CHECK IAS"/>
      <sheetName val="F100-Trial BS"/>
      <sheetName val="OpenBS"/>
      <sheetName val="F110-Trial IS"/>
      <sheetName val="F120-Off BS"/>
      <sheetName val="F2-BS"/>
      <sheetName val="F2-IS"/>
      <sheetName val="F2-CF"/>
      <sheetName val="F2-CFdiscl"/>
      <sheetName val="F2-SCC"/>
      <sheetName val="A 200"/>
      <sheetName val="A 210"/>
      <sheetName val="J"/>
      <sheetName val="K"/>
      <sheetName val="M"/>
      <sheetName val="N"/>
      <sheetName val="P-Prud"/>
      <sheetName val="P-30"/>
      <sheetName val="P-31"/>
      <sheetName val="129 Report"/>
      <sheetName val="Свод ВсП"/>
      <sheetName val="Остановка-2001-2005"/>
      <sheetName val="Остановка-2005"/>
      <sheetName val="Товар-2001"/>
      <sheetName val="Товар-2000"/>
      <sheetName val="Товар-2005"/>
      <sheetName val="Себест товар-2001"/>
      <sheetName val="Себест товар-2000"/>
      <sheetName val="Себест товар-2005"/>
      <sheetName val="ВсП 2001 -1"/>
      <sheetName val="ВсП 2001 -2"/>
      <sheetName val="ВсП 2005-1"/>
      <sheetName val="ВсП 2005-2"/>
      <sheetName val="автохоз"/>
      <sheetName val="калк.вспом.-4"/>
      <sheetName val="добыча раств."/>
      <sheetName val="Бух.шахм"/>
      <sheetName val="АБЗ"/>
      <sheetName val="шах-вспом"/>
      <sheetName val="мат на обв"/>
      <sheetName val="M-1.1"/>
      <sheetName val="M-1"/>
      <sheetName val="M-25"/>
      <sheetName val="M-30"/>
      <sheetName val="M-40"/>
      <sheetName val="M-50"/>
      <sheetName val="M-80"/>
      <sheetName val="M-90"/>
      <sheetName val="M-41_PBC_Akdala"/>
      <sheetName val="PBC_Mining"/>
      <sheetName val="расчплвед"/>
      <sheetName val="расч ведомость"/>
      <sheetName val="G-1.5"/>
      <sheetName val="G-1.50"/>
      <sheetName val="G-1.60"/>
      <sheetName val="G-1.60_(4)"/>
      <sheetName val="G-1.49_"/>
      <sheetName val="G-1.60 (2)"/>
      <sheetName val="A-10"/>
      <sheetName val="A-20"/>
      <sheetName val="Off-bal"/>
      <sheetName val="Comparison BS"/>
      <sheetName val="Comparison IS"/>
      <sheetName val="K-520"/>
      <sheetName val="K-535"/>
      <sheetName val="K-540"/>
      <sheetName val="новая _5"/>
      <sheetName val="Прил_1 к форме3"/>
      <sheetName val="Прил_2 к форме 3"/>
      <sheetName val="3.1"/>
      <sheetName val="14 "/>
      <sheetName val="отсроч налоги "/>
      <sheetName val="форма 2.2"/>
      <sheetName val="форма 1.1"/>
      <sheetName val="форма 2.1"/>
      <sheetName val="Форма 3.2"/>
      <sheetName val="ТМЗ "/>
      <sheetName val="прилож 5"/>
      <sheetName val="15 "/>
      <sheetName val="отсроч налоги СГХК"/>
      <sheetName val="внутригрупп. задолж. кор1"/>
      <sheetName val="расш к 2.8"/>
      <sheetName val="9 "/>
      <sheetName val="F-1,2"/>
      <sheetName val="F-3"/>
      <sheetName val="B-1"/>
      <sheetName val="B-2"/>
      <sheetName val="B-3"/>
      <sheetName val="B-5"/>
      <sheetName val="B-6"/>
      <sheetName val="B-7"/>
      <sheetName val="C-1"/>
      <sheetName val="C-2"/>
      <sheetName val="D-1"/>
      <sheetName val="D-2"/>
      <sheetName val="U-1"/>
      <sheetName val="U-2"/>
      <sheetName val="U-293"/>
      <sheetName val="BB"/>
      <sheetName val="CC"/>
      <sheetName val="DD-1"/>
      <sheetName val="FF"/>
      <sheetName val="FF-1"/>
      <sheetName val="EE"/>
      <sheetName val="SS"/>
      <sheetName val="40-1"/>
      <sheetName val="A_20"/>
      <sheetName val="I_Index"/>
      <sheetName val="Presentation"/>
      <sheetName val="FCFF"/>
      <sheetName val="Форма Николо"/>
      <sheetName val="ОДДС"/>
      <sheetName val="ОПУ"/>
      <sheetName val="10бб КВ без ЧВ с окомкованием"/>
      <sheetName val="вариант 4"/>
      <sheetName val="Движение ГП"/>
      <sheetName val="Рудник (2)"/>
      <sheetName val="ГКР"/>
      <sheetName val="Fin ind"/>
      <sheetName val="Work Cap"/>
      <sheetName val="ТОО СГХК 2004-2025"/>
      <sheetName val="Расшифр. оборуд."/>
      <sheetName val="структура с.сВыпуск-без КВ2 "/>
      <sheetName val="структура с.сВыпуск"/>
      <sheetName val="структура с.сВыпуск_КВ ГМЗ"/>
      <sheetName val="накладные расходы_2011"/>
      <sheetName val="Фин. рез."/>
      <sheetName val="цена урана"/>
      <sheetName val="Оборудование по РОФ"/>
      <sheetName val="СМР по РОФ"/>
      <sheetName val="Материалы по КВ"/>
      <sheetName val="Капзатраты (с 2006г)"/>
      <sheetName val="U-2 (2)"/>
      <sheetName val="Прил№14 без НДС"/>
      <sheetName val="проч расх"/>
      <sheetName val="ГМЗ по сс с выделением накл."/>
      <sheetName val="Услуги для Сареко"/>
      <sheetName val="Смета ГМЗ "/>
      <sheetName val="См у"/>
      <sheetName val="ФОТ ГМЗ"/>
      <sheetName val="ГМЗ по сс"/>
      <sheetName val="Балансы энергетики"/>
      <sheetName val="Расходы по реал."/>
      <sheetName val="Аренда и амортизация"/>
      <sheetName val="прил №3 ГМЗ (2)"/>
      <sheetName val="См у (2)"/>
      <sheetName val="прил №3 ГМЗ"/>
      <sheetName val="накладные расходы (2)"/>
      <sheetName val="накладные расходы"/>
      <sheetName val="Себестоимость Сравнение"/>
      <sheetName val="Склад Комар. руды"/>
      <sheetName val="Простой ГМЗ"/>
      <sheetName val="Себестоимость "/>
      <sheetName val="Мо"/>
      <sheetName val="Уран давальческий"/>
      <sheetName val="ХКПУ Южных РУ"/>
      <sheetName val="растворы ПВ ТОО &quot;Семизбай&quot;"/>
      <sheetName val="Уран собственный"/>
      <sheetName val="уран из руды"/>
      <sheetName val="уран из КВ ГМЗ"/>
      <sheetName val="уран из КВ Шантобе"/>
      <sheetName val="СХР из руды"/>
      <sheetName val="СХР из КВ ГМЗ"/>
      <sheetName val="Измел. уран. руды"/>
      <sheetName val="Дробл. уран. руды"/>
      <sheetName val="Au из конц. СКЗ Пирит (свод)"/>
      <sheetName val="Сплав Доре из СКЗ Пирит"/>
      <sheetName val="Au на сорбенте"/>
      <sheetName val="Au концентрат Аксу (свод)"/>
      <sheetName val="Au из руды Аксу (свод)"/>
      <sheetName val="Сплав Доре из Аксу"/>
      <sheetName val="Доизм-ние, цианир-ние, сорбция"/>
      <sheetName val="Флотация Аксу"/>
      <sheetName val="Измел. Аксу"/>
      <sheetName val="Дробл. Аксу"/>
      <sheetName val="Cu концентрат (свод)"/>
      <sheetName val="Флотация КТ"/>
      <sheetName val="Измел. КТ"/>
      <sheetName val="Дробл. КТ"/>
      <sheetName val="Распульповка СКЗ Пирит"/>
      <sheetName val="Руда Комар ФЗК (свод)"/>
      <sheetName val="Флотация ФЗК Ком"/>
      <sheetName val="Измел. ФЗК Ком"/>
      <sheetName val="Дробл. ФЗК Ком"/>
      <sheetName val="Руда Комар Доре (свод)"/>
      <sheetName val="Сплав Доре из Ком"/>
      <sheetName val="Цианир-ние, сорб Доре Ком "/>
      <sheetName val="Измел. Доре Ком"/>
      <sheetName val="Дробл. Доре Ком"/>
      <sheetName val="Руда Вас ФЗК (свод)"/>
      <sheetName val="Флотация ФЗК Вас"/>
      <sheetName val="Измел. ФЗК Вас"/>
      <sheetName val="Дробл. ФЗК Вас"/>
      <sheetName val="Печатные Ф кальк"/>
      <sheetName val="вспом.табл."/>
      <sheetName val="аморт. аренда"/>
      <sheetName val="расчет амортизации"/>
      <sheetName val="командировочные"/>
      <sheetName val="амортизация ГК"/>
      <sheetName val="Ф3 - 2"/>
      <sheetName val="8 а"/>
      <sheetName val="8д"/>
      <sheetName val="13б"/>
      <sheetName val="доп_к ф_14 и 20"/>
      <sheetName val="15а"/>
      <sheetName val="17_1"/>
      <sheetName val="17_2"/>
      <sheetName val="17_3"/>
      <sheetName val="МАКЕТ нов.ф.30"/>
      <sheetName val="30а"/>
      <sheetName val="33"/>
      <sheetName val="33а"/>
      <sheetName val="34"/>
      <sheetName val="34а"/>
      <sheetName val="35"/>
      <sheetName val="36"/>
      <sheetName val="37"/>
      <sheetName val="39"/>
      <sheetName val="41"/>
      <sheetName val="42"/>
      <sheetName val="45"/>
      <sheetName val="Форма 2 (2)"/>
      <sheetName val="Форма 1 (2)"/>
      <sheetName val="16 (3)"/>
      <sheetName val="16 (2)"/>
      <sheetName val="I-110"/>
      <sheetName val="F-505 (3)"/>
      <sheetName val="H-215(removed)"/>
      <sheetName val="H-220(removed)"/>
      <sheetName val="H - 230(removed)"/>
      <sheetName val="I - 510(remove)"/>
      <sheetName val="Движение ГПТП"/>
      <sheetName val="Движение ГП УП"/>
      <sheetName val="Движение ГПБП"/>
      <sheetName val="Движение ГП ОФ"/>
      <sheetName val="Движение ГП УМЗ"/>
      <sheetName val="Движение сырьяУМЗ"/>
      <sheetName val="Движение сырьяУП"/>
      <sheetName val="Движение сырьяБП"/>
      <sheetName val="Движение сырья ТП"/>
      <sheetName val="структура с.сУМЗ"/>
      <sheetName val="структура с.сУП"/>
      <sheetName val="структура с.сБП"/>
      <sheetName val="структура с.сТП"/>
      <sheetName val="структура с.сОФ"/>
      <sheetName val="cтрвп"/>
      <sheetName val="с.с вп"/>
      <sheetName val="Фин. рез.УМЗ"/>
      <sheetName val="Фин. рез.УП"/>
      <sheetName val="Фин. рез.БП"/>
      <sheetName val="Фин. рез.ТП"/>
      <sheetName val="Фин. рез.ОФ"/>
      <sheetName val="Фин. рез.проч"/>
      <sheetName val="движ_ден_средств"/>
      <sheetName val="сводУМЗ"/>
      <sheetName val="сводУП"/>
      <sheetName val="сводБП"/>
      <sheetName val="сводТП"/>
      <sheetName val="сводОФ"/>
      <sheetName val="Свод инвест"/>
      <sheetName val="УВЯЗКА-ЛИСТ НЕ УДАЛЯТЬ!!!"/>
      <sheetName val="движ_ден_средств (2)"/>
      <sheetName val="расходы по КПН"/>
      <sheetName val="100.00"/>
      <sheetName val="100.40"/>
      <sheetName val="проводки"/>
      <sheetName val="3 "/>
      <sheetName val="10 (1)"/>
      <sheetName val="12 (1)"/>
      <sheetName val="45(1)"/>
      <sheetName val="46"/>
      <sheetName val="47"/>
      <sheetName val="48"/>
      <sheetName val="49"/>
      <sheetName val="смета 2001 г"/>
      <sheetName val="накл 2001 УП"/>
      <sheetName val="УП всего"/>
      <sheetName val="Таблетки всего"/>
      <sheetName val="Таблетки (Д)"/>
      <sheetName val="Таблетки (С) "/>
      <sheetName val="ВВЭР - 1,6%"/>
      <sheetName val="ВВЭР - 2,4%"/>
      <sheetName val="ВВЭР - 3,0%-C"/>
      <sheetName val="ВВЭР - 3,3%-C"/>
      <sheetName val="ВВЭР - 3,3%-Д"/>
      <sheetName val="ВВЭР - 3,7%"/>
      <sheetName val="Всего двуокись дав"/>
      <sheetName val="Двуокись до 0,6%"/>
      <sheetName val="Двуокись из золы"/>
      <sheetName val="Двуокись из УРК - Candu"/>
      <sheetName val="Закись-окись из УРК"/>
      <sheetName val="Тетрафторид из УРК"/>
      <sheetName val="ГФУ - ОУП"/>
      <sheetName val="ГФУ - ЗНОУ"/>
      <sheetName val="Накладные  &quot;Р&quot; (600к)"/>
      <sheetName val="Накладные &quot;В&quot; (4к)"/>
      <sheetName val="КВ_00"/>
      <sheetName val="КВ_01"/>
      <sheetName val="КВ_02"/>
      <sheetName val="КВ_03"/>
      <sheetName val="КВ_04"/>
      <sheetName val="КВ_05"/>
      <sheetName val="КВ_06"/>
      <sheetName val="КВ_07"/>
      <sheetName val="КВ_08"/>
      <sheetName val="КВ_09"/>
      <sheetName val="КВ_10"/>
      <sheetName val="КВ_11"/>
      <sheetName val="КВ_12"/>
      <sheetName val="Свод для Сатыбалдиной"/>
      <sheetName val="5Для Лены)"/>
      <sheetName val="5-1"/>
      <sheetName val="5-2"/>
      <sheetName val="5-3"/>
      <sheetName val="5-4"/>
      <sheetName val="5-5"/>
      <sheetName val="5-6"/>
      <sheetName val="6-1"/>
      <sheetName val="6-2"/>
      <sheetName val="6-3"/>
      <sheetName val="6-4"/>
      <sheetName val="10-1"/>
      <sheetName val="10-2"/>
      <sheetName val="10-3"/>
      <sheetName val="10-4"/>
      <sheetName val="форма 11 А"/>
      <sheetName val="расш 11а 1кв 2010"/>
      <sheetName val="форма 11Б"/>
      <sheetName val="форма 11 А (2)"/>
      <sheetName val="Справка 2010"/>
      <sheetName val="12а (3)"/>
      <sheetName val="форма 15 "/>
      <sheetName val="форма 15А"/>
      <sheetName val="форма 15Б"/>
      <sheetName val="форма 16 "/>
      <sheetName val="форма 17-1"/>
      <sheetName val="форма 17-2 "/>
      <sheetName val="форма 17-2 (прилож 5)"/>
      <sheetName val="форма 17-2 (прилож 6)"/>
      <sheetName val="форма 17-3"/>
      <sheetName val="форма 17-4"/>
      <sheetName val="17-4 оконч"/>
      <sheetName val="Форма 20"/>
      <sheetName val="21   "/>
      <sheetName val="Нов 22 (измен)"/>
      <sheetName val="24 (2)"/>
      <sheetName val="26 (2)"/>
      <sheetName val="26(2)"/>
      <sheetName val="ф 28 12 мес 2010 "/>
      <sheetName val="форма 30"/>
      <sheetName val="форма 30 (приложение 6)"/>
      <sheetName val="43- Айнура"/>
      <sheetName val="форма 16   (2)"/>
      <sheetName val="форма 17-1 "/>
      <sheetName val="форма 17-3 (2)"/>
      <sheetName val="форма 17-4 (2)"/>
      <sheetName val="ф.100 новая форма "/>
      <sheetName val="свод до вн.об."/>
      <sheetName val="расш.для РАО"/>
      <sheetName val="расш.для РАО стр.310"/>
      <sheetName val="1.1."/>
      <sheetName val="1.2."/>
      <sheetName val="Графики_Гкал,тыс.руб."/>
      <sheetName val="3.2."/>
      <sheetName val="3.3."/>
      <sheetName val="4.2."/>
      <sheetName val="4.3."/>
      <sheetName val="4.4."/>
      <sheetName val="4.5."/>
      <sheetName val="4.6."/>
      <sheetName val="4.7."/>
      <sheetName val="5.1."/>
      <sheetName val="5.1_январь"/>
      <sheetName val="5.1_февраль"/>
      <sheetName val="5.1_март"/>
      <sheetName val="4 кв."/>
      <sheetName val=" год"/>
      <sheetName val="УП 33 свод."/>
      <sheetName val="пл. и факт"/>
      <sheetName val="Модуль2"/>
      <sheetName val="Модуль1"/>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штатное расписание"/>
      <sheetName val="Персонал 2007"/>
      <sheetName val="Услуги связи Рудник"/>
      <sheetName val="Командировки Рудник"/>
      <sheetName val="Услуги связи Офис"/>
      <sheetName val="подбор персонала (Офис+Рудник)"/>
      <sheetName val="канцтовары РУДНИК"/>
      <sheetName val="Свод ФОТ Руд"/>
      <sheetName val="Свод ФОТ АУП"/>
      <sheetName val="Премия за 2006 г."/>
      <sheetName val="канцтовары ОФИС"/>
      <sheetName val="Почта"/>
      <sheetName val="Банк.услуги"/>
      <sheetName val="Командировки АУП"/>
      <sheetName val="Налог на тр. АУП"/>
      <sheetName val="Экономическая литература"/>
      <sheetName val="хоз. расходы (Офис+Рудник)"/>
      <sheetName val="Смета адмрасходов АУП"/>
      <sheetName val="Смета адмрасходов Рудник"/>
      <sheetName val="ГПО"/>
      <sheetName val="Налог на тр. Рудник"/>
      <sheetName val="Содерж. хозтр. Рудник"/>
      <sheetName val="ГСМ Рудник"/>
      <sheetName val="представ."/>
      <sheetName val="Зем.налог"/>
      <sheetName val="Загряз. окр.ср."/>
      <sheetName val="Медстрах."/>
      <sheetName val="Налог с нерез."/>
      <sheetName val="Кредиты и %"/>
      <sheetName val="Офис мебель"/>
      <sheetName val="Налог на имущ. (Офис+Рудник)"/>
      <sheetName val="Оргтехника Офис"/>
      <sheetName val="Амортизация (Офис+Рудник)"/>
      <sheetName val="Содерж. хозтр. АУП "/>
      <sheetName val="ГСМ АУП"/>
      <sheetName val="Оргтехника Рудник"/>
      <sheetName val="1.Capex"/>
      <sheetName val="сводный план  инвест"/>
      <sheetName val="Смета ГРР"/>
      <sheetName val="План КВ 2007 с НДС"/>
      <sheetName val="сводный план финанс. инвестиций"/>
      <sheetName val="Финплан 2007"/>
      <sheetName val="адм. по форме Минфина"/>
      <sheetName val="баланс в ф. НАК"/>
      <sheetName val="для Бюджета1"/>
      <sheetName val="для Бюджета2"/>
      <sheetName val="незапл. капвлож."/>
      <sheetName val="произв прогр"/>
      <sheetName val="движ зап"/>
      <sheetName val="Financial plan"/>
      <sheetName val="Consolidated Investment Plan"/>
      <sheetName val="Consolidated Investment Pla (ф)"/>
      <sheetName val="Administrative expenses"/>
      <sheetName val="Расх. периода"/>
      <sheetName val="О доходах и расходах"/>
      <sheetName val="вознагр"/>
      <sheetName val="погашение ГРР"/>
      <sheetName val="[]Administrative expenses"/>
      <sheetName val="Пр программа 2010"/>
      <sheetName val="Движение запасов 2010"/>
      <sheetName val="распределение услуг"/>
      <sheetName val="кальк вспом"/>
      <sheetName val="Калькуляция добычи"/>
      <sheetName val="по месяцамФОТ"/>
      <sheetName val="расчетФОТ"/>
      <sheetName val="штаткаФОТ"/>
      <sheetName val="ГПР "/>
      <sheetName val="расчет погашений ГПР "/>
      <sheetName val="Обвязка на 2010"/>
      <sheetName val="водоснабжение"/>
      <sheetName val="продукты питания"/>
      <sheetName val="шахмотка"/>
      <sheetName val="Расчет командировок"/>
      <sheetName val="шахматка"/>
      <sheetName val="ОТ и ТБ"/>
      <sheetName val="Реализация ГП"/>
      <sheetName val="Погашение ГК"/>
      <sheetName val="План Закупа 2010 год"/>
      <sheetName val="16отч (2)"/>
      <sheetName val="16-ОИ"/>
      <sheetName val="16отч"/>
      <sheetName val="по месяцам"/>
      <sheetName val="штатка"/>
      <sheetName val="финансовый план"/>
      <sheetName val="административные расходы"/>
      <sheetName val="план инвестиций"/>
      <sheetName val="свод по финансированию"/>
      <sheetName val="расходы периода"/>
      <sheetName val="Кап.затраты"/>
      <sheetName val="Подписка"/>
      <sheetName val="Резервы"/>
      <sheetName val="%"/>
      <sheetName val="амортизацияОС"/>
      <sheetName val="амортизацияНМА"/>
      <sheetName val="Обучение"/>
      <sheetName val="Пр прог-200ОПВ"/>
      <sheetName val="Движение зап."/>
      <sheetName val="Summary_Rus_2q 2007"/>
      <sheetName val="Summary_Rus"/>
      <sheetName val="Historic Cost_Rus"/>
      <sheetName val="Historic Cost"/>
      <sheetName val="NUL_AMORT _Sum"/>
      <sheetName val="R-Data"/>
      <sheetName val="LOM-Mine"/>
      <sheetName val="DD&amp;A_Comp "/>
      <sheetName val="G&amp;A_Comp"/>
      <sheetName val="NUL_AMORT_Det"/>
      <sheetName val="LOM-COV"/>
      <sheetName val="LOM-CNT"/>
      <sheetName val="LOM-HL"/>
      <sheetName val="LOM-OS"/>
      <sheetName val="LOM-CAS"/>
      <sheetName val="LOM-CAST"/>
      <sheetName val="LOM-CASO"/>
      <sheetName val="LOM-BS"/>
      <sheetName val="LOM-CF"/>
      <sheetName val="LOM-CFD"/>
      <sheetName val="LOM-LJVC"/>
      <sheetName val="LOM-AFE"/>
      <sheetName val="LOM-ASMP-Tonnes"/>
      <sheetName val="LOM-ASMP-Grade"/>
      <sheetName val="LOM-ASMP-Recovery"/>
      <sheetName val="LOM-ASMP-Sales"/>
      <sheetName val="LOM-ASMP-OC"/>
      <sheetName val="LOM-ASMP-CD"/>
      <sheetName val="LOM-ASMP-CAPX"/>
      <sheetName val="LOM-ASMP-NC"/>
      <sheetName val="LOM-TEMP"/>
      <sheetName val="AICP Targets"/>
      <sheetName val="CONS"/>
      <sheetName val="(NUL)Financial Data "/>
      <sheetName val="(NUL)kpi"/>
      <sheetName val="3.2"/>
      <sheetName val="3.3.1"/>
      <sheetName val="3.3.3"/>
      <sheetName val="Comp"/>
      <sheetName val="Supply"/>
      <sheetName val="(ZNJV)Financial Data"/>
      <sheetName val="(ZNJV)Highlight Stats"/>
      <sheetName val="(ZNJV)kpi"/>
      <sheetName val="DR-Chart Data"/>
      <sheetName val="Report Index"/>
      <sheetName val="DR-COV"/>
      <sheetName val="DR-CONT"/>
      <sheetName val="DR-HL"/>
      <sheetName val="DR-AUPROD"/>
      <sheetName val="DR-CSHCST"/>
      <sheetName val="DR-IS"/>
      <sheetName val="DR-CAS"/>
      <sheetName val="DR-CASO"/>
      <sheetName val="DR-CAST"/>
      <sheetName val="DR-BS"/>
      <sheetName val="DR-CF"/>
      <sheetName val="DR-OPCC"/>
      <sheetName val="98F-COV"/>
      <sheetName val="98F-CONT"/>
      <sheetName val="98F-HL"/>
      <sheetName val="98F-BS"/>
      <sheetName val="98F-IS"/>
      <sheetName val="98F-CAS"/>
      <sheetName val="98F-CASO"/>
      <sheetName val="98F-CASG"/>
      <sheetName val="98F-CNM"/>
      <sheetName val="98F-CF"/>
      <sheetName val="98F-LJVC"/>
      <sheetName val="98F-CE"/>
      <sheetName val="99F-COV"/>
      <sheetName val="99F-CONT"/>
      <sheetName val="99F-BS"/>
      <sheetName val="99F-IS"/>
      <sheetName val="99F-CAS"/>
      <sheetName val="99F-CASO"/>
      <sheetName val="99F-CASG"/>
      <sheetName val="99F-LJVC"/>
      <sheetName val="99F-CF"/>
      <sheetName val="LOM-IS"/>
      <sheetName val="Datax"/>
      <sheetName val="LJVC"/>
      <sheetName val="ZNJV - Financial Data"/>
      <sheetName val="ZMont Highlight Stats"/>
      <sheetName val="2001 Bonus"/>
      <sheetName val="2001 Bonus Chart"/>
      <sheetName val="Leachpad INV"/>
      <sheetName val="1-9_LPX_CB"/>
      <sheetName val="Economic Effect"/>
      <sheetName val="FRE"/>
      <sheetName val="Gold_Prod"/>
      <sheetName val="reclamation"/>
      <sheetName val="NRV"/>
      <sheetName val="Finc Comments(month)"/>
      <sheetName val="Finc Comments (QTD)"/>
      <sheetName val="Var"/>
      <sheetName val="FLSH-COV"/>
      <sheetName val="FLASH-1"/>
      <sheetName val="FLASH-2"/>
      <sheetName val="(ZNJV)FS"/>
      <sheetName val="(ZNJV)IS"/>
      <sheetName val="(ZNJV)BS"/>
      <sheetName val="(ZNJV)CF"/>
      <sheetName val="ZNJV(OP)"/>
      <sheetName val="(NUL)FS"/>
      <sheetName val="Hyperion JE"/>
      <sheetName val="Comments (5A)"/>
      <sheetName val="Zmont"/>
      <sheetName val="DR-CNT"/>
      <sheetName val="DR-GP"/>
      <sheetName val="DR-CSHC"/>
      <sheetName val="DR-NCN"/>
      <sheetName val="DR-HL(mt)_var"/>
      <sheetName val="DR-HL(mt)"/>
      <sheetName val="DR-HL(mt) (2)"/>
      <sheetName val="DR-HL(imp)"/>
      <sheetName val="DR-HL(imp) (2)"/>
      <sheetName val="DR-OS"/>
      <sheetName val="DR-CC"/>
      <sheetName val="DR-CFD"/>
      <sheetName val="DR-LJVC"/>
      <sheetName val="DR-AFE"/>
      <sheetName val="01F-COV "/>
      <sheetName val="01F-CNT"/>
      <sheetName val="01_COMP"/>
      <sheetName val="01-HL"/>
      <sheetName val="01F-OS"/>
      <sheetName val="01F-CAS"/>
      <sheetName val="01F-CASO"/>
      <sheetName val="01F-CAST"/>
      <sheetName val="01F-BS"/>
      <sheetName val="01F-CF"/>
      <sheetName val="01F-CFD"/>
      <sheetName val="01F-LJVC"/>
      <sheetName val="01F-AFE"/>
      <sheetName val="01F-CD "/>
      <sheetName val="01F-LchInv"/>
      <sheetName val="01F-LchPd"/>
      <sheetName val="02F-COV"/>
      <sheetName val="02F-CNT"/>
      <sheetName val="02_COMP"/>
      <sheetName val="02-HL"/>
      <sheetName val="02F-OS"/>
      <sheetName val="02F-CAS"/>
      <sheetName val="02F-CASO"/>
      <sheetName val="02F-CAST"/>
      <sheetName val="02F-BS"/>
      <sheetName val="02F-CF"/>
      <sheetName val="02F-CFD"/>
      <sheetName val="02F-LJVC"/>
      <sheetName val="02-AFE"/>
      <sheetName val="02F-LchInv "/>
      <sheetName val="02F-LchPd"/>
      <sheetName val="02F-CD"/>
      <sheetName val="FCAST-TEMP"/>
      <sheetName val="LOM-ASMP"/>
      <sheetName val="LOM-RES"/>
      <sheetName val="LOM-RATIO_LORC "/>
      <sheetName val="LOM-RATIO_DSC"/>
      <sheetName val="LOM-AFE (2)"/>
      <sheetName val="LOM-CD"/>
      <sheetName val="FLASH-x"/>
      <sheetName val="@RiskDistributions"/>
      <sheetName val="FinancialStatements"/>
      <sheetName val="PhysicalSummary"/>
      <sheetName val="ProjectSummary2b"/>
      <sheetName val="ProjectSummary1b"/>
      <sheetName val="SmeltingRefining"/>
      <sheetName val="Royalties"/>
      <sheetName val="G&amp;A"/>
      <sheetName val="WasteStrippingAdj"/>
      <sheetName val="Processing"/>
      <sheetName val="ProcessingCapitalDetail2B"/>
      <sheetName val="Reconciliation2B"/>
      <sheetName val="TailingsDam"/>
      <sheetName val="MinFltDepn"/>
      <sheetName val="ProcDepr"/>
      <sheetName val="ProcessingCapitalDetail2A"/>
      <sheetName val="Reconciliation2A"/>
      <sheetName val="Module4"/>
      <sheetName val="Jul04CapReconDAB (2)"/>
      <sheetName val="Jul04OpResults"/>
      <sheetName val="Jul04NewmontReturns"/>
      <sheetName val="Jul04CapReconDAB"/>
      <sheetName val="Jul04CapRecon"/>
      <sheetName val="Jul04CapRecon (2)"/>
      <sheetName val="Jul04CapRecon (3)"/>
      <sheetName val="KEYFACTS"/>
      <sheetName val="INC"/>
      <sheetName val="waterfall"/>
      <sheetName val="waterfall2002"/>
      <sheetName val="WF sales"/>
      <sheetName val="WF sales 2002"/>
      <sheetName val="cost per oz graph"/>
      <sheetName val="cost per oz graph 2002"/>
      <sheetName val="Admin &amp; Explor"/>
      <sheetName val="BALSHEET New"/>
      <sheetName val="Quarter"/>
      <sheetName val="yearly"/>
      <sheetName val="Explor"/>
      <sheetName val="Admin"/>
      <sheetName val="EMPLOY"/>
      <sheetName val="INC_SORS"/>
      <sheetName val="Monthlybudget"/>
      <sheetName val="YTD Actual"/>
      <sheetName val="YTD budget"/>
      <sheetName val="INC_SORS2002"/>
      <sheetName val="YTD2002 Actual"/>
      <sheetName val="OPVARNCE"/>
      <sheetName val="YTD OV"/>
      <sheetName val="2002 Quarter"/>
      <sheetName val="2002 variance"/>
      <sheetName val="Yanacocha"/>
      <sheetName val="Kori Kollo"/>
      <sheetName val="Z-Mont"/>
      <sheetName val="Batu Hijau"/>
      <sheetName val="Minahasa"/>
      <sheetName val="September"/>
      <sheetName val="MTD Sales"/>
      <sheetName val="YTD Sales"/>
      <sheetName val="Text_Input"/>
      <sheetName val="Copy_Depn Rates"/>
      <sheetName val="Copy_Trans Link"/>
      <sheetName val="Copy_Actuals"/>
      <sheetName val="Data_Input_AUD"/>
      <sheetName val="Data_Input"/>
      <sheetName val="Capital_Input_AUD"/>
      <sheetName val="Capital_Input"/>
      <sheetName val="Copy_EBIT"/>
      <sheetName val="FS_AUD"/>
      <sheetName val="FS"/>
      <sheetName val="FS Account Map"/>
      <sheetName val="Import to HSF"/>
      <sheetName val="NAL Hyperion Load"/>
      <sheetName val="Budget SK Operator"/>
      <sheetName val="Cost Centers"/>
      <sheetName val="Expense Elements"/>
      <sheetName val="NAV Summary"/>
      <sheetName val="NAV"/>
      <sheetName val="TVX Financials"/>
      <sheetName val="TVX Newmont"/>
      <sheetName val="La Coipa"/>
      <sheetName val="La Coipa DCF"/>
      <sheetName val="Crixas"/>
      <sheetName val="Crixas DCF"/>
      <sheetName val="Brasilia"/>
      <sheetName val="Brasilia DCF"/>
      <sheetName val="Musselwhite"/>
      <sheetName val="Musselwhite DCF"/>
      <sheetName val="New Britannia"/>
      <sheetName val="New Britannia DCF"/>
      <sheetName val="Rev Record"/>
      <sheetName val="DC1"/>
      <sheetName val="App 1"/>
      <sheetName val="Mass"/>
      <sheetName val="CCD"/>
      <sheetName val="Data_Input (NZD-Metric)"/>
      <sheetName val="Capital_Input (NZD)"/>
      <sheetName val="FS (NZD)"/>
      <sheetName val="Text_Input (2)"/>
      <sheetName val="КоэфСУН"/>
      <sheetName val="HF 1.08.2001"/>
      <sheetName val="HF 1.04.2001"/>
      <sheetName val="ПередУдНорм"/>
      <sheetName val="СУН(июль)"/>
      <sheetName val="ПередУдНорм (1.04.2001)"/>
      <sheetName val="СУН(июль) (1.04.2001)"/>
      <sheetName val="СУН(июль) (2)"/>
      <sheetName val="СУН(июль) (3)"/>
      <sheetName val="СУН(июль) (4)"/>
      <sheetName val="Трудоемк"/>
      <sheetName val="СУН(окт01) (3)"/>
      <sheetName val="ВидТаГП"/>
      <sheetName val="ВидNbГП"/>
      <sheetName val="ВидHFГП"/>
      <sheetName val="БалГПТа"/>
      <sheetName val="БалГПNb"/>
      <sheetName val="БалГПHF"/>
      <sheetName val="БалГПДругие"/>
      <sheetName val="БалансГП"/>
      <sheetName val="БалПМТа"/>
      <sheetName val="БалПМNb"/>
      <sheetName val="БалПМHF"/>
      <sheetName val="БалСТа"/>
      <sheetName val="БалСNb"/>
      <sheetName val="Nb"/>
      <sheetName val="HF"/>
      <sheetName val="SnВеРуда"/>
      <sheetName val="ИтогоТП"/>
      <sheetName val="ИтогоТа"/>
      <sheetName val="ИтогоNb"/>
      <sheetName val="ИтогоHF"/>
      <sheetName val="Тантал(Группа1)"/>
      <sheetName val="Порошки НВ(Группа2) "/>
      <sheetName val="Nb(Группа 3)"/>
      <sheetName val="Sn(Группа 4)"/>
      <sheetName val="ФК-60(Группа 5)"/>
      <sheetName val="HF(Группа 6)"/>
      <sheetName val="Бронза(Группа7)"/>
      <sheetName val="Графики (ТСамоок)"/>
      <sheetName val="РаспрКВ(Суммы)"/>
      <sheetName val="HF(Сушка)"/>
      <sheetName val="HF(Д)"/>
      <sheetName val="HF(Ж)"/>
      <sheetName val="HF(А)"/>
      <sheetName val="HF(В,Г)"/>
      <sheetName val="HF(Е)"/>
      <sheetName val="HF(п70)"/>
      <sheetName val="HF(ПЭГ)"/>
      <sheetName val="Та (формат УП БП)"/>
      <sheetName val="Nb (формат УП БП)"/>
      <sheetName val="HF(формат УП БП)"/>
      <sheetName val="ИтогоТП (формат УП БП)"/>
      <sheetName val="ИП"/>
      <sheetName val="РаспрКВ(д)"/>
      <sheetName val="БалТа"/>
      <sheetName val="Цены(группы)"/>
      <sheetName val="Nb(кол)"/>
      <sheetName val="ТолТаС"/>
      <sheetName val="ТовТаС"/>
      <sheetName val="ТолNbС"/>
      <sheetName val="ТовNbС"/>
      <sheetName val="ЦеныВспМ"/>
      <sheetName val="Та(ФН)"/>
      <sheetName val="Nb(ФН)"/>
      <sheetName val="Ве(ФН)"/>
      <sheetName val="HF(ФН)"/>
      <sheetName val="Накл+ФОТ"/>
      <sheetName val="свод по статьям"/>
      <sheetName val="ПерН Нб"/>
      <sheetName val="ПерН HF"/>
      <sheetName val="ПерНВе"/>
      <sheetName val="ПерН Та"/>
      <sheetName val="УдН ФТК"/>
      <sheetName val="ИтогоТаПрод"/>
      <sheetName val="Note"/>
      <sheetName val="Flash_Report_CUM(eur)Dec"/>
      <sheetName val="Flash_Report_CUM(rur)Dec"/>
      <sheetName val="Flash_CUM(eur)Jan-Nov"/>
      <sheetName val="Flash_CUM(rur)Jan-Nov"/>
      <sheetName val="Flash Report(EUR)with ajust"/>
      <sheetName val="Flash Report(RUR)with adjust"/>
      <sheetName val="Calculat.Depr.Exp"/>
      <sheetName val="Flash Report SDC(RUR)"/>
      <sheetName val="CumJan-Dec(detail)"/>
      <sheetName val="Accumul_Jan-Nov(detail)"/>
      <sheetName val="Dec_ SDC(detail)adjust"/>
      <sheetName val="Dec_ SDC(detail)"/>
      <sheetName val="Perm"/>
      <sheetName val="Ivanovo"/>
      <sheetName val="Novgorod"/>
      <sheetName val="Peterburg"/>
      <sheetName val="Samara"/>
      <sheetName val="Saransk"/>
      <sheetName val="Rostov"/>
      <sheetName val="Kursk"/>
      <sheetName val="Center"/>
      <sheetName val="Povolzhje"/>
      <sheetName val="HQ Star"/>
      <sheetName val="Taxes Adjust"/>
      <sheetName val="accruals"/>
      <sheetName val="Bad debts"/>
      <sheetName val="MF Adjust"/>
      <sheetName val="Note1"/>
      <sheetName val="11m 2000 DT"/>
      <sheetName val="IAS DT Forecast 2000"/>
      <sheetName val="DT GAAP IAS  Rollforward 2000"/>
      <sheetName val="GAAP DT (abstr. FRANGO) 2000"/>
      <sheetName val="IAS DT (abstr. FRANGO) 2000"/>
      <sheetName val="IAS DT (abstr.  Models) 2000"/>
      <sheetName val="IAS DT From Models 1999"/>
      <sheetName val="Summary from FA registers 2000"/>
      <sheetName val="TD Perm 2000"/>
      <sheetName val="TD Ivanovo 2000"/>
      <sheetName val="TD Kursk 2000"/>
      <sheetName val="TD Saransk 2000"/>
      <sheetName val="TD Povolzhe 2000"/>
      <sheetName val="TD Bavaria 2000"/>
      <sheetName val="TD Rosar 2000"/>
      <sheetName val="TD Klin 2000"/>
      <sheetName val="TD Star 2000"/>
      <sheetName val="TD Yantar 2000"/>
      <sheetName val="TD Desna 2000"/>
      <sheetName val="TD Rogan 2000"/>
      <sheetName val="TD NSD 2000"/>
      <sheetName val=" Provision for IT at 30 % 1999"/>
      <sheetName val="Income Tax for 1999 FS"/>
      <sheetName val="DT SUMMARY IAS &amp; GAAP 2000"/>
      <sheetName val="DT by Co 1999"/>
      <sheetName val="DT 1999 (abst. from model)"/>
      <sheetName val="FS correction"/>
      <sheetName val="Allowance"/>
      <sheetName val="DT SUMMARY GAAP 2000 (ver.2)"/>
      <sheetName val="DT SUMMARY GAAP 2000 (ver.1)"/>
      <sheetName val="DT 2000 (abst. from Frango)"/>
      <sheetName val="DT IAS 2000"/>
      <sheetName val="DT disclosure variants"/>
      <sheetName val="DT disclosure"/>
      <sheetName val="DT SUMMARY GAAP 2000"/>
      <sheetName val="Январь-июль"/>
      <sheetName val="Январь-август"/>
      <sheetName val="Январь-а"/>
      <sheetName val="Январь-Сентябрь"/>
      <sheetName val="январь-октябрь"/>
      <sheetName val="Q1,2,3,4 2000 TB &amp; Cons"/>
      <sheetName val="IAS DT"/>
      <sheetName val="DT Rollforward."/>
      <sheetName val="GAAP DT (abstr. from FRANGO)"/>
      <sheetName val="IAS DT (abstr. from FRANGO)"/>
      <sheetName val="IAS DT (abstr. from Models)"/>
      <sheetName val="IAS DT From Models"/>
      <sheetName val="Summary from register"/>
      <sheetName val="TD Perm"/>
      <sheetName val="TD Ivanovo"/>
      <sheetName val="TD Kursk"/>
      <sheetName val="TD Saransk"/>
      <sheetName val="TD Povolzhe"/>
      <sheetName val="TD Bavaria"/>
      <sheetName val="TD Rosar"/>
      <sheetName val="TD Klin"/>
      <sheetName val="TD Star"/>
      <sheetName val="TD Yantar"/>
      <sheetName val="TD Desna"/>
      <sheetName val="TD Rogan"/>
      <sheetName val="TD NSD"/>
      <sheetName val="Income Tax"/>
      <sheetName val="TD SUMMARY IAS &amp; GAAP"/>
      <sheetName val="TD SUMMARY GAAP"/>
      <sheetName val="DT By Co"/>
      <sheetName val="DT Group GAAP"/>
      <sheetName val="12m 2000 Trial Balnce &amp; Conso"/>
      <sheetName val="Database (RUR)"/>
      <sheetName val="Database RUR 1"/>
      <sheetName val="Database RUR per Hl"/>
      <sheetName val="By brand RUR"/>
      <sheetName val="By DC per RUR"/>
      <sheetName val="By DC per hl"/>
      <sheetName val="February (KRUR)"/>
      <sheetName val="оргтехника и мебель"/>
      <sheetName val="земл работы"/>
      <sheetName val="ограждение"/>
      <sheetName val="стоимость стр-ва"/>
      <sheetName val="аморт-я бух"/>
      <sheetName val="аморт-я нал"/>
      <sheetName val="бюджет произ-ва"/>
      <sheetName val="займ"/>
      <sheetName val="доставка 30"/>
      <sheetName val="ДР"/>
      <sheetName val="риск"/>
      <sheetName val="ФА (2 ЭТАП)"/>
      <sheetName val="ФА 1ЭТАП"/>
      <sheetName val="таб 1"/>
      <sheetName val="таб 2"/>
      <sheetName val="таб 3"/>
      <sheetName val="займ (2)"/>
      <sheetName val="Database per hl Mar YTD"/>
      <sheetName val="Database per hl Mar YTD SIL"/>
      <sheetName val="RUR By site"/>
      <sheetName val="RUR By hl"/>
      <sheetName val="by pack RUR"/>
      <sheetName val="by pack per hl"/>
      <sheetName val="by DC RUR"/>
      <sheetName val="by DC RUR per hl"/>
      <sheetName val="March YTD RUR"/>
      <sheetName val="Database (RUR)Mar"/>
      <sheetName val="March RUR"/>
      <sheetName val="NWABC"/>
      <sheetName val="Database per hl Mar YTD (2)"/>
      <sheetName val="Sheet2 (2)"/>
      <sheetName val="by pack RUR per hl"/>
      <sheetName val="by pack EUR per hl "/>
      <sheetName val="Database (RUR)Mar per hl"/>
      <sheetName val="by site"/>
      <sheetName val="by site per hl"/>
      <sheetName val="BY PACK"/>
      <sheetName val="BY PACK 2 HL"/>
      <sheetName val="HO"/>
      <sheetName val="Logistics"/>
      <sheetName val="Logistics (2)"/>
      <sheetName val="Logistics (3)"/>
      <sheetName val="Brewery Based Affiliates"/>
      <sheetName val="ИнвестКалендарьПБИ "/>
      <sheetName val="расчеты поПБ аман (2)"/>
      <sheetName val="расчеты поПБ аман"/>
      <sheetName val="ЩЗ"/>
      <sheetName val="зим.сод.11"/>
      <sheetName val="зим.сод.12"/>
      <sheetName val="заготовка"/>
      <sheetName val="ОГМ"/>
      <sheetName val="КАД"/>
      <sheetName val="адм.расх. БДиР"/>
      <sheetName val=" 2010 детализация"/>
      <sheetName val="KPI проект"/>
      <sheetName val=" БДР"/>
      <sheetName val="расх на пер"/>
      <sheetName val="пер."/>
      <sheetName val="пос."/>
      <sheetName val="Техс-е"/>
      <sheetName val="Календарный график"/>
      <sheetName val="адм расходы (2)"/>
      <sheetName val="линей"/>
      <sheetName val="мобил"/>
      <sheetName val="Догов.цена "/>
      <sheetName val="1-1-1"/>
      <sheetName val="1-1-2"/>
      <sheetName val="1-1-3"/>
      <sheetName val="1-1-4"/>
      <sheetName val="1-1-5"/>
      <sheetName val="1-1-6"/>
      <sheetName val="2-1"/>
      <sheetName val="2-2"/>
      <sheetName val="2-3-1"/>
      <sheetName val="2-3-2"/>
      <sheetName val="2-3-3"/>
      <sheetName val="2-3-4"/>
      <sheetName val="2-3-5"/>
      <sheetName val="2-3-6"/>
      <sheetName val="2-3-7"/>
      <sheetName val="2-3-8"/>
      <sheetName val="2-3-9"/>
      <sheetName val="2-3-10"/>
      <sheetName val="2-3-11"/>
      <sheetName val="2-4-1"/>
      <sheetName val="8-1-1"/>
      <sheetName val="8-1-2"/>
      <sheetName val="8-1-3"/>
      <sheetName val="11 лот"/>
      <sheetName val="Ср.ремонт"/>
      <sheetName val="ТР ОК"/>
      <sheetName val="Произв Расх"/>
      <sheetName val="Адм расх"/>
      <sheetName val="Расх Реал"/>
      <sheetName val="Расх реклама"/>
      <sheetName val="Инвест Расх"/>
      <sheetName val="Кодировка"/>
      <sheetName val="Свод по месяцам"/>
      <sheetName val="тн.км."/>
      <sheetName val="KPI год"/>
      <sheetName val="ПРР"/>
      <sheetName val="запчасти"/>
      <sheetName val="КГР "/>
      <sheetName val="план фин."/>
      <sheetName val="CAPEX 583"/>
      <sheetName val="Гарантии "/>
      <sheetName val="КТЛК"/>
      <sheetName val="вирген"/>
      <sheetName val="ФП"/>
      <sheetName val="ККБ"/>
      <sheetName val="ГСМ "/>
      <sheetName val="связь "/>
      <sheetName val="жилье"/>
      <sheetName val="норма"/>
      <sheetName val="Расцен"/>
      <sheetName val="механизм"/>
      <sheetName val="ОТиТБ"/>
      <sheetName val="бюджет 2011"/>
      <sheetName val="новая"/>
      <sheetName val="Формат отчёта БДР"/>
      <sheetName val="Формат отчёта БДДС"/>
      <sheetName val="Баланс ККБ"/>
      <sheetName val="ОПУ ККБ"/>
      <sheetName val="ДДС ККБ"/>
      <sheetName val="межфирм.реал."/>
      <sheetName val="межфирм.перетоки"/>
      <sheetName val="к балансу"/>
      <sheetName val="ОДР"/>
      <sheetName val="Расчет ДМ"/>
      <sheetName val="элим.баланс"/>
      <sheetName val="Элим P&amp;L"/>
      <sheetName val="прод.элим PL"/>
      <sheetName val="элим ДДС"/>
      <sheetName val="Зерде ГФ"/>
      <sheetName val="Зерде ГПР (2)"/>
      <sheetName val=" суб"/>
      <sheetName val="материал"/>
      <sheetName val="план фин от 23.04 "/>
      <sheetName val="сводная вариант2"/>
      <sheetName val=" петропавл вариант2"/>
      <sheetName val="11 лот вариант2"/>
      <sheetName val="БДДС ЩБКЗ Вариант 2"/>
      <sheetName val="БДДС Кост Вариант 2"/>
      <sheetName val="БДДСОбход кокш вариант2"/>
      <sheetName val="БДДСактобе вариант2"/>
      <sheetName val="сот.связь"/>
      <sheetName val="диаграмма дивид"/>
      <sheetName val="Реквизит"/>
      <sheetName val="ТарифСистема"/>
      <sheetName val="ШтатСпециал"/>
      <sheetName val="ТарифСеткаРаб"/>
      <sheetName val="ШтатСпециал посл с расст"/>
      <sheetName val="ШтатСпециал посл"/>
      <sheetName val="ШтатСпециал посл (2)"/>
      <sheetName val="расстан"/>
      <sheetName val="Произв календарь"/>
      <sheetName val="Бланк№1"/>
      <sheetName val="Бланк№2"/>
      <sheetName val="Бланк№3"/>
      <sheetName val="Вредность"/>
      <sheetName val="сменность"/>
      <sheetName val="суммир учет"/>
      <sheetName val="KPI с учетом собств произ-ва"/>
      <sheetName val="KPI на сторону"/>
      <sheetName val="свод БДР ОГМ"/>
      <sheetName val="Расшифровка доходов"/>
      <sheetName val="п. №1"/>
      <sheetName val="точка"/>
      <sheetName val="KPI "/>
      <sheetName val="KPI  (2)"/>
      <sheetName val="ЩЗ БДР max"/>
      <sheetName val="ЩЗ БДР min"/>
      <sheetName val="Зарплата и питание"/>
      <sheetName val="Рем.фонд"/>
      <sheetName val="Расход ГСМ"/>
      <sheetName val="ППР"/>
      <sheetName val="ЩЗ свод БДР"/>
      <sheetName val="перемен. расх"/>
      <sheetName val="пост.расх."/>
      <sheetName val="адм. расходы"/>
      <sheetName val="операц. расх"/>
      <sheetName val="рачет потребности транспорта"/>
      <sheetName val="приложение к ППР-июль-октябрь"/>
      <sheetName val="ППР нояб-декаб"/>
      <sheetName val="Амортиз.2010"/>
      <sheetName val="ОГМ (2)"/>
      <sheetName val="выбытие по осн деят"/>
      <sheetName val="Планова себ-ть"/>
      <sheetName val="Перечень ОС 01.01.09"/>
      <sheetName val="Граф гашения по лизингу 5завод"/>
      <sheetName val="для ДДС"/>
      <sheetName val="Ремонт автортансп"/>
      <sheetName val="ст-ть м.час экск 5,2 м3"/>
      <sheetName val="План продаж "/>
      <sheetName val="Формат БДДС"/>
      <sheetName val="свод БДДС"/>
      <sheetName val="ОтчетДДС"/>
      <sheetName val="Основн деят"/>
      <sheetName val="адм расх (2)"/>
      <sheetName val="сандвик ремБЮД"/>
      <sheetName val="метсо ремБЮД"/>
      <sheetName val="Бюджет адм. расходов"/>
      <sheetName val="выбытие по осн деят (2)"/>
      <sheetName val="СДСУ-1-3  ремБЮД"/>
      <sheetName val="БДДС ОГМ"/>
      <sheetName val="Осн.деят.ОГМ"/>
      <sheetName val="адм.расх."/>
      <sheetName val="план закупа"/>
      <sheetName val="Формат БДДС1"/>
      <sheetName val="Основн деят1"/>
      <sheetName val="адм расх (2)1"/>
      <sheetName val="Калькуляц по карьеру БДДС"/>
      <sheetName val="План продаж БДДС"/>
      <sheetName val="Граф гашения по лизингу 5за (2)"/>
      <sheetName val="БДР ОГМ (по дням)"/>
      <sheetName val="УУ Нурлан"/>
      <sheetName val="запч.по дням"/>
      <sheetName val="ИТР"/>
      <sheetName val="т-км"/>
      <sheetName val="Мчас"/>
      <sheetName val="Мчас (2)"/>
      <sheetName val="Доход ОГМ"/>
      <sheetName val="Доход ОГМ (2)"/>
      <sheetName val="Календарный ГСМ"/>
      <sheetName val="ГСМ по лотам"/>
      <sheetName val="ГСМ по лотам (2)"/>
      <sheetName val="Амортиз."/>
      <sheetName val="черн."/>
      <sheetName val="Реком Справочник Генподрядчиков"/>
      <sheetName val="транспорт и механизмы"/>
      <sheetName val="Калькуляц по карьеру"/>
      <sheetName val="План выпуска"/>
      <sheetName val="Ремонт заводов"/>
      <sheetName val="расх на пер (2)"/>
      <sheetName val="вспом.лист"/>
      <sheetName val="KPI  (3)"/>
      <sheetName val="ЩЗ свод БДР (2)"/>
      <sheetName val="адм"/>
      <sheetName val="Себ-ть самос-ов"/>
      <sheetName val="Себ-ть техн"/>
      <sheetName val="норма гсм"/>
      <sheetName val="расц субчик "/>
      <sheetName val="тариф сетка"/>
      <sheetName val="Наим. транс"/>
      <sheetName val="себ-ть"/>
      <sheetName val="ГСМ в тенге"/>
      <sheetName val="рем.тенге"/>
      <sheetName val="Рем.часы"/>
      <sheetName val="ГСМ (литр)"/>
      <sheetName val="Маш.час"/>
      <sheetName val="наим.Запч"/>
      <sheetName val="пост.расходы"/>
      <sheetName val="SUAD_2003"/>
      <sheetName val="SAD_311203_e"/>
      <sheetName val="Global BS"/>
      <sheetName val="Global IS"/>
      <sheetName val="Final ER"/>
      <sheetName val="F-120-Trial OB"/>
      <sheetName val="BS_disclosures"/>
      <sheetName val="IS_disclosures"/>
      <sheetName val="LScheck"/>
      <sheetName val="SAD"/>
      <sheetName val="NBRK"/>
      <sheetName val="O-230"/>
      <sheetName val="Bank700"/>
      <sheetName val="Reports"/>
      <sheetName val="Graphs"/>
      <sheetName val="Analysis"/>
      <sheetName val="Actual 2003"/>
      <sheetName val="Forecast 2003"/>
      <sheetName val="Dat"/>
      <sheetName val="Year End"/>
      <sheetName val="Rolling 12"/>
      <sheetName val="Deferred Tax-F25"/>
      <sheetName val="F 29"/>
      <sheetName val="std tabel"/>
      <sheetName val="Budget 2003"/>
      <sheetName val="Actual 2002"/>
      <sheetName val="Reporting Schedule"/>
      <sheetName val="Settings - Admin"/>
      <sheetName val="Tabeller"/>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PIT&amp;PP(2)"/>
      <sheetName val="Зарплата_Kаз"/>
      <sheetName val="Расчет_Каз"/>
      <sheetName val="Накопител. пенс. "/>
      <sheetName val="Перерасчет"/>
      <sheetName val="Зарплата_Ин"/>
      <sheetName val="Расчет_Ин"/>
      <sheetName val="PIT&amp;PP"/>
      <sheetName val="B1.1"/>
      <sheetName val="B1.2"/>
      <sheetName val="31.12.2003"/>
      <sheetName val="Intercompany transactions"/>
      <sheetName val="Consol table BS_P&amp;L 12m1999"/>
      <sheetName val="Consol table BS_P&amp;L 12m1998"/>
      <sheetName val="3310.36(2004)"/>
      <sheetName val="3110.36(2003)"/>
      <sheetName val="O-1"/>
      <sheetName val="L-1"/>
      <sheetName val="L-100"/>
      <sheetName val="кредиторы 2003 (2)"/>
      <sheetName val="кредиторы 2004 (2)"/>
      <sheetName val="реквизиты"/>
      <sheetName val="Dividends"/>
      <sheetName val="PP"/>
      <sheetName val="SF"/>
      <sheetName val="Planning"/>
      <sheetName val="B.1.1"/>
      <sheetName val="B.1.2"/>
      <sheetName val="B.1.3"/>
      <sheetName val="B.1.4"/>
      <sheetName val="(unposted) Adj "/>
      <sheetName val="SMT"/>
      <sheetName val="Related parties"/>
      <sheetName val="Fees and comm"/>
      <sheetName val="Imploss"/>
      <sheetName val="Cash"/>
      <sheetName val="confirmation control"/>
      <sheetName val="GA"/>
      <sheetName val="Loans to customers"/>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 val="GUV-Überleitung"/>
      <sheetName val="Anlagevermögen"/>
      <sheetName val="Food"/>
      <sheetName val="Rent"/>
      <sheetName val="Guesthouse"/>
      <sheetName val="Travel local"/>
      <sheetName val="Receivables"/>
      <sheetName val="Task"/>
      <sheetName val="Cash Flow - CY Workings"/>
      <sheetName val="Intangibles"/>
      <sheetName val="Provisions"/>
      <sheetName val="Almatytel (2)"/>
      <sheetName val="22CASH"/>
      <sheetName val="Almatytel"/>
      <sheetName val="BANK3"/>
      <sheetName val="BANK1"/>
      <sheetName val="BANK2"/>
      <sheetName val="Форма 7 - Движение капитала"/>
      <sheetName val="Equity Mvmnts"/>
      <sheetName val="Chui"/>
      <sheetName val="JA"/>
      <sheetName val="IK"/>
      <sheetName val="Osh"/>
      <sheetName val="Talas"/>
      <sheetName val="General Ledger"/>
      <sheetName val="CASH woff and borrw"/>
      <sheetName val="for Cons BS fin"/>
      <sheetName val="for Cons IS fin"/>
      <sheetName val="Portfolio-Outreach"/>
      <sheetName val="CF 04"/>
      <sheetName val="CF02"/>
      <sheetName val="15old"/>
      <sheetName val="E-1"/>
      <sheetName val="E-2"/>
      <sheetName val="E-3"/>
      <sheetName val="E-4"/>
      <sheetName val="E-5"/>
      <sheetName val="E-6"/>
      <sheetName val="E-7"/>
      <sheetName val="F 100"/>
      <sheetName val="rev_points_final"/>
      <sheetName val="rev_points"/>
      <sheetName val="I-25 (avg)"/>
      <sheetName val="I-30 (avg)"/>
      <sheetName val="I-35 (avg)"/>
      <sheetName val="I-40 (avg)"/>
      <sheetName val="I-41"/>
      <sheetName val="I-42"/>
      <sheetName val="I-45"/>
      <sheetName val="I-21"/>
      <sheetName val="I-22"/>
      <sheetName val="I-23"/>
      <sheetName val="I-50"/>
      <sheetName val="I-65"/>
      <sheetName val="I-75 "/>
      <sheetName val="I-55 (2)"/>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J 80"/>
      <sheetName val="J 81"/>
      <sheetName val="J 82"/>
      <sheetName val="J 129"/>
      <sheetName val="A 100"/>
      <sheetName val="A 110"/>
      <sheetName val="A 120"/>
      <sheetName val="A 130 "/>
      <sheetName val="A 140 "/>
      <sheetName val="A 150"/>
      <sheetName val="A 155"/>
      <sheetName val="A 160 "/>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I -520(remove)"/>
      <sheetName val="F-5.2(removed)"/>
      <sheetName val="H - 1"/>
      <sheetName val="H - 2"/>
      <sheetName val="H - 100"/>
      <sheetName val="H - 250"/>
      <sheetName val="H - 300"/>
      <sheetName val="H - 250net"/>
      <sheetName val="301-303"/>
      <sheetName val="H - 260"/>
      <sheetName val="Planning "/>
      <sheetName val="Bonds"/>
      <sheetName val="Prom notes"/>
      <sheetName val="TB 2004"/>
      <sheetName val="Ф1_31.12.04"/>
      <sheetName val="Ф3 31.12.04"/>
      <sheetName val="ф2_31.12.04"/>
      <sheetName val="E-4.1_SMT (2004)"/>
      <sheetName val="ча"/>
      <sheetName val="W-Index"/>
      <sheetName val="W-1"/>
      <sheetName val="       "/>
      <sheetName val="W-30"/>
      <sheetName val="W-32"/>
      <sheetName val="W-34"/>
      <sheetName val="W-36"/>
      <sheetName val="W-38"/>
      <sheetName val="W-40"/>
      <sheetName val="W-42"/>
      <sheetName val="W-44"/>
      <sheetName val="W-46"/>
      <sheetName val="W-48"/>
      <sheetName val="W-50"/>
      <sheetName val="W-52"/>
      <sheetName val="W-54"/>
      <sheetName val="W-56"/>
      <sheetName val="W-60"/>
      <sheetName val="W-65"/>
      <sheetName val="Profit &amp; Loss"/>
      <sheetName val="Key Indicators"/>
      <sheetName val="Debt Summary"/>
      <sheetName val="misc"/>
      <sheetName val="Dialog_update_print"/>
      <sheetName val="Dialog_month"/>
      <sheetName val="Dialog_Paper_size"/>
      <sheetName val="Связанные стороны"/>
      <sheetName val="F-20"/>
      <sheetName val="Subsequent test"/>
      <sheetName val="U-100"/>
      <sheetName val="U-105"/>
      <sheetName val="U-110"/>
      <sheetName val="U-120"/>
      <sheetName val="U-125"/>
      <sheetName val="U-130"/>
      <sheetName val="U-131"/>
      <sheetName val="U-132"/>
      <sheetName val="U-145"/>
      <sheetName val="U-150"/>
      <sheetName val="U-160"/>
      <sheetName val="U-170"/>
      <sheetName val="тантал"/>
      <sheetName val="U-15"/>
      <sheetName val="1d"/>
      <sheetName val="1с"/>
      <sheetName val="Adjustments (2)"/>
      <sheetName val="C-500"/>
      <sheetName val="general"/>
      <sheetName val="Master_original"/>
      <sheetName val="FS Disclosure"/>
      <sheetName val="U2.100 Lead"/>
      <sheetName val="U2.101-5203,2203"/>
      <sheetName val="U2.102-5217,2207,2217"/>
      <sheetName val="U2.103-5306,1451"/>
      <sheetName val="22_ПЦ М-400 Д 20"/>
      <sheetName val="22_ПЦ М-500 Д 0"/>
      <sheetName val="22_Ш"/>
      <sheetName val="22_А"/>
      <sheetName val="22_ПТ"/>
      <sheetName val="22_Т"/>
      <sheetName val="23ЦТ"/>
      <sheetName val="23Ш"/>
      <sheetName val="23А"/>
      <sheetName val="24 ПР"/>
      <sheetName val="24 УСЛ"/>
      <sheetName val="24 МАТ"/>
      <sheetName val="24_ТШП"/>
      <sheetName val="24 М_ТШП "/>
      <sheetName val="25.1"/>
      <sheetName val="25.1(2)Ц"/>
      <sheetName val="25.1(2)Ш"/>
      <sheetName val="25.1(2)Т"/>
      <sheetName val="25.1(2)П"/>
      <sheetName val="25.2ц"/>
      <sheetName val="25.2ш"/>
      <sheetName val="25.2а"/>
      <sheetName val="25.2п"/>
      <sheetName val="25.2т"/>
      <sheetName val="27.1."/>
      <sheetName val="27.2."/>
      <sheetName val="31.1 АУР"/>
      <sheetName val="31.2 КСР"/>
      <sheetName val="34 &amp; 85"/>
      <sheetName val="36_ТШП"/>
      <sheetName val="37 ОС в эспл."/>
      <sheetName val="37.1 ОС на складе"/>
      <sheetName val="37.2 НКР"/>
      <sheetName val="37.3 НКС"/>
      <sheetName val="38 ОС+"/>
      <sheetName val="39 ОС-"/>
      <sheetName val="40 аморт."/>
      <sheetName val="41 КЗ"/>
      <sheetName val="45 НКС"/>
      <sheetName val="48 &amp; 50"/>
      <sheetName val="To do list"/>
      <sheetName val="Index list "/>
      <sheetName val="31.12.03"/>
      <sheetName val="31.12.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U-4"/>
      <sheetName val="U-4 (2)"/>
      <sheetName val="el koligi"/>
      <sheetName val="kazoil serv"/>
      <sheetName val="Birlik"/>
      <sheetName val="Polimer Ug"/>
      <sheetName val="Index list"/>
      <sheetName val="J-10"/>
      <sheetName val="J-15"/>
      <sheetName val="J-20"/>
      <sheetName val="14_PBC_07"/>
      <sheetName val="14_PBC_08"/>
      <sheetName val="J-21"/>
      <sheetName val="J-22"/>
      <sheetName val="J-23"/>
      <sheetName val="J-23.1"/>
      <sheetName val="J-23_PBC"/>
      <sheetName val="J-23_PBC2"/>
      <sheetName val="J-30"/>
      <sheetName val="J-40"/>
      <sheetName val="J-50"/>
      <sheetName val="J-50.1"/>
      <sheetName val="Indexation 2007"/>
      <sheetName val="Sal2006"/>
      <sheetName val="Sal2005"/>
      <sheetName val="Диаграмма1"/>
      <sheetName val="шлам"/>
      <sheetName val="клинкер"/>
      <sheetName val="Цемент КР"/>
      <sheetName val="Цемент"/>
      <sheetName val="АЦИ-400"/>
      <sheetName val="ПЦ-400 Д-20"/>
      <sheetName val="ПЦ-400 Д-0"/>
      <sheetName val="ПЦ-400Д-20 пок клинкер"/>
      <sheetName val="Actual"/>
      <sheetName val="Доход"/>
      <sheetName val="Адм расходы"/>
      <sheetName val="J 90"/>
      <sheetName val="B3"/>
      <sheetName val="A 256"/>
      <sheetName val="C 2"/>
      <sheetName val="D 1"/>
      <sheetName val="D 2"/>
      <sheetName val="I "/>
      <sheetName val="K2"/>
      <sheetName val="Аналоги"/>
      <sheetName val="ЗУ_Расчёт"/>
      <sheetName val="ЗУ_корр."/>
      <sheetName val="ЗУ_Итог"/>
      <sheetName val="СП_Расчёт"/>
      <sheetName val="СП_ЗУ"/>
      <sheetName val="СП_Итог"/>
      <sheetName val="ЗП_Табл. 2.1"/>
      <sheetName val="ЗП_Табл. 2.2"/>
      <sheetName val="ЗП_Табл. 2.3."/>
      <sheetName val="ЗП_Табл. 2.4"/>
      <sheetName val="ЗП_Кдев"/>
      <sheetName val="ЗП_Табл. 2.5"/>
      <sheetName val="Соглас._ЗПиСП"/>
      <sheetName val="ЗП_С1"/>
      <sheetName val="ЗП_С2"/>
      <sheetName val="ЗП_С3"/>
      <sheetName val="08"/>
      <sheetName val="индексы"/>
      <sheetName val="МиО"/>
      <sheetName val="Итог по ОС"/>
      <sheetName val="Сводная табл."/>
      <sheetName val="Текст"/>
      <sheetName val="Прил. 1"/>
      <sheetName val="Прил. 2"/>
      <sheetName val="Прил. 3"/>
      <sheetName val=" Прил. 4"/>
      <sheetName val="Прил. 5"/>
      <sheetName val="Прил. 6"/>
      <sheetName val="Прил. 7"/>
      <sheetName val="Прил. 8"/>
      <sheetName val="Прил. 9"/>
      <sheetName val="Прил. 10"/>
      <sheetName val="Прил.11"/>
      <sheetName val="Прил.12"/>
      <sheetName val="Прил.13"/>
      <sheetName val="восст"/>
      <sheetName val="износ"/>
      <sheetName val="рын"/>
      <sheetName val="Список связанных сторон"/>
      <sheetName val="Д и Р"/>
      <sheetName val="Операции по кредитам  "/>
      <sheetName val="Операции по депозитам"/>
      <sheetName val="Операции по условным обяз"/>
      <sheetName val="Операции по дебиторке"/>
      <sheetName val=" Операции по ЦБ "/>
      <sheetName val="Прочие операции "/>
      <sheetName val="остаток ОД"/>
      <sheetName val="просроченные %%"/>
      <sheetName val="карточный портфель"/>
      <sheetName val="19 Приложение (ОД факт)"/>
      <sheetName val="19 Приложение (проср %% факт) "/>
      <sheetName val="СВОД (факт)"/>
      <sheetName val="СВОД (коррект) "/>
      <sheetName val="708 К"/>
      <sheetName val="Фитч"/>
      <sheetName val="Chart BOPD"/>
      <sheetName val="Chart  MMBBLYR"/>
      <sheetName val="Forecast"/>
      <sheetName val="таб.4.3.5.7"/>
      <sheetName val="Норматив (2)"/>
      <sheetName val="Свод-КВ"/>
      <sheetName val="КВ"/>
      <sheetName val="Электр"/>
      <sheetName val="Амортиз"/>
      <sheetName val="Цена"/>
      <sheetName val="Норматив"/>
      <sheetName val="экс.затраты"/>
      <sheetName val="Свод-экон (2)"/>
      <sheetName val="Эконом"/>
      <sheetName val="Сверхприбыль"/>
      <sheetName val="Роялти (2)"/>
      <sheetName val="Рис.4.3.6.1."/>
      <sheetName val="Данн. -графиков (2)"/>
      <sheetName val="Рис.1(налоги)"/>
      <sheetName val="Данн. -графиков"/>
      <sheetName val="Рис.2(ден.нал.)"/>
      <sheetName val="4.3.10-Х"/>
      <sheetName val="Выбросы"/>
      <sheetName val="основ. эконом. показтели"/>
      <sheetName val="Перечень данных"/>
      <sheetName val="Табл.1 Фонд скважин"/>
      <sheetName val="Табл 2. Резерв на восстан."/>
      <sheetName val="Табл 3. Переданные скваж"/>
      <sheetName val="Табл 4. Счет 07"/>
      <sheetName val="Табл 5. Счет 08"/>
      <sheetName val="Табл 6. Протокол собр"/>
      <sheetName val="Табл 7. Долгосрочные влож"/>
      <sheetName val="Табл 8. Краткосрочные влож "/>
      <sheetName val="Табл 9. Ден средства"/>
      <sheetName val="Табл 10. Расх буд периодов"/>
      <sheetName val="Табл 11. Запасы"/>
      <sheetName val="Табл 12. 2002 год"/>
      <sheetName val="Табл 13. Дебиторы по срокам"/>
      <sheetName val="Табл 14. Основные дебиторы"/>
      <sheetName val="Табл 15. Долг кредиты-движение"/>
      <sheetName val="Табл 16. Долг кредиты-сроки"/>
      <sheetName val="Табл 17. Кратк кредиты"/>
      <sheetName val="Табл 18. Обяз-ва с обеспечением"/>
      <sheetName val="Табл 19. Кредиторы-счета.сроки"/>
      <sheetName val="Табл 20. Кредиторы - обороты"/>
      <sheetName val="Табл 21. Векселя к уплате"/>
      <sheetName val="Табл 22. Претензии"/>
      <sheetName val="Табл 23. Иски"/>
      <sheetName val="Табл 24. Уставный капитал"/>
      <sheetName val="Табл 25. Добав капитал"/>
      <sheetName val="Табл 26. Доходы буд период"/>
      <sheetName val="Табл 27. Нераспр прибыль"/>
      <sheetName val="Табл  28. Движ собств средств"/>
      <sheetName val="Табл 29. Целевые финансир"/>
      <sheetName val="Табл 30. Долгоср согл"/>
      <sheetName val="Табл 31. Движ ден средств"/>
      <sheetName val="Табл 32. Движ ден средств 2"/>
      <sheetName val="Табл 33. Родственные компании"/>
      <sheetName val="???????? ??????"/>
      <sheetName val="acc 6019"/>
      <sheetName val="Материалы СЦ"/>
      <sheetName val="Human Resources KPIs"/>
      <sheetName val="КД"/>
      <sheetName val="О"/>
      <sheetName val="М"/>
      <sheetName val="Ср.из"/>
      <sheetName val="Ср.п"/>
      <sheetName val="5До"/>
      <sheetName val="5Дп"/>
      <sheetName val="5По"/>
      <sheetName val="5Пп"/>
      <sheetName val="5Эо"/>
      <sheetName val="6Э"/>
      <sheetName val="7Э"/>
      <sheetName val="Г (эо)"/>
      <sheetName val="Г (эп)"/>
      <sheetName val="СР"/>
      <sheetName val="МП (о)"/>
      <sheetName val="Ач (о)"/>
      <sheetName val="Г (о)"/>
      <sheetName val="МП (п)"/>
      <sheetName val="Ач"/>
      <sheetName val="Г"/>
      <sheetName val="Варианты обеспечения"/>
      <sheetName val="Варианты размещение оборудован."/>
      <sheetName val="Варианты исполнитель_проживание"/>
      <sheetName val="Варианты исполнитель_промплощ."/>
      <sheetName val="Варианты размещение топливо"/>
      <sheetName val="Варианты размещение ТМЦ"/>
      <sheetName val="Варианты организация рембазы"/>
      <sheetName val="Источник энергии"/>
      <sheetName val="Хозспособ"/>
      <sheetName val="Lookup"/>
      <sheetName val="Справочник "/>
      <sheetName val="Short summary"/>
      <sheetName val="RU-ESBL Mining"/>
      <sheetName val="RU-ESBL Construction"/>
      <sheetName val="RU-SBL"/>
      <sheetName val="KZ"/>
      <sheetName val="UA"/>
      <sheetName val="UZ"/>
      <sheetName val="capex (по валютам)"/>
      <sheetName val="maintenance capex"/>
      <sheetName val="непром строит"/>
      <sheetName val="U1-2 Lead"/>
      <sheetName val="U1.01 Sales"/>
      <sheetName val="U1.02 91acc._other sales&amp;exp"/>
      <sheetName val="U1.1 sales_monthly"/>
      <sheetName val="U1.1_0_salesQuaterly"/>
      <sheetName val="U1.2 tolling analysis"/>
      <sheetName val="U1.3 Basic sales test"/>
      <sheetName val="U1.3-1 Tolling sales test"/>
      <sheetName val="U1.3.1 sales tolling test"/>
      <sheetName val="U1.4 Byproducts sales test"/>
      <sheetName val="U1.5 transfer pricing FiGo&amp;GFR"/>
      <sheetName val="U1.6 sales per customer"/>
      <sheetName val="U1.7 revenue analisys"/>
      <sheetName val="U2.01 COGS,commercials"/>
      <sheetName val="Support&gt;&gt;"/>
      <sheetName val="Byproduct sales 2004 tones"/>
      <sheetName val="NiT 2004tolling"/>
      <sheetName val="RMC 2004tolling"/>
      <sheetName val="NMC 2004tolling"/>
      <sheetName val="MIS 2004tolling"/>
      <sheetName val="UVCM_2004tolling"/>
      <sheetName val="U2.1_COS"/>
      <sheetName val="МИС-06"/>
      <sheetName val="МИС-11"/>
      <sheetName val="РМК-11"/>
      <sheetName val="НМК-06"/>
      <sheetName val="НМК-02"/>
      <sheetName val="приб,уб прошл лет"/>
      <sheetName val="БДР-01 А-ст"/>
      <sheetName val="БДР-01 А"/>
      <sheetName val="БДР-03-А"/>
      <sheetName val="БДР-08 А"/>
      <sheetName val="БДР-09 П"/>
      <sheetName val="БДР-10 А"/>
      <sheetName val="БДР-10 П (2)"/>
      <sheetName val="БДР-10-2 П"/>
      <sheetName val="БДР-13А (УГМ)"/>
      <sheetName val="БДР-13А (Ормет)"/>
      <sheetName val="БДР-13А (АГК)"/>
      <sheetName val="БДР-15А"/>
      <sheetName val="БДР-16 А"/>
      <sheetName val="БДР-17 П  (УГМ)"/>
      <sheetName val="БДР-17 П  (Ормет)"/>
      <sheetName val="БДР-17 П "/>
      <sheetName val="БДР-18 П"/>
      <sheetName val="БДР-17 П  (АГК)"/>
      <sheetName val="БДР-19 А"/>
      <sheetName val="БДР-19-2 А "/>
      <sheetName val="БДР-19-3 П "/>
      <sheetName val="БДР-20 П"/>
      <sheetName val="БДР-21 П"/>
      <sheetName val="БДР-19-3 А"/>
      <sheetName val="БДР-19-6 А"/>
      <sheetName val="БДР 19-7 А"/>
      <sheetName val="БДР-22 А"/>
      <sheetName val="БДР-23 А"/>
      <sheetName val="распределение %"/>
      <sheetName val="БДР- 25 П"/>
      <sheetName val="БДР-26 А"/>
      <sheetName val="БДР-27 П"/>
      <sheetName val="БДР-27-2 П"/>
      <sheetName val="БДР-29 П"/>
      <sheetName val="БДР-30 П  "/>
      <sheetName val="БДР-31 П"/>
      <sheetName val="БДР-33 П"/>
      <sheetName val="Расход эн УГМ"/>
      <sheetName val="Расход эн Ормет и АГК"/>
      <sheetName val="содерж"/>
      <sheetName val="БДР-35П"/>
      <sheetName val="БДР-36 П"/>
      <sheetName val="ШР"/>
      <sheetName val="ШР(2)"/>
      <sheetName val="спецод"/>
      <sheetName val="Штатное"/>
      <sheetName val="ОНА ОНО"/>
      <sheetName val="RSOILBAL"/>
      <sheetName val="C1-2"/>
      <sheetName val="С2-2"/>
      <sheetName val="C1-4"/>
      <sheetName val="С2-4"/>
      <sheetName val="B_4"/>
      <sheetName val="посл."/>
      <sheetName val="ТЭЦ-1"/>
      <sheetName val="3БО"/>
      <sheetName val="4БО"/>
      <sheetName val="1Пновый "/>
      <sheetName val="1П-1"/>
      <sheetName val="2П"/>
      <sheetName val="4П"/>
      <sheetName val="3П"/>
      <sheetName val=" 5П "/>
      <sheetName val="ВТ"/>
      <sheetName val="расчет коэф-в и других показат."/>
      <sheetName val="Profit &amp; losses"/>
      <sheetName val="Loan &amp; debt"/>
      <sheetName val="Бюджет АжК на 2011 -2015гг"/>
      <sheetName val="2011 в сравнении с 2010 и ТС"/>
      <sheetName val="Бюджет АжК на 2011 год проект"/>
      <sheetName val="Бюджет свод 2011 АО АЖК по мес"/>
      <sheetName val="ТС для прогнозтарифа2012-2015"/>
      <sheetName val="банк%"/>
      <sheetName val="иная2011"/>
      <sheetName val="02 00 Вспом материалы"/>
      <sheetName val="01.06 эл энергия "/>
      <sheetName val="15 02 Ремонт"/>
      <sheetName val="Амортизация 2011"/>
      <sheetName val="Амортизация 2012"/>
      <sheetName val="Амортизация 2013"/>
      <sheetName val="Амортизация 2014"/>
      <sheetName val="Амортизация 2015"/>
      <sheetName val="10 00 Норм потери"/>
      <sheetName val="06 05 Охрана труда"/>
      <sheetName val="06 06 Командир расх (ПП)"/>
      <sheetName val="06 06 Командир расх (АУП)"/>
      <sheetName val="01 02 Связь"/>
      <sheetName val="01.04 Транспортные расходы"/>
      <sheetName val="06.09 Повыш квалиф"/>
      <sheetName val="01 05 жд услуг"/>
      <sheetName val="06 01 Тех обслуж выч.тех и пр"/>
      <sheetName val="06 02 Поверка прибор"/>
      <sheetName val="06 03 Вневед охрана"/>
      <sheetName val="01 03 ИВЦ"/>
      <sheetName val="06 08 Арендная плата"/>
      <sheetName val="06 10 Дезинфекция"/>
      <sheetName val="06 11 Услуги автоинспекции"/>
      <sheetName val="06 17 Страхование"/>
      <sheetName val="01 06 эксерт исслед"/>
      <sheetName val="01 01 Вода и канализация"/>
      <sheetName val="06 14 Регулирование частот"/>
      <sheetName val="Балансировка"/>
      <sheetName val="БРЭ"/>
      <sheetName val="06 15 Аудиторские услуги"/>
      <sheetName val="06 18 Консульт услуги"/>
      <sheetName val="06 16 Юр услуги"/>
      <sheetName val="06 19 Инфор усл и связь с общес"/>
      <sheetName val="06 07 Банковские услуги"/>
      <sheetName val="06 04 Почтовые расходы"/>
      <sheetName val="11 статья матпомощь"/>
      <sheetName val="Прочие расходы по АУП"/>
      <sheetName val="свод с паспр общесистемн"/>
      <sheetName val="2011-2015_котел №8(заем)  "/>
      <sheetName val="КВЛ 1"/>
      <sheetName val="выработка 2011-2015"/>
      <sheetName val="Общесистемные - расчет"/>
      <sheetName val="Офис - расчет"/>
      <sheetName val="ЦПВТ-расчет "/>
      <sheetName val="ПРП-расчет"/>
      <sheetName val="ЗТК-расчет "/>
      <sheetName val="Каскад-расчет  "/>
      <sheetName val="Капчагай-расчет"/>
      <sheetName val="тэц3-расчет "/>
      <sheetName val="тэц2-расчет "/>
      <sheetName val="тэц1-расчет"/>
      <sheetName val="ЗТК09"/>
      <sheetName val="ЗТК 1"/>
      <sheetName val="Капч09"/>
      <sheetName val="Капчаг"/>
      <sheetName val="Офис1"/>
      <sheetName val="ЦПВТ09"/>
      <sheetName val="ПРП09"/>
      <sheetName val="ПРП "/>
      <sheetName val="Каскад 09"/>
      <sheetName val="Каскад"/>
      <sheetName val="ЦПВТ"/>
      <sheetName val="ТЭЦ 3"/>
      <sheetName val="ТЭЦ 2"/>
      <sheetName val="ТЭЦ 1"/>
      <sheetName val="зтк-расчет"/>
      <sheetName val="нормы амортизации"/>
      <sheetName val="Офис"/>
      <sheetName val="АлЭС"/>
      <sheetName val="2011_баланс"/>
      <sheetName val="баланс_2011-2015"/>
      <sheetName val="Свод по месячно"/>
      <sheetName val="Свод по Деп."/>
      <sheetName val="Свод по квартально"/>
      <sheetName val="Себест"/>
      <sheetName val="коэф-ты 2011г."/>
      <sheetName val="ЗТК"/>
      <sheetName val="Капч.ГЭС"/>
      <sheetName val="Каск.ГЭС"/>
      <sheetName val="ПРП 1"/>
      <sheetName val="ПРП 2"/>
      <sheetName val="ПРП 3"/>
      <sheetName val="ЦПВТ 1"/>
      <sheetName val="ЦПВТ 2"/>
      <sheetName val="ЦПВТ 3"/>
      <sheetName val="Офис 1"/>
      <sheetName val="Офис 2"/>
      <sheetName val="Офис 3"/>
      <sheetName val="%%"/>
      <sheetName val="Cash Flow (2)"/>
      <sheetName val="расчет тарифов"/>
      <sheetName val="ДУП"/>
      <sheetName val="2011_год"/>
      <sheetName val="2012_год "/>
      <sheetName val="2013_год "/>
      <sheetName val="2014_год"/>
      <sheetName val="2015_год"/>
      <sheetName val="10 00 Норм потери 2011"/>
      <sheetName val="10 00 Норм потери 2012-2015"/>
      <sheetName val="06 09 Подготовка и повыш. квали"/>
      <sheetName val="06 14 Регулирование частот 2011"/>
      <sheetName val="0614 Регулирование частот 12-15"/>
      <sheetName val="Балансировка 2011"/>
      <sheetName val="Балансировка 2011-2015"/>
      <sheetName val="Бюджет 2012-15гг"/>
      <sheetName val="Общие данные"/>
      <sheetName val="График освоения"/>
      <sheetName val="ГО (Мамыр)"/>
      <sheetName val="ГО (Алтай)"/>
      <sheetName val="ГО (Новая 3А)"/>
      <sheetName val="L-1 (БРК)"/>
      <sheetName val="L-2 (Обл)"/>
      <sheetName val="L-3 (Прочие)"/>
      <sheetName val="L-4"/>
      <sheetName val="L-5"/>
      <sheetName val="g-1"/>
      <sheetName val="Потоки"/>
      <sheetName val="Эффективность"/>
      <sheetName val="Ставка дисконтирования"/>
      <sheetName val="Оборотные средства"/>
      <sheetName val="Залоги"/>
      <sheetName val="2 БК"/>
      <sheetName val="5П"/>
      <sheetName val="1Пновый"/>
      <sheetName val="Cash_прямой"/>
      <sheetName val="4 БО_без РБ"/>
      <sheetName val="амортиз_New"/>
      <sheetName val="амортиз_old"/>
      <sheetName val="КЭШ (2)"/>
      <sheetName val="КЭШ"/>
      <sheetName val="Бюдж.АжК"/>
      <sheetName val="Капы без СИП (2011) и с СС"/>
      <sheetName val="Займы (2)"/>
      <sheetName val="02_00"/>
      <sheetName val="Общие затраты"/>
      <sheetName val="Цеховые расходы"/>
      <sheetName val="Производственная программа"/>
      <sheetName val="Гараж"/>
      <sheetName val="Расчет общих и адм расх"/>
      <sheetName val="ОС УППР+смола"/>
      <sheetName val="Расчет погашения ГПР"/>
      <sheetName val="Эл.эн."/>
      <sheetName val="Водоснаб"/>
      <sheetName val="Кальк водосн"/>
      <sheetName val="Теплосн"/>
      <sheetName val="Кальк тепло"/>
      <sheetName val="Сжат. воздух"/>
      <sheetName val="спец. од"/>
      <sheetName val="Спецпит"/>
      <sheetName val="Кислотов"/>
      <sheetName val="Кол-во СИЗ"/>
      <sheetName val="Кол-во спец одежды"/>
      <sheetName val="Приборы для РБ"/>
      <sheetName val="Пожинвентарь"/>
      <sheetName val="PRINTING"/>
      <sheetName val="COVER SHEET"/>
      <sheetName val="I KEY INFORMATION"/>
      <sheetName val="Worksheet 1"/>
      <sheetName val="IIa SUMMARY"/>
      <sheetName val="IIb P&amp;L short"/>
      <sheetName val="IIc P&amp;L"/>
      <sheetName val="IId P&amp;L Opt Curr"/>
      <sheetName val="IV REVENUE ROOMS"/>
      <sheetName val="IV REVENUE  F&amp;B"/>
      <sheetName val="VI REVENUE OOD"/>
      <sheetName val="VII COST"/>
      <sheetName val="VIIIa INPUT ROOMS"/>
      <sheetName val="RMYEAR1MONTHLY"/>
      <sheetName val="RMYEAR2MONTHLY"/>
      <sheetName val="VIIIb INPUT F&amp;B"/>
      <sheetName val="VIIIc INPUT HR"/>
      <sheetName val="VIIId INPUT OOD"/>
      <sheetName val="VIIIe INPUT COST"/>
      <sheetName val="0 - КАД"/>
      <sheetName val="1-Выводы"/>
      <sheetName val="2-Док-ты"/>
      <sheetName val="3-Справка-рецензия"/>
      <sheetName val="4-Выводы по расчету NCV"/>
      <sheetName val="З"/>
      <sheetName val="."/>
      <sheetName val="1. Основные Факты и выводы"/>
      <sheetName val=" 2.Задание на оценку"/>
      <sheetName val="3.Сведения о Зак, Оцен и Испол"/>
      <sheetName val="Процесс оценки"/>
      <sheetName val="Описание дома"/>
      <sheetName val="описание з.у."/>
      <sheetName val="Описания"/>
      <sheetName val="!Износ"/>
      <sheetName val="С1"/>
      <sheetName val="ПВС"/>
      <sheetName val="ННЭИ"/>
      <sheetName val="Срав ЗУ"/>
      <sheetName val="Срав Дом Литер А"/>
      <sheetName val="Согласование"/>
      <sheetName val="ликв 2"/>
      <sheetName val="разделение"/>
      <sheetName val="Состояние зд"/>
      <sheetName val="ВСН"/>
      <sheetName val="корректир коммуникац"/>
      <sheetName val="ликв. ст"/>
      <sheetName val="ЗКА"/>
      <sheetName val="ОВК"/>
      <sheetName val="ОАК"/>
      <sheetName val="ИВК"/>
      <sheetName val="2-NCV, дисконт, RV"/>
      <sheetName val="3-Расчет ст-ти обременений"/>
      <sheetName val="Расчет ар. ставки склад"/>
      <sheetName val="А склад"/>
      <sheetName val="3-Хар-ка"/>
      <sheetName val="4-Фото"/>
      <sheetName val="5-NCV, дисконт, RV"/>
      <sheetName val="6-Выводы по расчету NCV"/>
      <sheetName val="С (корп.№1)"/>
      <sheetName val="Д(корп. №1)"/>
      <sheetName val="С (корп.№121)"/>
      <sheetName val="Д(корп.121)"/>
      <sheetName val="Аналоги здания"/>
      <sheetName val="С зем. участок 2 972 кв.м"/>
      <sheetName val="С зем. участок 5283 кв.м"/>
      <sheetName val="Аналоги ЗУ"/>
      <sheetName val="Веса "/>
      <sheetName val="Обесп. договор"/>
      <sheetName val="0 - КАД (2)"/>
      <sheetName val="5-Комментарии"/>
      <sheetName val="7-NCV, дисконт, RV"/>
      <sheetName val="С зем. участок "/>
      <sheetName val="С "/>
      <sheetName val="_"/>
      <sheetName val="С"/>
      <sheetName val="Д"/>
      <sheetName val="С зем. участок"/>
      <sheetName val="2-Выводы по расчету NCV"/>
      <sheetName val="3-NCV, дисконт, RV"/>
      <sheetName val="Веса"/>
      <sheetName val=" поправка на масштаб"/>
      <sheetName val="Земля (2)"/>
      <sheetName val="Земля кадастр."/>
      <sheetName val="Земля"/>
      <sheetName val="Восст.ст."/>
      <sheetName val="Физ.Износ Устр."/>
      <sheetName val="Физ. износ неустранимый"/>
      <sheetName val="экономический износ"/>
      <sheetName val="затратный подход"/>
      <sheetName val="ДП "/>
      <sheetName val="Ставка капитализации"/>
      <sheetName val="СП (2)"/>
      <sheetName val="СП Саянск"/>
      <sheetName val="Рынок"/>
      <sheetName val="ЗП 30 СП70"/>
      <sheetName val="Поправка Здания"/>
      <sheetName val="Поправка офисы"/>
      <sheetName val="восстанов стоимость"/>
      <sheetName val="прибыль предпринимателя"/>
      <sheetName val="Физ. износ устранимый"/>
      <sheetName val="Ст.аренда"/>
      <sheetName val="Доходный подход"/>
      <sheetName val="СП"/>
      <sheetName val="СК для зданий"/>
      <sheetName val="Ликвидационная (2)"/>
      <sheetName val="ЗМ ДМ РМ "/>
      <sheetName val="Земля Рын"/>
      <sheetName val="ЭР"/>
      <sheetName val="восст.стоимость"/>
      <sheetName val="СК 10"/>
      <sheetName val="коэф. бета 10"/>
      <sheetName val="СК 12"/>
      <sheetName val="коэф. бета 12 "/>
      <sheetName val="Аренда Адм.1"/>
      <sheetName val="Аренда ПРоизвод"/>
      <sheetName val="ДП Адм."/>
      <sheetName val="СП Адм (4)"/>
      <sheetName val="СП Произв"/>
      <sheetName val="Заключение "/>
      <sheetName val="Земля 2"/>
      <sheetName val="СП Адм"/>
      <sheetName val="СП Адм (2)"/>
      <sheetName val="СП Произв2"/>
      <sheetName val="Площади А"/>
      <sheetName val="Рынок земля"/>
      <sheetName val="З.М."/>
      <sheetName val="ЗМ УПВС"/>
      <sheetName val="Экономич.износ"/>
      <sheetName val="Рынок Ирк."/>
      <sheetName val="Износ накопл.  "/>
      <sheetName val="Сведение результатов "/>
      <sheetName val="МПСП"/>
      <sheetName val="МПСП (2)"/>
      <sheetName val="Ликвидационная"/>
      <sheetName val="Удельные веса подходов 2 подход"/>
      <sheetName val="СК 14"/>
      <sheetName val="коэф. бета "/>
      <sheetName val="скл. аренда"/>
      <sheetName val="доходный 3 года"/>
      <sheetName val="СП "/>
      <sheetName val="СП с зем"/>
      <sheetName val="СП с зем (2)"/>
      <sheetName val="Рынок продаж"/>
      <sheetName val="Рынок аренда"/>
      <sheetName val="здания РКЦ"/>
      <sheetName val="рынок по квартирам У-И"/>
      <sheetName val="охрана"/>
      <sheetName val="ЗП "/>
      <sheetName val="СК"/>
      <sheetName val="арендная ставка (2)"/>
      <sheetName val="расчет арендной ставки по догов"/>
      <sheetName val="УПВС"/>
      <sheetName val="Накопленный Износ УПВС"/>
      <sheetName val="Отделка"/>
      <sheetName val="Новостройки"/>
      <sheetName val="прибыли предпр."/>
      <sheetName val="Аренд.ставка"/>
      <sheetName val="Аренд.ставка Валовая"/>
      <sheetName val="Ставка дисконта"/>
      <sheetName val="ставка капит.1"/>
      <sheetName val="доходный"/>
      <sheetName val="Д.М.- капиатл-ия"/>
      <sheetName val="Ком.платежи"/>
      <sheetName val="Св-е рез-ов"/>
      <sheetName val="Сравнение Новострой"/>
      <sheetName val="5-Справка-рецензия"/>
      <sheetName val="6-NCV, дисконт, RV"/>
      <sheetName val="7-Выводы по расчету NCV"/>
      <sheetName val="З.у"/>
      <sheetName val="Индикатив NCV"/>
      <sheetName val="И"/>
      <sheetName val="0 - КАД (3)"/>
      <sheetName val="З уч"/>
      <sheetName val="С здание"/>
      <sheetName val="З уч. аренда"/>
      <sheetName val="З "/>
      <sheetName val="Приложение 1"/>
      <sheetName val="Таблица балльной оценки"/>
      <sheetName val="Исходные данные"/>
      <sheetName val="модель"/>
      <sheetName val="Данные клиента"/>
      <sheetName val="рейтинг региона"/>
      <sheetName val="Реализ"/>
      <sheetName val="Закуп"/>
      <sheetName val="ЗУ  "/>
      <sheetName val="4-Справка-рецензия"/>
      <sheetName val="Затратный"/>
      <sheetName val="Право аренды"/>
      <sheetName val="С_"/>
      <sheetName val="Аналоги АЗС"/>
      <sheetName val="Д АЗС-45"/>
      <sheetName val="Д АЗС-27"/>
      <sheetName val="Компания"/>
      <sheetName val="Проект"/>
      <sheetName val="Сумм"/>
      <sheetName val="Опции"/>
      <sheetName val="Язык"/>
      <sheetName val="В отчет"/>
      <sheetName val="Рейтинг"/>
      <sheetName val="901"/>
      <sheetName val="902"/>
      <sheetName val="903"/>
      <sheetName val="Ассортимент"/>
      <sheetName val="Баланс БДМ"/>
      <sheetName val="Себестоимость ТЭР"/>
      <sheetName val="Расходы по линиям"/>
      <sheetName val="Оборотка"/>
      <sheetName val="CF_C"/>
      <sheetName val="CF_Ц"/>
      <sheetName val="Факт 2011"/>
      <sheetName val="бумага выполнение"/>
      <sheetName val="салфетки выполнение"/>
      <sheetName val="Прогноз продаж"/>
      <sheetName val="Прогноз продаж - 2"/>
      <sheetName val="Закупка сырья и ТЭР"/>
      <sheetName val="план производства"/>
      <sheetName val="план про-ва"/>
      <sheetName val="Условно-постоянные"/>
      <sheetName val="ИнвестКредиты"/>
      <sheetName val="Аннуитет"/>
      <sheetName val="План развития"/>
      <sheetName val="Продукция"/>
      <sheetName val="Расчет себестоимости основы"/>
      <sheetName val="Себестоимость основы"/>
      <sheetName val="Расчет изделий"/>
      <sheetName val="Возвратные отходы"/>
      <sheetName val="Баланс мощностей"/>
      <sheetName val=" БДМ-3"/>
      <sheetName val="Нормы расхода"/>
      <sheetName val="Расчет сырья и ТЭР"/>
      <sheetName val="Расчет прочих затрат на СМ"/>
      <sheetName val="Расчет расходов"/>
      <sheetName val="Расчет затрат персонал"/>
      <sheetName val="Имущество Сыктывкар"/>
      <sheetName val="кредиты действ"/>
      <sheetName val="кредиты_свод действ"/>
      <sheetName val="кредиты нов"/>
      <sheetName val="CF-Сыктывкар"/>
      <sheetName val="CF-Ростов"/>
      <sheetName val="Подбор финансирования"/>
      <sheetName val="2012"/>
      <sheetName val="Сводная информация"/>
      <sheetName val="ОБЩИЙ план продаж AFH "/>
      <sheetName val="AFH аутсорсинг (вкл. доход) "/>
      <sheetName val="Оптимистичный расклад"/>
      <sheetName val="Пессимистичный расклад"/>
      <sheetName val="Расчет себестоимости изделий"/>
      <sheetName val="Себестоимость изделий"/>
      <sheetName val="print"/>
      <sheetName val="Chart Refining Mix RUS"/>
      <sheetName val="Chart Refining Mix"/>
      <sheetName val="Chart Refining Mix 2003"/>
      <sheetName val="Chart Refining Mix 2009"/>
      <sheetName val="Chart % Product Consumption"/>
      <sheetName val="pct 2003-2009"/>
      <sheetName val="pct"/>
      <sheetName val="Chart Consump Outlook ru"/>
      <sheetName val="Chart Consump Outlook"/>
      <sheetName val="print cons"/>
      <sheetName val="Oil Prod chart"/>
      <sheetName val="Oil Cons chart"/>
      <sheetName val="Oil Export chart"/>
      <sheetName val="foreign export chart"/>
      <sheetName val="RefMix"/>
      <sheetName val="RUBValueChain"/>
      <sheetName val="LO prices"/>
      <sheetName val="LO prices RUS"/>
      <sheetName val="HO price RUS"/>
      <sheetName val="HO price"/>
      <sheetName val="Diesel price RUS"/>
      <sheetName val="Diesel price"/>
      <sheetName val="Jet kero price RUS"/>
      <sheetName val="Jet kero price"/>
      <sheetName val="Fuel oil price RUS"/>
      <sheetName val="Fuel oil price"/>
      <sheetName val="USDParity"/>
      <sheetName val="Chart Price v Parity"/>
      <sheetName val="ElecticityChart"/>
      <sheetName val="GasChart"/>
      <sheetName val="TableMacroRUS"/>
      <sheetName val="TableMacro"/>
      <sheetName val="TableTaxes RUS"/>
      <sheetName val="TableTaxes"/>
      <sheetName val="TablePricesRUS"/>
      <sheetName val="TablePrices"/>
      <sheetName val="TableNetbacks RUS"/>
      <sheetName val="TableNetbacks"/>
      <sheetName val="TableNetbacksFlat"/>
      <sheetName val="TableSummary"/>
      <sheetName val="TableSumFlat RUS"/>
      <sheetName val="TableSummaryFlat"/>
      <sheetName val="Chart Rus Oil Bal RUS"/>
      <sheetName val="Chart Rus Oil Balance"/>
      <sheetName val="TranspTariffs"/>
      <sheetName val="Table Exec Sum RUS"/>
      <sheetName val="Table Exec Summary"/>
      <sheetName val="Ошибки"/>
      <sheetName val="Контрольный лист"/>
      <sheetName val="2-3"/>
      <sheetName val="3-1"/>
      <sheetName val="10_2"/>
      <sheetName val="12-1"/>
      <sheetName val="12-2"/>
      <sheetName val="12_3"/>
      <sheetName val="16-1"/>
      <sheetName val="23-1"/>
      <sheetName val="25-1"/>
      <sheetName val="25-2"/>
      <sheetName val="30-1"/>
      <sheetName val="Список Группы"/>
      <sheetName val="Типоразмеры"/>
      <sheetName val="Яндекс"/>
      <sheetName val="ДП"/>
      <sheetName val="согласов"/>
      <sheetName val="площади"/>
      <sheetName val="Св(н)"/>
      <sheetName val="З3"/>
      <sheetName val="З4"/>
      <sheetName val="З5"/>
      <sheetName val="З6"/>
      <sheetName val="З7"/>
      <sheetName val="З8"/>
      <sheetName val="З9"/>
      <sheetName val="З10"/>
      <sheetName val="З11"/>
      <sheetName val="З12"/>
      <sheetName val="З13"/>
      <sheetName val="З14"/>
      <sheetName val="З15"/>
      <sheetName val="З16"/>
      <sheetName val="З17"/>
      <sheetName val="З18"/>
      <sheetName val="З19"/>
      <sheetName val="З20"/>
      <sheetName val="З21"/>
      <sheetName val="З22"/>
      <sheetName val="З23"/>
      <sheetName val="З24"/>
      <sheetName val="З25"/>
      <sheetName val="З26"/>
      <sheetName val="З27"/>
      <sheetName val="З28"/>
      <sheetName val="З29"/>
      <sheetName val="З30"/>
      <sheetName val="З31"/>
      <sheetName val="З32"/>
      <sheetName val="З33"/>
      <sheetName val="З34"/>
      <sheetName val="З35"/>
      <sheetName val="З36"/>
      <sheetName val="З37"/>
      <sheetName val="З38"/>
      <sheetName val="З39"/>
      <sheetName val="З40"/>
      <sheetName val="З41"/>
      <sheetName val="З42"/>
      <sheetName val="З43"/>
      <sheetName val="З44"/>
      <sheetName val="З45"/>
      <sheetName val="З46"/>
      <sheetName val="З47"/>
      <sheetName val="З48"/>
      <sheetName val="З49"/>
      <sheetName val="З50"/>
      <sheetName val="З51"/>
      <sheetName val="З52"/>
      <sheetName val="З53"/>
      <sheetName val="З54"/>
      <sheetName val="З55"/>
      <sheetName val="З56"/>
      <sheetName val="З57"/>
      <sheetName val="З58"/>
      <sheetName val="З59"/>
      <sheetName val="З60"/>
      <sheetName val="З61"/>
      <sheetName val="З62"/>
      <sheetName val="З63"/>
      <sheetName val="З64"/>
      <sheetName val="З65"/>
      <sheetName val="З66"/>
      <sheetName val="З67"/>
      <sheetName val="З68"/>
      <sheetName val="З69"/>
      <sheetName val="З70"/>
      <sheetName val="З71"/>
      <sheetName val="З72"/>
      <sheetName val="З73"/>
      <sheetName val="З74"/>
      <sheetName val="З75"/>
      <sheetName val="З76"/>
      <sheetName val="З77"/>
      <sheetName val="З78"/>
      <sheetName val="З79"/>
      <sheetName val="З80"/>
      <sheetName val="З81"/>
      <sheetName val="З82"/>
      <sheetName val="З83"/>
      <sheetName val="З84"/>
      <sheetName val="З85"/>
      <sheetName val="З86"/>
      <sheetName val="З87"/>
      <sheetName val="З88"/>
      <sheetName val="З89"/>
      <sheetName val="З90"/>
      <sheetName val="З91"/>
      <sheetName val="З92"/>
      <sheetName val="З93"/>
      <sheetName val="З94"/>
      <sheetName val="З95"/>
      <sheetName val="З96"/>
      <sheetName val="З97"/>
      <sheetName val="З98"/>
      <sheetName val="Х.нед-ть"/>
      <sheetName val="Ст кап-Дох"/>
      <sheetName val="дох"/>
      <sheetName val="Ср1"/>
      <sheetName val="Ср2"/>
      <sheetName val="Согласо"/>
      <sheetName val="окон. сводка"/>
      <sheetName val="лик"/>
      <sheetName val="св(лик)"/>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 rate"/>
      <sheetName val="ex_row"/>
      <sheetName val="7.Fin&amp;Bk"/>
      <sheetName val="Fin&amp;Bkdat"/>
      <sheetName val="Cab"/>
      <sheetName val="GiR"/>
      <sheetName val="mev"/>
      <sheetName val="Panel1"/>
    </sheetNames>
    <sheetDataSet>
      <sheetData sheetId="0">
        <row r="2">
          <cell r="B2">
            <v>1.1851700000000001</v>
          </cell>
        </row>
      </sheetData>
      <sheetData sheetId="1"/>
      <sheetData sheetId="2"/>
      <sheetData sheetId="3"/>
      <sheetData sheetId="4"/>
      <sheetData sheetId="5"/>
      <sheetData sheetId="6">
        <row r="6">
          <cell r="C6" t="str">
            <v>01/10/2007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7">
          <cell r="C7">
            <v>0.18</v>
          </cell>
        </row>
      </sheetData>
      <sheetData sheetId="22">
        <row r="7">
          <cell r="C7">
            <v>0.18</v>
          </cell>
        </row>
      </sheetData>
      <sheetData sheetId="23">
        <row r="7">
          <cell r="C7">
            <v>0.18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ow r="7">
          <cell r="C7">
            <v>0.18</v>
          </cell>
        </row>
      </sheetData>
      <sheetData sheetId="145"/>
      <sheetData sheetId="146"/>
      <sheetData sheetId="147">
        <row r="7">
          <cell r="C7">
            <v>0.18</v>
          </cell>
        </row>
      </sheetData>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ow r="7">
          <cell r="C7">
            <v>0.18</v>
          </cell>
        </row>
      </sheetData>
      <sheetData sheetId="184"/>
      <sheetData sheetId="185">
        <row r="7">
          <cell r="C7">
            <v>0.18</v>
          </cell>
        </row>
      </sheetData>
      <sheetData sheetId="186">
        <row r="7">
          <cell r="C7">
            <v>0.18</v>
          </cell>
        </row>
      </sheetData>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ow r="6">
          <cell r="C6" t="str">
            <v>01/10/2007</v>
          </cell>
        </row>
      </sheetData>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sheetData sheetId="515">
        <row r="6">
          <cell r="C6" t="str">
            <v>01/10/2007</v>
          </cell>
        </row>
      </sheetData>
      <sheetData sheetId="516"/>
      <sheetData sheetId="517"/>
      <sheetData sheetId="518">
        <row r="6">
          <cell r="C6" t="str">
            <v>01/10/2007</v>
          </cell>
        </row>
      </sheetData>
      <sheetData sheetId="519"/>
      <sheetData sheetId="520" refreshError="1"/>
      <sheetData sheetId="521">
        <row r="6">
          <cell r="C6" t="str">
            <v>01/10/2007</v>
          </cell>
        </row>
      </sheetData>
      <sheetData sheetId="522"/>
      <sheetData sheetId="523"/>
      <sheetData sheetId="524">
        <row r="6">
          <cell r="C6" t="str">
            <v>01/10/2007</v>
          </cell>
        </row>
      </sheetData>
      <sheetData sheetId="525"/>
      <sheetData sheetId="526"/>
      <sheetData sheetId="527">
        <row r="6">
          <cell r="C6" t="str">
            <v>01/10/2007</v>
          </cell>
        </row>
      </sheetData>
      <sheetData sheetId="528"/>
      <sheetData sheetId="529"/>
      <sheetData sheetId="530">
        <row r="6">
          <cell r="C6" t="str">
            <v>01/10/2007</v>
          </cell>
        </row>
      </sheetData>
      <sheetData sheetId="531"/>
      <sheetData sheetId="532"/>
      <sheetData sheetId="533">
        <row r="6">
          <cell r="C6" t="str">
            <v>01/10/2007</v>
          </cell>
        </row>
      </sheetData>
      <sheetData sheetId="534"/>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sheetData sheetId="778"/>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sheetData sheetId="837"/>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sheetData sheetId="909"/>
      <sheetData sheetId="910"/>
      <sheetData sheetId="911">
        <row r="5">
          <cell r="Y5">
            <v>150</v>
          </cell>
        </row>
      </sheetData>
      <sheetData sheetId="912">
        <row r="2">
          <cell r="B2">
            <v>1.1851700000000001</v>
          </cell>
        </row>
      </sheetData>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ow r="2">
          <cell r="B2">
            <v>1.1851700000000001</v>
          </cell>
        </row>
      </sheetData>
      <sheetData sheetId="929" refreshError="1"/>
      <sheetData sheetId="930">
        <row r="2">
          <cell r="B2">
            <v>1.1851700000000001</v>
          </cell>
        </row>
      </sheetData>
      <sheetData sheetId="931" refreshError="1"/>
      <sheetData sheetId="932"/>
      <sheetData sheetId="933" refreshError="1"/>
      <sheetData sheetId="934" refreshError="1"/>
      <sheetData sheetId="935" refreshError="1"/>
      <sheetData sheetId="936"/>
      <sheetData sheetId="937"/>
      <sheetData sheetId="938">
        <row r="57">
          <cell r="F57">
            <v>4358024.6376718897</v>
          </cell>
        </row>
      </sheetData>
      <sheetData sheetId="939"/>
      <sheetData sheetId="940"/>
      <sheetData sheetId="941" refreshError="1"/>
      <sheetData sheetId="942" refreshError="1"/>
      <sheetData sheetId="943" refreshError="1"/>
      <sheetData sheetId="944" refreshError="1"/>
      <sheetData sheetId="945"/>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sheetData sheetId="1007"/>
      <sheetData sheetId="1008"/>
      <sheetData sheetId="1009"/>
      <sheetData sheetId="1010"/>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sheetData sheetId="1065"/>
      <sheetData sheetId="1066"/>
      <sheetData sheetId="1067"/>
      <sheetData sheetId="1068"/>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sheetData sheetId="1097"/>
      <sheetData sheetId="1098"/>
      <sheetData sheetId="1099"/>
      <sheetData sheetId="1100"/>
      <sheetData sheetId="1101"/>
      <sheetData sheetId="1102"/>
      <sheetData sheetId="1103"/>
      <sheetData sheetId="1104"/>
      <sheetData sheetId="1105">
        <row r="6">
          <cell r="C6">
            <v>1000</v>
          </cell>
        </row>
      </sheetData>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row r="5">
          <cell r="Y5">
            <v>150</v>
          </cell>
        </row>
      </sheetData>
      <sheetData sheetId="1145">
        <row r="2">
          <cell r="B2">
            <v>1.1851700000000001</v>
          </cell>
        </row>
      </sheetData>
      <sheetData sheetId="1146">
        <row r="13">
          <cell r="H13">
            <v>0</v>
          </cell>
        </row>
      </sheetData>
      <sheetData sheetId="1147">
        <row r="6">
          <cell r="C6">
            <v>1000</v>
          </cell>
        </row>
      </sheetData>
      <sheetData sheetId="1148"/>
      <sheetData sheetId="1149"/>
      <sheetData sheetId="1150"/>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sheetData sheetId="1176" refreshError="1"/>
      <sheetData sheetId="1177">
        <row r="6">
          <cell r="C6">
            <v>1000</v>
          </cell>
        </row>
      </sheetData>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sheetData sheetId="1405"/>
      <sheetData sheetId="1406">
        <row r="28">
          <cell r="N28">
            <v>1.27</v>
          </cell>
        </row>
      </sheetData>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ow r="1">
          <cell r="B1" t="str">
            <v>наименование</v>
          </cell>
        </row>
      </sheetData>
      <sheetData sheetId="1478" refreshError="1"/>
      <sheetData sheetId="1479">
        <row r="28">
          <cell r="N28">
            <v>1.27</v>
          </cell>
        </row>
      </sheetData>
      <sheetData sheetId="1480">
        <row r="2">
          <cell r="D2" t="str">
            <v>2002</v>
          </cell>
        </row>
      </sheetData>
      <sheetData sheetId="1481"/>
      <sheetData sheetId="1482">
        <row r="2">
          <cell r="D2">
            <v>2003</v>
          </cell>
        </row>
      </sheetData>
      <sheetData sheetId="1483">
        <row r="40">
          <cell r="C40">
            <v>0</v>
          </cell>
        </row>
      </sheetData>
      <sheetData sheetId="1484">
        <row r="1">
          <cell r="B1" t="str">
            <v>наименование</v>
          </cell>
        </row>
      </sheetData>
      <sheetData sheetId="1485">
        <row r="10">
          <cell r="A10" t="str">
            <v>Амортизация</v>
          </cell>
        </row>
      </sheetData>
      <sheetData sheetId="1486"/>
      <sheetData sheetId="1487"/>
      <sheetData sheetId="1488">
        <row r="1">
          <cell r="B1" t="str">
            <v>наименование</v>
          </cell>
        </row>
      </sheetData>
      <sheetData sheetId="1489">
        <row r="1">
          <cell r="B1" t="str">
            <v>наименование</v>
          </cell>
        </row>
      </sheetData>
      <sheetData sheetId="1490"/>
      <sheetData sheetId="1491">
        <row r="2">
          <cell r="D2" t="str">
            <v>2002</v>
          </cell>
        </row>
      </sheetData>
      <sheetData sheetId="1492">
        <row r="2">
          <cell r="D2" t="str">
            <v>2002</v>
          </cell>
        </row>
      </sheetData>
      <sheetData sheetId="1493">
        <row r="2">
          <cell r="D2">
            <v>2003</v>
          </cell>
        </row>
      </sheetData>
      <sheetData sheetId="1494">
        <row r="2">
          <cell r="D2">
            <v>2003</v>
          </cell>
        </row>
      </sheetData>
      <sheetData sheetId="1495">
        <row r="1">
          <cell r="B1" t="str">
            <v>наименование</v>
          </cell>
        </row>
      </sheetData>
      <sheetData sheetId="1496">
        <row r="1">
          <cell r="B1" t="str">
            <v>наименование</v>
          </cell>
        </row>
      </sheetData>
      <sheetData sheetId="1497">
        <row r="10">
          <cell r="A10" t="str">
            <v>Амортизация</v>
          </cell>
        </row>
      </sheetData>
      <sheetData sheetId="1498">
        <row r="2">
          <cell r="D2" t="str">
            <v>2002</v>
          </cell>
        </row>
      </sheetData>
      <sheetData sheetId="1499">
        <row r="2">
          <cell r="D2" t="str">
            <v>2002</v>
          </cell>
        </row>
      </sheetData>
      <sheetData sheetId="1500">
        <row r="2">
          <cell r="D2">
            <v>2003</v>
          </cell>
        </row>
      </sheetData>
      <sheetData sheetId="1501">
        <row r="1">
          <cell r="B1" t="str">
            <v>наименование</v>
          </cell>
        </row>
      </sheetData>
      <sheetData sheetId="1502"/>
      <sheetData sheetId="1503">
        <row r="15">
          <cell r="C15">
            <v>34.5</v>
          </cell>
        </row>
      </sheetData>
      <sheetData sheetId="1504">
        <row r="2">
          <cell r="D2" t="str">
            <v>2002</v>
          </cell>
        </row>
      </sheetData>
      <sheetData sheetId="1505"/>
      <sheetData sheetId="1506">
        <row r="2">
          <cell r="D2">
            <v>2003</v>
          </cell>
        </row>
      </sheetData>
      <sheetData sheetId="1507">
        <row r="40">
          <cell r="C40">
            <v>0</v>
          </cell>
        </row>
      </sheetData>
      <sheetData sheetId="1508">
        <row r="10">
          <cell r="A10" t="str">
            <v>Амортизация</v>
          </cell>
        </row>
      </sheetData>
      <sheetData sheetId="1509"/>
      <sheetData sheetId="1510"/>
      <sheetData sheetId="1511"/>
      <sheetData sheetId="1512">
        <row r="2">
          <cell r="D2">
            <v>2003</v>
          </cell>
        </row>
      </sheetData>
      <sheetData sheetId="1513">
        <row r="15">
          <cell r="C15">
            <v>34.5</v>
          </cell>
        </row>
      </sheetData>
      <sheetData sheetId="1514"/>
      <sheetData sheetId="1515">
        <row r="28">
          <cell r="N28">
            <v>1.27</v>
          </cell>
        </row>
      </sheetData>
      <sheetData sheetId="1516"/>
      <sheetData sheetId="1517"/>
      <sheetData sheetId="1518">
        <row r="15">
          <cell r="C15">
            <v>34.5</v>
          </cell>
        </row>
      </sheetData>
      <sheetData sheetId="1519">
        <row r="40">
          <cell r="C40">
            <v>0</v>
          </cell>
        </row>
      </sheetData>
      <sheetData sheetId="1520"/>
      <sheetData sheetId="1521">
        <row r="236">
          <cell r="D236">
            <v>37.700000000000003</v>
          </cell>
        </row>
      </sheetData>
      <sheetData sheetId="1522"/>
      <sheetData sheetId="1523" refreshError="1"/>
      <sheetData sheetId="1524"/>
      <sheetData sheetId="1525">
        <row r="15">
          <cell r="C15">
            <v>34.5</v>
          </cell>
        </row>
      </sheetData>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ow r="1">
          <cell r="B1" t="str">
            <v>наименование</v>
          </cell>
        </row>
      </sheetData>
      <sheetData sheetId="1781" refreshError="1"/>
      <sheetData sheetId="1782"/>
      <sheetData sheetId="1783">
        <row r="2">
          <cell r="D2" t="str">
            <v>2002</v>
          </cell>
        </row>
      </sheetData>
      <sheetData sheetId="1784"/>
      <sheetData sheetId="1785">
        <row r="2">
          <cell r="D2">
            <v>2003</v>
          </cell>
        </row>
      </sheetData>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ow r="28">
          <cell r="N28">
            <v>1.27</v>
          </cell>
        </row>
      </sheetData>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ow r="2">
          <cell r="D2">
            <v>2003</v>
          </cell>
        </row>
      </sheetData>
      <sheetData sheetId="1892" refreshError="1"/>
      <sheetData sheetId="1893" refreshError="1"/>
      <sheetData sheetId="1894">
        <row r="28">
          <cell r="N28">
            <v>1.27</v>
          </cell>
        </row>
      </sheetData>
      <sheetData sheetId="1895">
        <row r="2">
          <cell r="D2">
            <v>2003</v>
          </cell>
        </row>
      </sheetData>
      <sheetData sheetId="1896">
        <row r="40">
          <cell r="C40">
            <v>0</v>
          </cell>
        </row>
      </sheetData>
      <sheetData sheetId="1897">
        <row r="1">
          <cell r="B1" t="str">
            <v>наименование</v>
          </cell>
        </row>
      </sheetData>
      <sheetData sheetId="1898" refreshError="1"/>
      <sheetData sheetId="1899" refreshError="1"/>
      <sheetData sheetId="1900" refreshError="1"/>
      <sheetData sheetId="1901" refreshError="1"/>
      <sheetData sheetId="1902"/>
      <sheetData sheetId="1903"/>
      <sheetData sheetId="1904"/>
      <sheetData sheetId="1905"/>
      <sheetData sheetId="1906"/>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ow r="1106">
          <cell r="E1106">
            <v>0.1004260028279732</v>
          </cell>
        </row>
      </sheetData>
      <sheetData sheetId="2182">
        <row r="3">
          <cell r="G3">
            <v>37239</v>
          </cell>
        </row>
      </sheetData>
      <sheetData sheetId="2183" refreshError="1"/>
      <sheetData sheetId="2184" refreshError="1"/>
      <sheetData sheetId="2185"/>
      <sheetData sheetId="2186">
        <row r="3">
          <cell r="G3">
            <v>37239</v>
          </cell>
        </row>
      </sheetData>
      <sheetData sheetId="2187"/>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sheetData sheetId="2201">
        <row r="3">
          <cell r="G3">
            <v>37239</v>
          </cell>
        </row>
      </sheetData>
      <sheetData sheetId="2202"/>
      <sheetData sheetId="2203"/>
      <sheetData sheetId="2204"/>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sheetData sheetId="2238" refreshError="1"/>
      <sheetData sheetId="2239"/>
      <sheetData sheetId="2240"/>
      <sheetData sheetId="2241"/>
      <sheetData sheetId="2242"/>
      <sheetData sheetId="2243"/>
      <sheetData sheetId="2244"/>
      <sheetData sheetId="2245"/>
      <sheetData sheetId="2246"/>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sheetData sheetId="2430"/>
      <sheetData sheetId="2431" refreshError="1"/>
      <sheetData sheetId="2432" refreshError="1"/>
      <sheetData sheetId="2433" refreshError="1"/>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ow r="15">
          <cell r="C15">
            <v>34.5</v>
          </cell>
        </row>
      </sheetData>
      <sheetData sheetId="3251">
        <row r="15">
          <cell r="C15">
            <v>34.5</v>
          </cell>
        </row>
      </sheetData>
      <sheetData sheetId="3252">
        <row r="15">
          <cell r="C15">
            <v>34.5</v>
          </cell>
        </row>
      </sheetData>
      <sheetData sheetId="3253">
        <row r="15">
          <cell r="C15">
            <v>34.5</v>
          </cell>
        </row>
      </sheetData>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ow r="15">
          <cell r="C15">
            <v>34.5</v>
          </cell>
        </row>
      </sheetData>
      <sheetData sheetId="3312">
        <row r="15">
          <cell r="C15">
            <v>34.5</v>
          </cell>
        </row>
      </sheetData>
      <sheetData sheetId="3313" refreshError="1"/>
      <sheetData sheetId="3314" refreshError="1"/>
      <sheetData sheetId="3315" refreshError="1"/>
      <sheetData sheetId="3316">
        <row r="15">
          <cell r="C15">
            <v>34.5</v>
          </cell>
        </row>
      </sheetData>
      <sheetData sheetId="3317">
        <row r="15">
          <cell r="C15">
            <v>34.5</v>
          </cell>
        </row>
      </sheetData>
      <sheetData sheetId="3318" refreshError="1"/>
      <sheetData sheetId="3319">
        <row r="15">
          <cell r="C15">
            <v>34.5</v>
          </cell>
        </row>
      </sheetData>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ow r="15">
          <cell r="C15">
            <v>34.5</v>
          </cell>
        </row>
      </sheetData>
      <sheetData sheetId="3330" refreshError="1"/>
      <sheetData sheetId="3331">
        <row r="15">
          <cell r="C15">
            <v>34.5</v>
          </cell>
        </row>
      </sheetData>
      <sheetData sheetId="3332">
        <row r="15">
          <cell r="C15">
            <v>34.5</v>
          </cell>
        </row>
      </sheetData>
      <sheetData sheetId="3333">
        <row r="15">
          <cell r="C15">
            <v>34.5</v>
          </cell>
        </row>
      </sheetData>
      <sheetData sheetId="3334">
        <row r="15">
          <cell r="C15">
            <v>34.5</v>
          </cell>
        </row>
      </sheetData>
      <sheetData sheetId="3335">
        <row r="15">
          <cell r="C15">
            <v>34.5</v>
          </cell>
        </row>
      </sheetData>
      <sheetData sheetId="3336">
        <row r="15">
          <cell r="C15">
            <v>34.5</v>
          </cell>
        </row>
      </sheetData>
      <sheetData sheetId="3337">
        <row r="15">
          <cell r="C15">
            <v>34.5</v>
          </cell>
        </row>
      </sheetData>
      <sheetData sheetId="3338" refreshError="1"/>
      <sheetData sheetId="3339" refreshError="1"/>
      <sheetData sheetId="3340" refreshError="1"/>
      <sheetData sheetId="3341" refreshError="1"/>
      <sheetData sheetId="3342">
        <row r="15">
          <cell r="C15">
            <v>34.5</v>
          </cell>
        </row>
      </sheetData>
      <sheetData sheetId="3343" refreshError="1"/>
      <sheetData sheetId="3344" refreshError="1"/>
      <sheetData sheetId="3345" refreshError="1"/>
      <sheetData sheetId="3346">
        <row r="15">
          <cell r="C15">
            <v>34.5</v>
          </cell>
        </row>
      </sheetData>
      <sheetData sheetId="3347">
        <row r="15">
          <cell r="C15">
            <v>34.5</v>
          </cell>
        </row>
      </sheetData>
      <sheetData sheetId="3348">
        <row r="15">
          <cell r="C15">
            <v>34.5</v>
          </cell>
        </row>
      </sheetData>
      <sheetData sheetId="3349">
        <row r="15">
          <cell r="C15">
            <v>34.5</v>
          </cell>
        </row>
      </sheetData>
      <sheetData sheetId="3350" refreshError="1"/>
      <sheetData sheetId="3351">
        <row r="15">
          <cell r="C15">
            <v>34.5</v>
          </cell>
        </row>
      </sheetData>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ow r="15">
          <cell r="C15">
            <v>34.5</v>
          </cell>
        </row>
      </sheetData>
      <sheetData sheetId="3559">
        <row r="8">
          <cell r="B8" t="str">
            <v>Cash and cash equivalents</v>
          </cell>
        </row>
      </sheetData>
      <sheetData sheetId="3560">
        <row r="15">
          <cell r="C15">
            <v>34.5</v>
          </cell>
        </row>
      </sheetData>
      <sheetData sheetId="3561">
        <row r="15">
          <cell r="C15">
            <v>34.5</v>
          </cell>
        </row>
      </sheetData>
      <sheetData sheetId="3562">
        <row r="15">
          <cell r="C15">
            <v>34.5</v>
          </cell>
        </row>
      </sheetData>
      <sheetData sheetId="3563">
        <row r="15">
          <cell r="C15">
            <v>34.5</v>
          </cell>
        </row>
      </sheetData>
      <sheetData sheetId="3564">
        <row r="8">
          <cell r="B8" t="str">
            <v>Cash and cash equivalents</v>
          </cell>
        </row>
      </sheetData>
      <sheetData sheetId="3565">
        <row r="15">
          <cell r="C15">
            <v>34.5</v>
          </cell>
        </row>
      </sheetData>
      <sheetData sheetId="3566">
        <row r="15">
          <cell r="C15">
            <v>34.5</v>
          </cell>
        </row>
      </sheetData>
      <sheetData sheetId="3567">
        <row r="15">
          <cell r="C15">
            <v>34.5</v>
          </cell>
        </row>
      </sheetData>
      <sheetData sheetId="3568">
        <row r="15">
          <cell r="C15">
            <v>34.5</v>
          </cell>
        </row>
      </sheetData>
      <sheetData sheetId="3569">
        <row r="15">
          <cell r="C15">
            <v>34.5</v>
          </cell>
        </row>
      </sheetData>
      <sheetData sheetId="3570">
        <row r="15">
          <cell r="C15">
            <v>34.5</v>
          </cell>
        </row>
      </sheetData>
      <sheetData sheetId="3571">
        <row r="15">
          <cell r="C15">
            <v>34.5</v>
          </cell>
        </row>
      </sheetData>
      <sheetData sheetId="3572">
        <row r="15">
          <cell r="C15">
            <v>34.5</v>
          </cell>
        </row>
      </sheetData>
      <sheetData sheetId="3573">
        <row r="15">
          <cell r="C15">
            <v>34.5</v>
          </cell>
        </row>
      </sheetData>
      <sheetData sheetId="3574">
        <row r="15">
          <cell r="C15">
            <v>34.5</v>
          </cell>
        </row>
      </sheetData>
      <sheetData sheetId="3575">
        <row r="15">
          <cell r="C15">
            <v>34.5</v>
          </cell>
        </row>
      </sheetData>
      <sheetData sheetId="3576">
        <row r="15">
          <cell r="C15">
            <v>34.5</v>
          </cell>
        </row>
      </sheetData>
      <sheetData sheetId="3577">
        <row r="15">
          <cell r="C15">
            <v>34.5</v>
          </cell>
        </row>
      </sheetData>
      <sheetData sheetId="3578">
        <row r="15">
          <cell r="C15">
            <v>34.5</v>
          </cell>
        </row>
      </sheetData>
      <sheetData sheetId="3579">
        <row r="15">
          <cell r="C15">
            <v>34.5</v>
          </cell>
        </row>
      </sheetData>
      <sheetData sheetId="3580">
        <row r="15">
          <cell r="C15">
            <v>34.5</v>
          </cell>
        </row>
      </sheetData>
      <sheetData sheetId="3581">
        <row r="15">
          <cell r="C15">
            <v>34.5</v>
          </cell>
        </row>
      </sheetData>
      <sheetData sheetId="3582">
        <row r="15">
          <cell r="C15">
            <v>34.5</v>
          </cell>
        </row>
      </sheetData>
      <sheetData sheetId="3583">
        <row r="15">
          <cell r="C15">
            <v>34.5</v>
          </cell>
        </row>
      </sheetData>
      <sheetData sheetId="3584">
        <row r="15">
          <cell r="C15">
            <v>34.5</v>
          </cell>
        </row>
      </sheetData>
      <sheetData sheetId="3585">
        <row r="15">
          <cell r="C15">
            <v>34.5</v>
          </cell>
        </row>
      </sheetData>
      <sheetData sheetId="3586">
        <row r="15">
          <cell r="C15">
            <v>34.5</v>
          </cell>
        </row>
      </sheetData>
      <sheetData sheetId="3587">
        <row r="15">
          <cell r="C15">
            <v>34.5</v>
          </cell>
        </row>
      </sheetData>
      <sheetData sheetId="3588">
        <row r="15">
          <cell r="C15">
            <v>34.5</v>
          </cell>
        </row>
      </sheetData>
      <sheetData sheetId="3589">
        <row r="15">
          <cell r="C15">
            <v>34.5</v>
          </cell>
        </row>
      </sheetData>
      <sheetData sheetId="3590">
        <row r="15">
          <cell r="C15">
            <v>34.5</v>
          </cell>
        </row>
      </sheetData>
      <sheetData sheetId="3591">
        <row r="15">
          <cell r="C15">
            <v>34.5</v>
          </cell>
        </row>
      </sheetData>
      <sheetData sheetId="3592">
        <row r="15">
          <cell r="C15">
            <v>34.5</v>
          </cell>
        </row>
      </sheetData>
      <sheetData sheetId="3593">
        <row r="15">
          <cell r="C15">
            <v>34.5</v>
          </cell>
        </row>
      </sheetData>
      <sheetData sheetId="3594">
        <row r="8">
          <cell r="B8" t="str">
            <v>Cash and cash equivalents</v>
          </cell>
        </row>
      </sheetData>
      <sheetData sheetId="3595">
        <row r="15">
          <cell r="C15">
            <v>34.5</v>
          </cell>
        </row>
      </sheetData>
      <sheetData sheetId="3596">
        <row r="15">
          <cell r="C15">
            <v>34.5</v>
          </cell>
        </row>
      </sheetData>
      <sheetData sheetId="3597">
        <row r="15">
          <cell r="C15">
            <v>34.5</v>
          </cell>
        </row>
      </sheetData>
      <sheetData sheetId="3598" refreshError="1"/>
      <sheetData sheetId="3599" refreshError="1"/>
      <sheetData sheetId="3600" refreshError="1"/>
      <sheetData sheetId="3601" refreshError="1"/>
      <sheetData sheetId="3602" refreshError="1"/>
      <sheetData sheetId="3603" refreshError="1"/>
      <sheetData sheetId="3604" refreshError="1"/>
      <sheetData sheetId="3605">
        <row r="8">
          <cell r="B8" t="str">
            <v>Cash and cash equivalents</v>
          </cell>
        </row>
      </sheetData>
      <sheetData sheetId="3606">
        <row r="8">
          <cell r="B8" t="str">
            <v>Cash and cash equivalents</v>
          </cell>
        </row>
      </sheetData>
      <sheetData sheetId="3607"/>
      <sheetData sheetId="3608"/>
      <sheetData sheetId="3609"/>
      <sheetData sheetId="3610"/>
      <sheetData sheetId="3611"/>
      <sheetData sheetId="3612">
        <row r="15">
          <cell r="C15">
            <v>34.5</v>
          </cell>
        </row>
      </sheetData>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refreshError="1"/>
      <sheetData sheetId="3629"/>
      <sheetData sheetId="3630"/>
      <sheetData sheetId="3631"/>
      <sheetData sheetId="3632"/>
      <sheetData sheetId="3633"/>
      <sheetData sheetId="3634"/>
      <sheetData sheetId="3635"/>
      <sheetData sheetId="3636">
        <row r="8">
          <cell r="B8" t="str">
            <v>Cash and cash equivalents</v>
          </cell>
        </row>
      </sheetData>
      <sheetData sheetId="3637"/>
      <sheetData sheetId="3638"/>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ow r="53">
          <cell r="B53">
            <v>125761.26312000002</v>
          </cell>
        </row>
      </sheetData>
      <sheetData sheetId="3670"/>
      <sheetData sheetId="3671"/>
      <sheetData sheetId="3672"/>
      <sheetData sheetId="3673">
        <row r="131">
          <cell r="D131">
            <v>41049.645579999989</v>
          </cell>
        </row>
      </sheetData>
      <sheetData sheetId="3674"/>
      <sheetData sheetId="3675"/>
      <sheetData sheetId="3676"/>
      <sheetData sheetId="3677" refreshError="1"/>
      <sheetData sheetId="3678" refreshError="1"/>
      <sheetData sheetId="3679" refreshError="1"/>
      <sheetData sheetId="3680" refreshError="1"/>
      <sheetData sheetId="3681" refreshError="1"/>
      <sheetData sheetId="3682" refreshError="1"/>
      <sheetData sheetId="3683"/>
      <sheetData sheetId="3684"/>
      <sheetData sheetId="3685"/>
      <sheetData sheetId="3686" refreshError="1"/>
      <sheetData sheetId="3687"/>
      <sheetData sheetId="3688"/>
      <sheetData sheetId="3689" refreshError="1"/>
      <sheetData sheetId="3690" refreshError="1"/>
      <sheetData sheetId="3691" refreshError="1"/>
      <sheetData sheetId="3692" refreshError="1"/>
      <sheetData sheetId="3693" refreshError="1"/>
      <sheetData sheetId="3694" refreshError="1"/>
      <sheetData sheetId="3695" refreshError="1"/>
      <sheetData sheetId="3696"/>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sheetData sheetId="3729"/>
      <sheetData sheetId="3730"/>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sheetData sheetId="3945"/>
      <sheetData sheetId="3946">
        <row r="8">
          <cell r="F8" t="str">
            <v>ППД</v>
          </cell>
        </row>
      </sheetData>
      <sheetData sheetId="3947">
        <row r="20">
          <cell r="Z20">
            <v>2</v>
          </cell>
        </row>
      </sheetData>
      <sheetData sheetId="3948" refreshError="1"/>
      <sheetData sheetId="3949">
        <row r="17">
          <cell r="W17">
            <v>3</v>
          </cell>
        </row>
      </sheetData>
      <sheetData sheetId="3950"/>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ow r="65">
          <cell r="R65">
            <v>-270</v>
          </cell>
        </row>
      </sheetData>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sheetData sheetId="3971"/>
      <sheetData sheetId="3972"/>
      <sheetData sheetId="3973"/>
      <sheetData sheetId="3974"/>
      <sheetData sheetId="3975"/>
      <sheetData sheetId="3976" refreshError="1"/>
      <sheetData sheetId="3977" refreshError="1"/>
      <sheetData sheetId="3978" refreshError="1"/>
      <sheetData sheetId="3979" refreshError="1"/>
      <sheetData sheetId="3980" refreshError="1"/>
      <sheetData sheetId="3981"/>
      <sheetData sheetId="3982"/>
      <sheetData sheetId="3983"/>
      <sheetData sheetId="3984"/>
      <sheetData sheetId="3985"/>
      <sheetData sheetId="3986"/>
      <sheetData sheetId="3987"/>
      <sheetData sheetId="3988"/>
      <sheetData sheetId="3989"/>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sheetData sheetId="4014"/>
      <sheetData sheetId="4015"/>
      <sheetData sheetId="4016"/>
      <sheetData sheetId="4017" refreshError="1"/>
      <sheetData sheetId="4018" refreshError="1"/>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refreshError="1"/>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refreshError="1"/>
      <sheetData sheetId="4071" refreshError="1"/>
      <sheetData sheetId="4072" refreshError="1"/>
      <sheetData sheetId="4073"/>
      <sheetData sheetId="4074"/>
      <sheetData sheetId="4075"/>
      <sheetData sheetId="4076" refreshError="1"/>
      <sheetData sheetId="4077" refreshError="1"/>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sheetData sheetId="4122" refreshError="1"/>
      <sheetData sheetId="4123" refreshError="1"/>
      <sheetData sheetId="4124" refreshError="1"/>
      <sheetData sheetId="4125" refreshError="1"/>
      <sheetData sheetId="4126" refreshError="1"/>
      <sheetData sheetId="4127" refreshError="1"/>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refreshError="1"/>
      <sheetData sheetId="4149"/>
      <sheetData sheetId="4150"/>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sheetData sheetId="4167"/>
      <sheetData sheetId="4168"/>
      <sheetData sheetId="4169"/>
      <sheetData sheetId="4170" refreshError="1"/>
      <sheetData sheetId="4171"/>
      <sheetData sheetId="4172"/>
      <sheetData sheetId="4173" refreshError="1"/>
      <sheetData sheetId="4174"/>
      <sheetData sheetId="4175" refreshError="1"/>
      <sheetData sheetId="4176" refreshError="1"/>
      <sheetData sheetId="4177"/>
      <sheetData sheetId="4178"/>
      <sheetData sheetId="4179"/>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sheetData sheetId="4228"/>
      <sheetData sheetId="4229"/>
      <sheetData sheetId="4230"/>
      <sheetData sheetId="4231"/>
      <sheetData sheetId="4232"/>
      <sheetData sheetId="4233"/>
      <sheetData sheetId="4234"/>
      <sheetData sheetId="4235"/>
      <sheetData sheetId="4236" refreshError="1"/>
      <sheetData sheetId="4237"/>
      <sheetData sheetId="4238"/>
      <sheetData sheetId="4239"/>
      <sheetData sheetId="4240"/>
      <sheetData sheetId="4241"/>
      <sheetData sheetId="4242"/>
      <sheetData sheetId="4243"/>
      <sheetData sheetId="4244"/>
      <sheetData sheetId="4245"/>
      <sheetData sheetId="4246" refreshError="1"/>
      <sheetData sheetId="4247" refreshError="1"/>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refreshError="1"/>
      <sheetData sheetId="4280"/>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sheetData sheetId="4352"/>
      <sheetData sheetId="4353"/>
      <sheetData sheetId="4354"/>
      <sheetData sheetId="4355"/>
      <sheetData sheetId="4356"/>
      <sheetData sheetId="4357">
        <row r="5">
          <cell r="D5" t="str">
            <v>"ЛУКОЙЛ-ВОЛГОГРАДНЕФТЕПЕРЕРАБОТКА"</v>
          </cell>
        </row>
      </sheetData>
      <sheetData sheetId="4358">
        <row r="2">
          <cell r="B2">
            <v>1.1851700000000001</v>
          </cell>
        </row>
      </sheetData>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row r="35">
          <cell r="B35" t="str">
            <v>А.А.Гаценко</v>
          </cell>
        </row>
      </sheetData>
      <sheetData sheetId="4410">
        <row r="35">
          <cell r="B35" t="str">
            <v>А.А.Гаценко</v>
          </cell>
        </row>
      </sheetData>
      <sheetData sheetId="4411"/>
      <sheetData sheetId="4412" refreshError="1"/>
      <sheetData sheetId="4413" refreshError="1"/>
      <sheetData sheetId="4414"/>
      <sheetData sheetId="4415"/>
      <sheetData sheetId="4416" refreshError="1"/>
      <sheetData sheetId="4417" refreshError="1"/>
      <sheetData sheetId="4418" refreshError="1"/>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refreshError="1"/>
      <sheetData sheetId="4433"/>
      <sheetData sheetId="4434"/>
      <sheetData sheetId="4435" refreshError="1"/>
      <sheetData sheetId="4436"/>
      <sheetData sheetId="4437" refreshError="1"/>
      <sheetData sheetId="4438" refreshError="1"/>
      <sheetData sheetId="4439" refreshError="1"/>
      <sheetData sheetId="4440" refreshError="1"/>
      <sheetData sheetId="4441" refreshError="1"/>
      <sheetData sheetId="4442" refreshError="1"/>
      <sheetData sheetId="4443" refreshError="1"/>
      <sheetData sheetId="4444"/>
      <sheetData sheetId="4445"/>
      <sheetData sheetId="4446"/>
      <sheetData sheetId="4447"/>
      <sheetData sheetId="4448" refreshError="1"/>
      <sheetData sheetId="4449" refreshError="1"/>
      <sheetData sheetId="4450" refreshError="1"/>
      <sheetData sheetId="4451" refreshError="1"/>
      <sheetData sheetId="4452" refreshError="1"/>
      <sheetData sheetId="4453"/>
      <sheetData sheetId="4454" refreshError="1"/>
      <sheetData sheetId="4455" refreshError="1"/>
      <sheetData sheetId="4456"/>
      <sheetData sheetId="4457" refreshError="1"/>
      <sheetData sheetId="4458"/>
      <sheetData sheetId="4459" refreshError="1"/>
      <sheetData sheetId="4460" refreshError="1"/>
      <sheetData sheetId="4461"/>
      <sheetData sheetId="4462"/>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row r="57">
          <cell r="F57">
            <v>4358024.6376718897</v>
          </cell>
        </row>
      </sheetData>
      <sheetData sheetId="4834">
        <row r="2">
          <cell r="B2">
            <v>1.1851700000000001</v>
          </cell>
        </row>
      </sheetData>
      <sheetData sheetId="4835"/>
      <sheetData sheetId="4836"/>
      <sheetData sheetId="4837" refreshError="1"/>
      <sheetData sheetId="4838" refreshError="1"/>
      <sheetData sheetId="4839"/>
      <sheetData sheetId="4840">
        <row r="2">
          <cell r="B2">
            <v>1.1851700000000001</v>
          </cell>
        </row>
      </sheetData>
      <sheetData sheetId="4841">
        <row r="6">
          <cell r="C6">
            <v>1000</v>
          </cell>
        </row>
      </sheetData>
      <sheetData sheetId="4842">
        <row r="57">
          <cell r="F57">
            <v>4358024.6376718897</v>
          </cell>
        </row>
      </sheetData>
      <sheetData sheetId="4843"/>
      <sheetData sheetId="4844">
        <row r="5">
          <cell r="Y5">
            <v>150</v>
          </cell>
        </row>
      </sheetData>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refreshError="1"/>
      <sheetData sheetId="4970" refreshError="1"/>
      <sheetData sheetId="4971" refreshError="1"/>
      <sheetData sheetId="4972" refreshError="1"/>
      <sheetData sheetId="4973">
        <row r="6">
          <cell r="C6">
            <v>1000</v>
          </cell>
        </row>
      </sheetData>
      <sheetData sheetId="4974">
        <row r="6">
          <cell r="C6">
            <v>1000</v>
          </cell>
        </row>
      </sheetData>
      <sheetData sheetId="4975"/>
      <sheetData sheetId="4976">
        <row r="6">
          <cell r="C6">
            <v>1000</v>
          </cell>
        </row>
      </sheetData>
      <sheetData sheetId="4977">
        <row r="2">
          <cell r="B2">
            <v>1.1851700000000001</v>
          </cell>
        </row>
      </sheetData>
      <sheetData sheetId="4978">
        <row r="57">
          <cell r="F57">
            <v>4358024.6376718897</v>
          </cell>
        </row>
      </sheetData>
      <sheetData sheetId="4979">
        <row r="6">
          <cell r="C6">
            <v>1000</v>
          </cell>
        </row>
      </sheetData>
      <sheetData sheetId="4980">
        <row r="2">
          <cell r="B2">
            <v>1.1851700000000001</v>
          </cell>
        </row>
      </sheetData>
      <sheetData sheetId="4981">
        <row r="2">
          <cell r="B2">
            <v>1.1851700000000001</v>
          </cell>
        </row>
      </sheetData>
      <sheetData sheetId="4982">
        <row r="57">
          <cell r="F57">
            <v>4358024.6376718897</v>
          </cell>
        </row>
      </sheetData>
      <sheetData sheetId="4983">
        <row r="2">
          <cell r="B2">
            <v>1.1851700000000001</v>
          </cell>
        </row>
      </sheetData>
      <sheetData sheetId="4984">
        <row r="6">
          <cell r="C6">
            <v>1000</v>
          </cell>
        </row>
      </sheetData>
      <sheetData sheetId="4985">
        <row r="2">
          <cell r="B2">
            <v>1.1851700000000001</v>
          </cell>
        </row>
      </sheetData>
      <sheetData sheetId="4986">
        <row r="6">
          <cell r="C6">
            <v>1000</v>
          </cell>
        </row>
      </sheetData>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sheetData sheetId="5058"/>
      <sheetData sheetId="5059"/>
      <sheetData sheetId="5060"/>
      <sheetData sheetId="5061"/>
      <sheetData sheetId="5062"/>
      <sheetData sheetId="5063"/>
      <sheetData sheetId="5064" refreshError="1"/>
      <sheetData sheetId="5065" refreshError="1"/>
      <sheetData sheetId="5066" refreshError="1"/>
      <sheetData sheetId="5067"/>
      <sheetData sheetId="5068" refreshError="1"/>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sheetData sheetId="5107"/>
      <sheetData sheetId="5108" refreshError="1"/>
      <sheetData sheetId="5109" refreshError="1"/>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sheetData sheetId="5203"/>
      <sheetData sheetId="5204"/>
      <sheetData sheetId="5205" refreshError="1"/>
      <sheetData sheetId="5206"/>
      <sheetData sheetId="5207"/>
      <sheetData sheetId="5208"/>
      <sheetData sheetId="5209" refreshError="1"/>
      <sheetData sheetId="5210" refreshError="1"/>
      <sheetData sheetId="5211" refreshError="1"/>
      <sheetData sheetId="5212" refreshError="1"/>
      <sheetData sheetId="5213" refreshError="1"/>
      <sheetData sheetId="5214" refreshError="1"/>
      <sheetData sheetId="5215" refreshError="1"/>
      <sheetData sheetId="5216"/>
      <sheetData sheetId="5217" refreshError="1"/>
      <sheetData sheetId="5218" refreshError="1"/>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refreshError="1"/>
      <sheetData sheetId="5290" refreshError="1"/>
      <sheetData sheetId="5291" refreshError="1"/>
      <sheetData sheetId="5292"/>
      <sheetData sheetId="5293" refreshError="1"/>
      <sheetData sheetId="5294"/>
      <sheetData sheetId="5295" refreshError="1"/>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refreshError="1"/>
      <sheetData sheetId="5460" refreshError="1"/>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sheetData sheetId="5485"/>
      <sheetData sheetId="5486"/>
      <sheetData sheetId="5487"/>
      <sheetData sheetId="5488"/>
      <sheetData sheetId="5489"/>
      <sheetData sheetId="5490"/>
      <sheetData sheetId="5491"/>
      <sheetData sheetId="5492" refreshError="1"/>
      <sheetData sheetId="5493" refreshError="1"/>
      <sheetData sheetId="5494" refreshError="1"/>
      <sheetData sheetId="5495" refreshError="1"/>
      <sheetData sheetId="5496" refreshError="1"/>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row r="236">
          <cell r="D236">
            <v>37.700000000000003</v>
          </cell>
        </row>
      </sheetData>
      <sheetData sheetId="5521"/>
      <sheetData sheetId="5522"/>
      <sheetData sheetId="5523"/>
      <sheetData sheetId="5524">
        <row r="3">
          <cell r="A3">
            <v>0.18</v>
          </cell>
        </row>
      </sheetData>
      <sheetData sheetId="5525"/>
      <sheetData sheetId="5526"/>
      <sheetData sheetId="5527">
        <row r="236">
          <cell r="D236">
            <v>37.700000000000003</v>
          </cell>
        </row>
      </sheetData>
      <sheetData sheetId="5528"/>
      <sheetData sheetId="5529"/>
      <sheetData sheetId="5530"/>
      <sheetData sheetId="5531"/>
      <sheetData sheetId="5532">
        <row r="3">
          <cell r="A3">
            <v>0.18</v>
          </cell>
        </row>
      </sheetData>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sheetData sheetId="5611" refreshError="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sheetData sheetId="5789"/>
      <sheetData sheetId="5790"/>
      <sheetData sheetId="5791"/>
      <sheetData sheetId="5792"/>
      <sheetData sheetId="5793"/>
      <sheetData sheetId="5794"/>
      <sheetData sheetId="5795"/>
      <sheetData sheetId="5796"/>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refreshError="1"/>
      <sheetData sheetId="5868" refreshError="1"/>
      <sheetData sheetId="5869" refreshError="1"/>
      <sheetData sheetId="5870" refreshError="1"/>
      <sheetData sheetId="587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sheetData sheetId="7498"/>
      <sheetData sheetId="7499"/>
      <sheetData sheetId="7500"/>
      <sheetData sheetId="7501"/>
      <sheetData sheetId="7502"/>
      <sheetData sheetId="7503"/>
      <sheetData sheetId="7504"/>
      <sheetData sheetId="7505"/>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sheetData sheetId="7686" refreshError="1"/>
      <sheetData sheetId="7687" refreshError="1"/>
      <sheetData sheetId="7688"/>
      <sheetData sheetId="7689"/>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sheetData sheetId="7788"/>
      <sheetData sheetId="7789" refreshError="1"/>
      <sheetData sheetId="7790"/>
      <sheetData sheetId="7791" refreshError="1"/>
      <sheetData sheetId="7792"/>
      <sheetData sheetId="7793"/>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sheetData sheetId="7805" refreshError="1"/>
      <sheetData sheetId="7806" refreshError="1"/>
      <sheetData sheetId="7807" refreshError="1"/>
      <sheetData sheetId="7808" refreshError="1"/>
      <sheetData sheetId="7809" refreshError="1"/>
      <sheetData sheetId="7810">
        <row r="2">
          <cell r="B2" t="str">
            <v>к Дополнительному соглашению №ГП/1-107/6 от 25.11.2009 г.</v>
          </cell>
        </row>
      </sheetData>
      <sheetData sheetId="7811" refreshError="1"/>
      <sheetData sheetId="7812">
        <row r="2">
          <cell r="B2" t="str">
            <v>к Дополнительному соглашению №ГП/1-107/6 от 25.11.2009 г.</v>
          </cell>
        </row>
      </sheetData>
      <sheetData sheetId="7813" refreshError="1"/>
      <sheetData sheetId="7814"/>
      <sheetData sheetId="7815"/>
      <sheetData sheetId="7816"/>
      <sheetData sheetId="7817"/>
      <sheetData sheetId="7818" refreshError="1"/>
      <sheetData sheetId="7819"/>
      <sheetData sheetId="7820"/>
      <sheetData sheetId="7821"/>
      <sheetData sheetId="7822"/>
      <sheetData sheetId="7823"/>
      <sheetData sheetId="7824"/>
      <sheetData sheetId="7825"/>
      <sheetData sheetId="7826"/>
      <sheetData sheetId="7827"/>
      <sheetData sheetId="7828"/>
      <sheetData sheetId="7829"/>
      <sheetData sheetId="7830"/>
      <sheetData sheetId="7831"/>
      <sheetData sheetId="7832"/>
      <sheetData sheetId="7833"/>
      <sheetData sheetId="7834"/>
      <sheetData sheetId="7835"/>
      <sheetData sheetId="7836"/>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ow r="3">
          <cell r="F3" t="str">
            <v>Культура</v>
          </cell>
        </row>
      </sheetData>
      <sheetData sheetId="7963"/>
      <sheetData sheetId="7964"/>
      <sheetData sheetId="7965"/>
      <sheetData sheetId="7966"/>
      <sheetData sheetId="7967"/>
      <sheetData sheetId="7968"/>
      <sheetData sheetId="7969"/>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sheetData sheetId="7999" refreshError="1"/>
      <sheetData sheetId="8000"/>
      <sheetData sheetId="800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sheetData sheetId="8250"/>
      <sheetData sheetId="8251" refreshError="1"/>
      <sheetData sheetId="8252" refreshError="1"/>
      <sheetData sheetId="8253" refreshError="1"/>
      <sheetData sheetId="8254"/>
      <sheetData sheetId="8255" refreshError="1"/>
      <sheetData sheetId="8256"/>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sheetData sheetId="8267" refreshError="1"/>
      <sheetData sheetId="8268"/>
      <sheetData sheetId="8269">
        <row r="40">
          <cell r="C40">
            <v>0</v>
          </cell>
        </row>
      </sheetData>
      <sheetData sheetId="8270">
        <row r="1">
          <cell r="B1" t="str">
            <v>наименование</v>
          </cell>
        </row>
      </sheetData>
      <sheetData sheetId="8271">
        <row r="10">
          <cell r="A10" t="str">
            <v>Амортизация</v>
          </cell>
        </row>
      </sheetData>
      <sheetData sheetId="8272"/>
      <sheetData sheetId="8273" refreshError="1"/>
      <sheetData sheetId="8274" refreshError="1"/>
      <sheetData sheetId="8275" refreshError="1"/>
      <sheetData sheetId="8276" refreshError="1"/>
      <sheetData sheetId="8277"/>
      <sheetData sheetId="8278" refreshError="1"/>
      <sheetData sheetId="8279" refreshError="1"/>
      <sheetData sheetId="8280" refreshError="1"/>
      <sheetData sheetId="8281">
        <row r="40">
          <cell r="C40">
            <v>0</v>
          </cell>
        </row>
      </sheetData>
      <sheetData sheetId="8282"/>
      <sheetData sheetId="8283"/>
      <sheetData sheetId="8284"/>
      <sheetData sheetId="8285" refreshError="1"/>
      <sheetData sheetId="8286" refreshError="1"/>
      <sheetData sheetId="8287" refreshError="1"/>
      <sheetData sheetId="8288" refreshError="1"/>
      <sheetData sheetId="8289"/>
      <sheetData sheetId="8290"/>
      <sheetData sheetId="8291"/>
      <sheetData sheetId="8292"/>
      <sheetData sheetId="8293">
        <row r="6">
          <cell r="C6" t="str">
            <v>01/10/2007</v>
          </cell>
        </row>
      </sheetData>
      <sheetData sheetId="8294"/>
      <sheetData sheetId="8295">
        <row r="28">
          <cell r="N28">
            <v>1.27</v>
          </cell>
        </row>
      </sheetData>
      <sheetData sheetId="8296"/>
      <sheetData sheetId="8297"/>
      <sheetData sheetId="8298"/>
      <sheetData sheetId="8299" refreshError="1"/>
      <sheetData sheetId="8300"/>
      <sheetData sheetId="8301"/>
      <sheetData sheetId="8302"/>
      <sheetData sheetId="8303"/>
      <sheetData sheetId="8304"/>
      <sheetData sheetId="8305"/>
      <sheetData sheetId="8306"/>
      <sheetData sheetId="8307"/>
      <sheetData sheetId="8308"/>
      <sheetData sheetId="8309"/>
      <sheetData sheetId="8310"/>
      <sheetData sheetId="8311"/>
      <sheetData sheetId="8312">
        <row r="2">
          <cell r="AR2">
            <v>1.08</v>
          </cell>
        </row>
      </sheetData>
      <sheetData sheetId="8313"/>
      <sheetData sheetId="8314"/>
      <sheetData sheetId="8315"/>
      <sheetData sheetId="8316"/>
      <sheetData sheetId="8317"/>
      <sheetData sheetId="8318"/>
      <sheetData sheetId="8319"/>
      <sheetData sheetId="8320"/>
      <sheetData sheetId="8321"/>
      <sheetData sheetId="8322"/>
      <sheetData sheetId="8323"/>
      <sheetData sheetId="8324"/>
      <sheetData sheetId="8325"/>
      <sheetData sheetId="8326"/>
      <sheetData sheetId="8327"/>
      <sheetData sheetId="8328" refreshError="1"/>
      <sheetData sheetId="8329" refreshError="1"/>
      <sheetData sheetId="8330">
        <row r="10">
          <cell r="A10" t="str">
            <v>Амортизация</v>
          </cell>
        </row>
      </sheetData>
      <sheetData sheetId="8331">
        <row r="1">
          <cell r="B1" t="str">
            <v>наименование</v>
          </cell>
        </row>
      </sheetData>
      <sheetData sheetId="8332">
        <row r="10">
          <cell r="A10" t="str">
            <v>Амортизация</v>
          </cell>
        </row>
      </sheetData>
      <sheetData sheetId="8333" refreshError="1"/>
      <sheetData sheetId="8334">
        <row r="2">
          <cell r="D2" t="str">
            <v>2002</v>
          </cell>
        </row>
      </sheetData>
      <sheetData sheetId="8335"/>
      <sheetData sheetId="8336">
        <row r="2">
          <cell r="D2">
            <v>2003</v>
          </cell>
        </row>
      </sheetData>
      <sheetData sheetId="8337">
        <row r="40">
          <cell r="C40">
            <v>0</v>
          </cell>
        </row>
      </sheetData>
      <sheetData sheetId="8338"/>
      <sheetData sheetId="8339">
        <row r="28">
          <cell r="N28">
            <v>1.27</v>
          </cell>
        </row>
      </sheetData>
      <sheetData sheetId="8340"/>
      <sheetData sheetId="8341"/>
      <sheetData sheetId="8342">
        <row r="40">
          <cell r="C40">
            <v>0</v>
          </cell>
        </row>
      </sheetData>
      <sheetData sheetId="8343"/>
      <sheetData sheetId="8344"/>
      <sheetData sheetId="8345"/>
      <sheetData sheetId="8346"/>
      <sheetData sheetId="8347"/>
      <sheetData sheetId="8348"/>
      <sheetData sheetId="8349"/>
      <sheetData sheetId="8350"/>
      <sheetData sheetId="8351"/>
      <sheetData sheetId="8352"/>
      <sheetData sheetId="8353"/>
      <sheetData sheetId="8354"/>
      <sheetData sheetId="8355"/>
      <sheetData sheetId="8356">
        <row r="31">
          <cell r="B31">
            <v>64821.38241765873</v>
          </cell>
        </row>
      </sheetData>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refreshError="1"/>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sheetData sheetId="8403"/>
      <sheetData sheetId="8404"/>
      <sheetData sheetId="8405"/>
      <sheetData sheetId="8406"/>
      <sheetData sheetId="8407"/>
      <sheetData sheetId="8408"/>
      <sheetData sheetId="8409"/>
      <sheetData sheetId="8410"/>
      <sheetData sheetId="8411"/>
      <sheetData sheetId="8412"/>
      <sheetData sheetId="8413"/>
      <sheetData sheetId="8414"/>
      <sheetData sheetId="8415"/>
      <sheetData sheetId="8416"/>
      <sheetData sheetId="8417"/>
      <sheetData sheetId="8418"/>
      <sheetData sheetId="8419"/>
      <sheetData sheetId="8420"/>
      <sheetData sheetId="8421"/>
      <sheetData sheetId="8422"/>
      <sheetData sheetId="8423"/>
      <sheetData sheetId="8424"/>
      <sheetData sheetId="8425"/>
      <sheetData sheetId="8426"/>
      <sheetData sheetId="8427"/>
      <sheetData sheetId="8428"/>
      <sheetData sheetId="8429"/>
      <sheetData sheetId="8430"/>
      <sheetData sheetId="8431"/>
      <sheetData sheetId="8432"/>
      <sheetData sheetId="8433"/>
      <sheetData sheetId="8434">
        <row r="7">
          <cell r="C7">
            <v>0.18</v>
          </cell>
        </row>
      </sheetData>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row r="9">
          <cell r="AH9">
            <v>2862380.5</v>
          </cell>
        </row>
      </sheetData>
      <sheetData sheetId="8459"/>
      <sheetData sheetId="8460">
        <row r="3">
          <cell r="H3" t="str">
            <v>Bag Beer Krepkoye - pet 01.50L -</v>
          </cell>
        </row>
      </sheetData>
      <sheetData sheetId="8461"/>
      <sheetData sheetId="8462"/>
      <sheetData sheetId="8463"/>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sheetData sheetId="8533"/>
      <sheetData sheetId="8534" refreshError="1"/>
      <sheetData sheetId="8535" refreshError="1"/>
      <sheetData sheetId="8536" refreshError="1"/>
      <sheetData sheetId="8537" refreshError="1"/>
      <sheetData sheetId="8538" refreshError="1"/>
      <sheetData sheetId="8539" refreshError="1"/>
      <sheetData sheetId="8540"/>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sheetData sheetId="8559"/>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sheetData sheetId="8569"/>
      <sheetData sheetId="8570"/>
      <sheetData sheetId="8571"/>
      <sheetData sheetId="8572"/>
      <sheetData sheetId="8573"/>
      <sheetData sheetId="8574"/>
      <sheetData sheetId="8575"/>
      <sheetData sheetId="8576"/>
      <sheetData sheetId="8577"/>
      <sheetData sheetId="8578"/>
      <sheetData sheetId="8579"/>
      <sheetData sheetId="8580"/>
      <sheetData sheetId="8581"/>
      <sheetData sheetId="8582"/>
      <sheetData sheetId="8583">
        <row r="2">
          <cell r="AR2">
            <v>1.08</v>
          </cell>
        </row>
      </sheetData>
      <sheetData sheetId="8584"/>
      <sheetData sheetId="8585"/>
      <sheetData sheetId="8586"/>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sheetData sheetId="8605" refreshError="1"/>
      <sheetData sheetId="8606"/>
      <sheetData sheetId="8607"/>
      <sheetData sheetId="8608">
        <row r="31">
          <cell r="B31">
            <v>64821.38241765873</v>
          </cell>
        </row>
      </sheetData>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sheetData sheetId="8630"/>
      <sheetData sheetId="8631">
        <row r="31">
          <cell r="B31">
            <v>64821.38241765873</v>
          </cell>
        </row>
      </sheetData>
      <sheetData sheetId="8632"/>
      <sheetData sheetId="8633"/>
      <sheetData sheetId="8634"/>
      <sheetData sheetId="8635"/>
      <sheetData sheetId="8636"/>
      <sheetData sheetId="8637"/>
      <sheetData sheetId="8638"/>
      <sheetData sheetId="8639"/>
      <sheetData sheetId="8640"/>
      <sheetData sheetId="8641">
        <row r="5">
          <cell r="B5" t="str">
            <v>Генеральный список вопросов экспертов в целях подготовки к IPO: Стадия 1</v>
          </cell>
        </row>
      </sheetData>
      <sheetData sheetId="8642"/>
      <sheetData sheetId="8643"/>
      <sheetData sheetId="8644"/>
      <sheetData sheetId="8645"/>
      <sheetData sheetId="8646"/>
      <sheetData sheetId="8647"/>
      <sheetData sheetId="8648"/>
      <sheetData sheetId="8649">
        <row r="3">
          <cell r="H3" t="str">
            <v>Bag Beer Krepkoye - pet 01.50L -</v>
          </cell>
        </row>
      </sheetData>
      <sheetData sheetId="8650">
        <row r="9">
          <cell r="AH9">
            <v>2862380.5</v>
          </cell>
        </row>
      </sheetData>
      <sheetData sheetId="8651">
        <row r="3">
          <cell r="H3" t="str">
            <v>Bag Beer Krepkoye - pet 01.50L -</v>
          </cell>
        </row>
      </sheetData>
      <sheetData sheetId="8652">
        <row r="3">
          <cell r="H3" t="str">
            <v>Bag Beer Krepkoye - pet 01.50L -</v>
          </cell>
        </row>
      </sheetData>
      <sheetData sheetId="8653">
        <row r="3">
          <cell r="H3" t="str">
            <v>Bag Beer Krepkoye - pet 01.50L -</v>
          </cell>
        </row>
      </sheetData>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sheetData sheetId="8679" refreshError="1"/>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row r="7">
          <cell r="C7">
            <v>0.18</v>
          </cell>
        </row>
      </sheetData>
      <sheetData sheetId="8701"/>
      <sheetData sheetId="8702"/>
      <sheetData sheetId="8703"/>
      <sheetData sheetId="8704"/>
      <sheetData sheetId="8705"/>
      <sheetData sheetId="8706"/>
      <sheetData sheetId="8707"/>
      <sheetData sheetId="8708"/>
      <sheetData sheetId="8709"/>
      <sheetData sheetId="8710"/>
      <sheetData sheetId="8711"/>
      <sheetData sheetId="8712"/>
      <sheetData sheetId="8713"/>
      <sheetData sheetId="8714"/>
      <sheetData sheetId="8715"/>
      <sheetData sheetId="8716"/>
      <sheetData sheetId="8717"/>
      <sheetData sheetId="8718"/>
      <sheetData sheetId="8719"/>
      <sheetData sheetId="8720"/>
      <sheetData sheetId="8721"/>
      <sheetData sheetId="8722"/>
      <sheetData sheetId="8723"/>
      <sheetData sheetId="8724"/>
      <sheetData sheetId="8725"/>
      <sheetData sheetId="8726"/>
      <sheetData sheetId="8727"/>
      <sheetData sheetId="8728"/>
      <sheetData sheetId="8729"/>
      <sheetData sheetId="8730"/>
      <sheetData sheetId="8731"/>
      <sheetData sheetId="8732"/>
      <sheetData sheetId="8733"/>
      <sheetData sheetId="8734"/>
      <sheetData sheetId="8735"/>
      <sheetData sheetId="8736"/>
      <sheetData sheetId="8737"/>
      <sheetData sheetId="8738"/>
      <sheetData sheetId="8739"/>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sheetData sheetId="8914" refreshError="1"/>
      <sheetData sheetId="8915"/>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sheetData sheetId="8926"/>
      <sheetData sheetId="8927"/>
      <sheetData sheetId="8928"/>
      <sheetData sheetId="8929"/>
      <sheetData sheetId="8930"/>
      <sheetData sheetId="8931"/>
      <sheetData sheetId="8932">
        <row r="3">
          <cell r="H3" t="str">
            <v>Bag Beer Krepkoye - pet 01.50L -</v>
          </cell>
        </row>
      </sheetData>
      <sheetData sheetId="8933">
        <row r="3">
          <cell r="H3" t="str">
            <v>Bag Beer Krepkoye - pet 01.50L -</v>
          </cell>
        </row>
      </sheetData>
      <sheetData sheetId="8934">
        <row r="3">
          <cell r="H3" t="str">
            <v>Bag Beer Krepkoye - pet 01.50L -</v>
          </cell>
        </row>
      </sheetData>
      <sheetData sheetId="8935">
        <row r="3">
          <cell r="H3" t="str">
            <v>Bag Beer Krepkoye - pet 01.50L -</v>
          </cell>
        </row>
      </sheetData>
      <sheetData sheetId="8936"/>
      <sheetData sheetId="8937"/>
      <sheetData sheetId="8938"/>
      <sheetData sheetId="8939"/>
      <sheetData sheetId="8940"/>
      <sheetData sheetId="8941"/>
      <sheetData sheetId="8942"/>
      <sheetData sheetId="8943"/>
      <sheetData sheetId="8944"/>
      <sheetData sheetId="8945"/>
      <sheetData sheetId="8946"/>
      <sheetData sheetId="8947"/>
      <sheetData sheetId="8948"/>
      <sheetData sheetId="8949">
        <row r="3">
          <cell r="H3" t="str">
            <v>Bag Beer Krepkoye - pet 01.50L -</v>
          </cell>
        </row>
      </sheetData>
      <sheetData sheetId="8950">
        <row r="3">
          <cell r="H3" t="str">
            <v>Bag Beer Krepkoye - pet 01.50L -</v>
          </cell>
        </row>
      </sheetData>
      <sheetData sheetId="8951">
        <row r="3">
          <cell r="H3" t="str">
            <v>Bag Beer Krepkoye - pet 01.50L -</v>
          </cell>
        </row>
      </sheetData>
      <sheetData sheetId="8952">
        <row r="3">
          <cell r="H3" t="str">
            <v>Bag Beer Krepkoye - pet 01.50L -</v>
          </cell>
        </row>
      </sheetData>
      <sheetData sheetId="8953"/>
      <sheetData sheetId="8954"/>
      <sheetData sheetId="8955"/>
      <sheetData sheetId="8956"/>
      <sheetData sheetId="8957"/>
      <sheetData sheetId="8958"/>
      <sheetData sheetId="8959"/>
      <sheetData sheetId="8960"/>
      <sheetData sheetId="8961"/>
      <sheetData sheetId="8962"/>
      <sheetData sheetId="8963"/>
      <sheetData sheetId="8964"/>
      <sheetData sheetId="8965"/>
      <sheetData sheetId="8966"/>
      <sheetData sheetId="8967"/>
      <sheetData sheetId="8968"/>
      <sheetData sheetId="8969"/>
      <sheetData sheetId="8970"/>
      <sheetData sheetId="8971"/>
      <sheetData sheetId="8972"/>
      <sheetData sheetId="8973"/>
      <sheetData sheetId="8974"/>
      <sheetData sheetId="8975"/>
      <sheetData sheetId="8976"/>
      <sheetData sheetId="8977"/>
      <sheetData sheetId="8978">
        <row r="7">
          <cell r="C7">
            <v>0.18</v>
          </cell>
        </row>
      </sheetData>
      <sheetData sheetId="8979"/>
      <sheetData sheetId="8980"/>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sheetData sheetId="9142"/>
      <sheetData sheetId="9143"/>
      <sheetData sheetId="9144"/>
      <sheetData sheetId="9145"/>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ow r="1">
          <cell r="A1" t="str">
            <v>Вид готовой продукции</v>
          </cell>
        </row>
      </sheetData>
      <sheetData sheetId="9169">
        <row r="1">
          <cell r="A1" t="str">
            <v>Вид готовой продукции</v>
          </cell>
        </row>
      </sheetData>
      <sheetData sheetId="9170">
        <row r="1">
          <cell r="A1" t="str">
            <v xml:space="preserve">HF марки </v>
          </cell>
        </row>
      </sheetData>
      <sheetData sheetId="9171">
        <row r="463">
          <cell r="A463" t="str">
            <v>Сквозные удельные нормы на выпуск Танталовой продукции</v>
          </cell>
        </row>
      </sheetData>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sheetData sheetId="9204"/>
      <sheetData sheetId="9205"/>
      <sheetData sheetId="9206"/>
      <sheetData sheetId="9207"/>
      <sheetData sheetId="9208"/>
      <sheetData sheetId="9209"/>
      <sheetData sheetId="9210"/>
      <sheetData sheetId="9211"/>
      <sheetData sheetId="9212"/>
      <sheetData sheetId="9213"/>
      <sheetData sheetId="9214"/>
      <sheetData sheetId="9215"/>
      <sheetData sheetId="9216"/>
      <sheetData sheetId="9217"/>
      <sheetData sheetId="9218"/>
      <sheetData sheetId="9219"/>
      <sheetData sheetId="9220"/>
      <sheetData sheetId="9221"/>
      <sheetData sheetId="9222"/>
      <sheetData sheetId="9223"/>
      <sheetData sheetId="9224"/>
      <sheetData sheetId="9225"/>
      <sheetData sheetId="9226"/>
      <sheetData sheetId="9227"/>
      <sheetData sheetId="9228"/>
      <sheetData sheetId="9229"/>
      <sheetData sheetId="9230"/>
      <sheetData sheetId="9231"/>
      <sheetData sheetId="9232"/>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sheetData sheetId="9426"/>
      <sheetData sheetId="9427"/>
      <sheetData sheetId="9428"/>
      <sheetData sheetId="9429"/>
      <sheetData sheetId="9430"/>
      <sheetData sheetId="943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sheetData sheetId="9445"/>
      <sheetData sheetId="9446"/>
      <sheetData sheetId="9447"/>
      <sheetData sheetId="9448"/>
      <sheetData sheetId="9449"/>
      <sheetData sheetId="9450"/>
      <sheetData sheetId="9451"/>
      <sheetData sheetId="9452">
        <row r="1">
          <cell r="A1" t="str">
            <v>Вид готовой продукции</v>
          </cell>
        </row>
      </sheetData>
      <sheetData sheetId="9453">
        <row r="1">
          <cell r="A1" t="str">
            <v xml:space="preserve">HF марки </v>
          </cell>
        </row>
      </sheetData>
      <sheetData sheetId="9454">
        <row r="463">
          <cell r="A463" t="str">
            <v>Сквозные удельные нормы на выпуск Танталовой продукции</v>
          </cell>
        </row>
      </sheetData>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ow r="57">
          <cell r="F57">
            <v>4358024.6376718897</v>
          </cell>
        </row>
      </sheetData>
      <sheetData sheetId="9558">
        <row r="6">
          <cell r="C6">
            <v>1000</v>
          </cell>
        </row>
      </sheetData>
      <sheetData sheetId="9559">
        <row r="6">
          <cell r="C6">
            <v>1000</v>
          </cell>
        </row>
      </sheetData>
      <sheetData sheetId="9560">
        <row r="6">
          <cell r="C6">
            <v>1000</v>
          </cell>
        </row>
      </sheetData>
      <sheetData sheetId="9561">
        <row r="6">
          <cell r="C6">
            <v>1000</v>
          </cell>
        </row>
      </sheetData>
      <sheetData sheetId="9562">
        <row r="6">
          <cell r="C6">
            <v>1000</v>
          </cell>
        </row>
      </sheetData>
      <sheetData sheetId="9563">
        <row r="57">
          <cell r="F57">
            <v>4358024.6376718897</v>
          </cell>
        </row>
      </sheetData>
      <sheetData sheetId="9564"/>
      <sheetData sheetId="9565"/>
      <sheetData sheetId="9566"/>
      <sheetData sheetId="9567"/>
      <sheetData sheetId="9568"/>
      <sheetData sheetId="9569"/>
      <sheetData sheetId="9570"/>
      <sheetData sheetId="9571"/>
      <sheetData sheetId="9572"/>
      <sheetData sheetId="9573"/>
      <sheetData sheetId="9574"/>
      <sheetData sheetId="9575"/>
      <sheetData sheetId="9576"/>
      <sheetData sheetId="9577" refreshError="1"/>
      <sheetData sheetId="9578"/>
      <sheetData sheetId="9579"/>
      <sheetData sheetId="9580"/>
      <sheetData sheetId="9581"/>
      <sheetData sheetId="9582"/>
      <sheetData sheetId="9583"/>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sheetData sheetId="10274"/>
      <sheetData sheetId="10275" refreshError="1"/>
      <sheetData sheetId="10276" refreshError="1"/>
      <sheetData sheetId="10277" refreshError="1"/>
      <sheetData sheetId="10278" refreshError="1"/>
      <sheetData sheetId="10279" refreshError="1"/>
      <sheetData sheetId="10280" refreshError="1"/>
      <sheetData sheetId="10281" refreshError="1"/>
      <sheetData sheetId="10282" refreshError="1"/>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efreshError="1"/>
      <sheetData sheetId="10302" refreshError="1"/>
      <sheetData sheetId="10303" refreshError="1"/>
      <sheetData sheetId="10304" refreshError="1"/>
      <sheetData sheetId="10305" refreshError="1"/>
      <sheetData sheetId="10306">
        <row r="3">
          <cell r="A3" t="str">
            <v>выбрать из списка</v>
          </cell>
        </row>
      </sheetData>
      <sheetData sheetId="10307">
        <row r="3">
          <cell r="A3" t="str">
            <v>выбрать из списка</v>
          </cell>
        </row>
      </sheetData>
      <sheetData sheetId="10308">
        <row r="3">
          <cell r="A3" t="str">
            <v>выбрать из списка</v>
          </cell>
        </row>
      </sheetData>
      <sheetData sheetId="10309">
        <row r="3">
          <cell r="A3" t="str">
            <v>выбрать из списка</v>
          </cell>
        </row>
      </sheetData>
      <sheetData sheetId="10310">
        <row r="3">
          <cell r="A3" t="str">
            <v>выбрать из списка</v>
          </cell>
        </row>
      </sheetData>
      <sheetData sheetId="10311">
        <row r="3">
          <cell r="A3" t="str">
            <v>выбрать из списка</v>
          </cell>
        </row>
      </sheetData>
      <sheetData sheetId="10312">
        <row r="3">
          <cell r="A3" t="str">
            <v>выбрать из списка</v>
          </cell>
        </row>
      </sheetData>
      <sheetData sheetId="10313">
        <row r="3">
          <cell r="A3" t="str">
            <v>выбрать из списка</v>
          </cell>
        </row>
      </sheetData>
      <sheetData sheetId="10314">
        <row r="3">
          <cell r="A3" t="str">
            <v>выбрать из списка</v>
          </cell>
        </row>
      </sheetData>
      <sheetData sheetId="10315">
        <row r="3">
          <cell r="A3" t="str">
            <v>выбрать из списка</v>
          </cell>
        </row>
      </sheetData>
      <sheetData sheetId="10316" refreshError="1"/>
      <sheetData sheetId="10317" refreshError="1"/>
      <sheetData sheetId="10318" refreshError="1"/>
      <sheetData sheetId="10319">
        <row r="45">
          <cell r="D45">
            <v>109609000</v>
          </cell>
        </row>
      </sheetData>
      <sheetData sheetId="10320"/>
      <sheetData sheetId="10321" refreshError="1"/>
      <sheetData sheetId="10322" refreshError="1"/>
      <sheetData sheetId="10323" refreshError="1"/>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refreshError="1"/>
      <sheetData sheetId="10332" refreshError="1"/>
      <sheetData sheetId="10333" refreshError="1"/>
      <sheetData sheetId="10334" refreshError="1"/>
      <sheetData sheetId="10335" refreshError="1"/>
      <sheetData sheetId="10336" refreshError="1"/>
      <sheetData sheetId="10337" refreshError="1"/>
      <sheetData sheetId="10338" refreshError="1"/>
      <sheetData sheetId="10339" refreshError="1"/>
      <sheetData sheetId="10340" refreshError="1"/>
      <sheetData sheetId="10341" refreshError="1"/>
      <sheetData sheetId="10342" refreshError="1"/>
      <sheetData sheetId="10343" refreshError="1"/>
      <sheetData sheetId="10344" refreshError="1"/>
      <sheetData sheetId="10345" refreshError="1"/>
      <sheetData sheetId="10346">
        <row r="54">
          <cell r="H54">
            <v>1244.7404600000002</v>
          </cell>
        </row>
      </sheetData>
      <sheetData sheetId="10347" refreshError="1"/>
      <sheetData sheetId="10348" refreshError="1"/>
      <sheetData sheetId="10349" refreshError="1"/>
      <sheetData sheetId="10350" refreshError="1"/>
      <sheetData sheetId="10351" refreshError="1"/>
      <sheetData sheetId="10352" refreshError="1"/>
      <sheetData sheetId="10353" refreshError="1"/>
      <sheetData sheetId="10354" refreshError="1"/>
      <sheetData sheetId="10355" refreshError="1"/>
      <sheetData sheetId="10356">
        <row r="9">
          <cell r="N9">
            <v>308.22296000000006</v>
          </cell>
        </row>
      </sheetData>
      <sheetData sheetId="10357">
        <row r="33">
          <cell r="F33">
            <v>95.90682000000001</v>
          </cell>
        </row>
      </sheetData>
      <sheetData sheetId="10358" refreshError="1"/>
      <sheetData sheetId="10359" refreshError="1"/>
      <sheetData sheetId="10360" refreshError="1"/>
      <sheetData sheetId="10361" refreshError="1"/>
      <sheetData sheetId="10362" refreshError="1"/>
      <sheetData sheetId="10363" refreshError="1"/>
      <sheetData sheetId="10364" refreshError="1"/>
      <sheetData sheetId="10365" refreshError="1"/>
      <sheetData sheetId="10366" refreshError="1"/>
      <sheetData sheetId="10367" refreshError="1"/>
      <sheetData sheetId="10368" refreshError="1"/>
      <sheetData sheetId="10369" refreshError="1"/>
      <sheetData sheetId="10370" refreshError="1"/>
      <sheetData sheetId="10371" refreshError="1"/>
      <sheetData sheetId="10372">
        <row r="25">
          <cell r="O25">
            <v>21.06992</v>
          </cell>
        </row>
      </sheetData>
      <sheetData sheetId="10373" refreshError="1"/>
      <sheetData sheetId="10374" refreshError="1"/>
      <sheetData sheetId="10375" refreshError="1"/>
      <sheetData sheetId="10376" refreshError="1"/>
      <sheetData sheetId="10377" refreshError="1"/>
      <sheetData sheetId="10378" refreshError="1"/>
      <sheetData sheetId="10379" refreshError="1"/>
      <sheetData sheetId="10380" refreshError="1"/>
      <sheetData sheetId="10381" refreshError="1"/>
      <sheetData sheetId="10382" refreshError="1"/>
      <sheetData sheetId="10383" refreshError="1"/>
      <sheetData sheetId="10384" refreshError="1"/>
      <sheetData sheetId="10385" refreshError="1"/>
      <sheetData sheetId="10386" refreshError="1"/>
      <sheetData sheetId="10387" refreshError="1"/>
      <sheetData sheetId="10388" refreshError="1"/>
      <sheetData sheetId="10389" refreshError="1"/>
      <sheetData sheetId="10390" refreshError="1"/>
      <sheetData sheetId="10391" refreshError="1"/>
      <sheetData sheetId="10392" refreshError="1"/>
      <sheetData sheetId="10393" refreshError="1"/>
      <sheetData sheetId="10394" refreshError="1"/>
      <sheetData sheetId="10395" refreshError="1"/>
      <sheetData sheetId="10396" refreshError="1"/>
      <sheetData sheetId="10397" refreshError="1"/>
      <sheetData sheetId="10398" refreshError="1"/>
      <sheetData sheetId="10399" refreshError="1"/>
      <sheetData sheetId="10400" refreshError="1"/>
      <sheetData sheetId="10401" refreshError="1"/>
      <sheetData sheetId="10402" refreshError="1"/>
      <sheetData sheetId="10403" refreshError="1"/>
      <sheetData sheetId="10404" refreshError="1"/>
      <sheetData sheetId="10405" refreshError="1"/>
      <sheetData sheetId="10406" refreshError="1"/>
      <sheetData sheetId="10407" refreshError="1"/>
      <sheetData sheetId="10408" refreshError="1"/>
      <sheetData sheetId="10409" refreshError="1"/>
      <sheetData sheetId="10410" refreshError="1"/>
      <sheetData sheetId="10411" refreshError="1"/>
      <sheetData sheetId="10412" refreshError="1"/>
      <sheetData sheetId="10413" refreshError="1"/>
      <sheetData sheetId="10414" refreshError="1"/>
      <sheetData sheetId="10415" refreshError="1"/>
      <sheetData sheetId="10416" refreshError="1"/>
      <sheetData sheetId="10417" refreshError="1"/>
      <sheetData sheetId="10418" refreshError="1"/>
      <sheetData sheetId="10419" refreshError="1"/>
      <sheetData sheetId="10420" refreshError="1"/>
      <sheetData sheetId="10421" refreshError="1"/>
      <sheetData sheetId="10422" refreshError="1"/>
      <sheetData sheetId="10423" refreshError="1"/>
      <sheetData sheetId="10424" refreshError="1"/>
      <sheetData sheetId="10425" refreshError="1"/>
      <sheetData sheetId="10426" refreshError="1"/>
      <sheetData sheetId="10427" refreshError="1"/>
      <sheetData sheetId="10428" refreshError="1"/>
      <sheetData sheetId="10429" refreshError="1"/>
      <sheetData sheetId="10430" refreshError="1"/>
      <sheetData sheetId="10431" refreshError="1"/>
      <sheetData sheetId="10432" refreshError="1"/>
      <sheetData sheetId="10433" refreshError="1"/>
      <sheetData sheetId="10434" refreshError="1"/>
      <sheetData sheetId="10435" refreshError="1"/>
      <sheetData sheetId="10436" refreshError="1"/>
      <sheetData sheetId="10437" refreshError="1"/>
      <sheetData sheetId="10438" refreshError="1"/>
      <sheetData sheetId="10439" refreshError="1"/>
      <sheetData sheetId="10440" refreshError="1"/>
      <sheetData sheetId="10441" refreshError="1"/>
      <sheetData sheetId="10442" refreshError="1"/>
      <sheetData sheetId="10443" refreshError="1"/>
      <sheetData sheetId="10444" refreshError="1"/>
      <sheetData sheetId="10445" refreshError="1"/>
      <sheetData sheetId="10446" refreshError="1"/>
      <sheetData sheetId="10447" refreshError="1"/>
      <sheetData sheetId="10448" refreshError="1"/>
      <sheetData sheetId="10449" refreshError="1"/>
      <sheetData sheetId="10450" refreshError="1"/>
      <sheetData sheetId="10451" refreshError="1"/>
      <sheetData sheetId="10452" refreshError="1"/>
      <sheetData sheetId="10453" refreshError="1"/>
      <sheetData sheetId="10454" refreshError="1"/>
      <sheetData sheetId="10455" refreshError="1"/>
      <sheetData sheetId="10456" refreshError="1"/>
      <sheetData sheetId="10457" refreshError="1"/>
      <sheetData sheetId="10458" refreshError="1"/>
      <sheetData sheetId="10459" refreshError="1"/>
      <sheetData sheetId="10460" refreshError="1"/>
      <sheetData sheetId="10461" refreshError="1"/>
      <sheetData sheetId="10462" refreshError="1"/>
      <sheetData sheetId="10463" refreshError="1"/>
      <sheetData sheetId="10464" refreshError="1"/>
      <sheetData sheetId="10465" refreshError="1"/>
      <sheetData sheetId="10466" refreshError="1"/>
      <sheetData sheetId="10467" refreshError="1"/>
      <sheetData sheetId="10468" refreshError="1"/>
      <sheetData sheetId="10469" refreshError="1"/>
      <sheetData sheetId="10470" refreshError="1"/>
      <sheetData sheetId="10471" refreshError="1"/>
      <sheetData sheetId="10472" refreshError="1"/>
      <sheetData sheetId="10473" refreshError="1"/>
      <sheetData sheetId="10474" refreshError="1"/>
      <sheetData sheetId="10475" refreshError="1"/>
      <sheetData sheetId="10476" refreshError="1"/>
      <sheetData sheetId="10477" refreshError="1"/>
      <sheetData sheetId="10478" refreshError="1"/>
      <sheetData sheetId="10479" refreshError="1"/>
      <sheetData sheetId="10480" refreshError="1"/>
      <sheetData sheetId="10481" refreshError="1"/>
      <sheetData sheetId="10482" refreshError="1"/>
      <sheetData sheetId="10483" refreshError="1"/>
      <sheetData sheetId="10484" refreshError="1"/>
      <sheetData sheetId="10485" refreshError="1"/>
      <sheetData sheetId="10486" refreshError="1"/>
      <sheetData sheetId="10487" refreshError="1"/>
      <sheetData sheetId="10488" refreshError="1"/>
      <sheetData sheetId="10489" refreshError="1"/>
      <sheetData sheetId="10490" refreshError="1"/>
      <sheetData sheetId="10491" refreshError="1"/>
      <sheetData sheetId="10492" refreshError="1"/>
      <sheetData sheetId="10493" refreshError="1"/>
      <sheetData sheetId="10494" refreshError="1"/>
      <sheetData sheetId="10495" refreshError="1"/>
      <sheetData sheetId="10496" refreshError="1"/>
      <sheetData sheetId="10497" refreshError="1"/>
      <sheetData sheetId="10498" refreshError="1"/>
      <sheetData sheetId="10499" refreshError="1"/>
      <sheetData sheetId="10500" refreshError="1"/>
      <sheetData sheetId="10501" refreshError="1"/>
      <sheetData sheetId="10502" refreshError="1"/>
      <sheetData sheetId="10503" refreshError="1"/>
      <sheetData sheetId="10504" refreshError="1"/>
      <sheetData sheetId="10505" refreshError="1"/>
      <sheetData sheetId="10506" refreshError="1"/>
      <sheetData sheetId="10507" refreshError="1"/>
      <sheetData sheetId="10508" refreshError="1"/>
      <sheetData sheetId="10509" refreshError="1"/>
      <sheetData sheetId="10510" refreshError="1"/>
      <sheetData sheetId="10511" refreshError="1"/>
      <sheetData sheetId="10512" refreshError="1"/>
      <sheetData sheetId="10513" refreshError="1"/>
      <sheetData sheetId="10514" refreshError="1"/>
      <sheetData sheetId="10515" refreshError="1"/>
      <sheetData sheetId="10516" refreshError="1"/>
      <sheetData sheetId="10517" refreshError="1"/>
      <sheetData sheetId="10518" refreshError="1"/>
      <sheetData sheetId="10519" refreshError="1"/>
      <sheetData sheetId="10520" refreshError="1"/>
      <sheetData sheetId="10521" refreshError="1"/>
      <sheetData sheetId="10522" refreshError="1"/>
      <sheetData sheetId="10523" refreshError="1"/>
      <sheetData sheetId="10524" refreshError="1"/>
      <sheetData sheetId="10525" refreshError="1"/>
      <sheetData sheetId="10526" refreshError="1"/>
      <sheetData sheetId="10527" refreshError="1"/>
      <sheetData sheetId="10528" refreshError="1"/>
      <sheetData sheetId="10529" refreshError="1"/>
      <sheetData sheetId="10530" refreshError="1"/>
      <sheetData sheetId="10531" refreshError="1"/>
      <sheetData sheetId="10532" refreshError="1"/>
      <sheetData sheetId="10533" refreshError="1"/>
      <sheetData sheetId="10534" refreshError="1"/>
      <sheetData sheetId="10535" refreshError="1"/>
      <sheetData sheetId="10536" refreshError="1"/>
      <sheetData sheetId="10537" refreshError="1"/>
      <sheetData sheetId="10538" refreshError="1"/>
      <sheetData sheetId="10539" refreshError="1"/>
      <sheetData sheetId="10540" refreshError="1"/>
      <sheetData sheetId="10541" refreshError="1"/>
      <sheetData sheetId="10542" refreshError="1"/>
      <sheetData sheetId="10543" refreshError="1"/>
      <sheetData sheetId="10544" refreshError="1"/>
      <sheetData sheetId="10545" refreshError="1"/>
      <sheetData sheetId="10546" refreshError="1"/>
      <sheetData sheetId="10547" refreshError="1"/>
      <sheetData sheetId="10548" refreshError="1"/>
      <sheetData sheetId="10549" refreshError="1"/>
      <sheetData sheetId="10550" refreshError="1"/>
      <sheetData sheetId="10551" refreshError="1"/>
      <sheetData sheetId="10552" refreshError="1"/>
      <sheetData sheetId="10553" refreshError="1"/>
      <sheetData sheetId="10554" refreshError="1"/>
      <sheetData sheetId="10555" refreshError="1"/>
      <sheetData sheetId="10556" refreshError="1"/>
      <sheetData sheetId="10557" refreshError="1"/>
      <sheetData sheetId="10558" refreshError="1"/>
      <sheetData sheetId="10559" refreshError="1"/>
      <sheetData sheetId="10560" refreshError="1"/>
      <sheetData sheetId="10561" refreshError="1"/>
      <sheetData sheetId="10562" refreshError="1"/>
      <sheetData sheetId="10563" refreshError="1"/>
      <sheetData sheetId="10564" refreshError="1"/>
      <sheetData sheetId="10565" refreshError="1"/>
      <sheetData sheetId="10566"/>
      <sheetData sheetId="10567"/>
      <sheetData sheetId="10568"/>
      <sheetData sheetId="10569"/>
      <sheetData sheetId="10570"/>
      <sheetData sheetId="10571"/>
      <sheetData sheetId="10572"/>
      <sheetData sheetId="10573"/>
      <sheetData sheetId="10574"/>
      <sheetData sheetId="10575"/>
      <sheetData sheetId="10576"/>
      <sheetData sheetId="10577"/>
      <sheetData sheetId="10578"/>
      <sheetData sheetId="10579"/>
      <sheetData sheetId="10580"/>
      <sheetData sheetId="10581"/>
      <sheetData sheetId="10582"/>
      <sheetData sheetId="10583"/>
      <sheetData sheetId="10584"/>
      <sheetData sheetId="10585" refreshError="1"/>
      <sheetData sheetId="10586" refreshError="1"/>
      <sheetData sheetId="10587" refreshError="1"/>
      <sheetData sheetId="10588" refreshError="1"/>
      <sheetData sheetId="10589" refreshError="1"/>
      <sheetData sheetId="10590" refreshError="1"/>
      <sheetData sheetId="10591" refreshError="1"/>
      <sheetData sheetId="10592"/>
      <sheetData sheetId="10593" refreshError="1"/>
      <sheetData sheetId="10594" refreshError="1"/>
      <sheetData sheetId="10595" refreshError="1"/>
      <sheetData sheetId="10596" refreshError="1"/>
      <sheetData sheetId="10597" refreshError="1"/>
      <sheetData sheetId="10598">
        <row r="2">
          <cell r="A2" t="str">
            <v>Анапа</v>
          </cell>
        </row>
      </sheetData>
      <sheetData sheetId="10599"/>
      <sheetData sheetId="10600" refreshError="1"/>
      <sheetData sheetId="10601" refreshError="1"/>
      <sheetData sheetId="10602" refreshError="1"/>
      <sheetData sheetId="10603" refreshError="1"/>
      <sheetData sheetId="10604" refreshError="1"/>
      <sheetData sheetId="10605" refreshError="1"/>
      <sheetData sheetId="10606" refreshError="1"/>
      <sheetData sheetId="10607" refreshError="1"/>
      <sheetData sheetId="10608" refreshError="1"/>
      <sheetData sheetId="10609" refreshError="1"/>
      <sheetData sheetId="10610" refreshError="1"/>
      <sheetData sheetId="10611" refreshError="1"/>
      <sheetData sheetId="10612"/>
      <sheetData sheetId="10613" refreshError="1"/>
      <sheetData sheetId="10614" refreshError="1"/>
      <sheetData sheetId="10615" refreshError="1"/>
      <sheetData sheetId="10616" refreshError="1"/>
      <sheetData sheetId="10617" refreshError="1"/>
      <sheetData sheetId="10618" refreshError="1"/>
      <sheetData sheetId="10619" refreshError="1"/>
      <sheetData sheetId="10620" refreshError="1"/>
      <sheetData sheetId="10621" refreshError="1"/>
      <sheetData sheetId="10622" refreshError="1"/>
      <sheetData sheetId="10623"/>
      <sheetData sheetId="10624"/>
      <sheetData sheetId="10625"/>
      <sheetData sheetId="10626"/>
      <sheetData sheetId="10627"/>
      <sheetData sheetId="10628"/>
      <sheetData sheetId="10629"/>
      <sheetData sheetId="10630"/>
      <sheetData sheetId="10631"/>
      <sheetData sheetId="10632"/>
      <sheetData sheetId="10633"/>
      <sheetData sheetId="10634"/>
      <sheetData sheetId="10635"/>
      <sheetData sheetId="10636"/>
      <sheetData sheetId="10637"/>
      <sheetData sheetId="10638"/>
      <sheetData sheetId="10639"/>
      <sheetData sheetId="10640"/>
      <sheetData sheetId="10641" refreshError="1"/>
      <sheetData sheetId="10642" refreshError="1"/>
      <sheetData sheetId="10643"/>
      <sheetData sheetId="10644" refreshError="1"/>
      <sheetData sheetId="10645" refreshError="1"/>
      <sheetData sheetId="10646">
        <row r="2">
          <cell r="H2" t="str">
            <v>Н.1.1.</v>
          </cell>
        </row>
      </sheetData>
      <sheetData sheetId="10647"/>
      <sheetData sheetId="10648"/>
      <sheetData sheetId="10649"/>
      <sheetData sheetId="10650"/>
      <sheetData sheetId="10651"/>
      <sheetData sheetId="10652"/>
      <sheetData sheetId="10653" refreshError="1"/>
      <sheetData sheetId="10654" refreshError="1"/>
      <sheetData sheetId="10655" refreshError="1"/>
      <sheetData sheetId="10656" refreshError="1"/>
      <sheetData sheetId="10657" refreshError="1"/>
      <sheetData sheetId="10658" refreshError="1"/>
      <sheetData sheetId="10659" refreshError="1"/>
      <sheetData sheetId="10660" refreshError="1"/>
      <sheetData sheetId="10661" refreshError="1"/>
      <sheetData sheetId="10662" refreshError="1"/>
      <sheetData sheetId="10663" refreshError="1"/>
      <sheetData sheetId="10664" refreshError="1"/>
      <sheetData sheetId="10665" refreshError="1"/>
      <sheetData sheetId="10666" refreshError="1"/>
      <sheetData sheetId="10667" refreshError="1"/>
      <sheetData sheetId="10668" refreshError="1"/>
      <sheetData sheetId="10669" refreshError="1"/>
      <sheetData sheetId="10670"/>
      <sheetData sheetId="10671"/>
      <sheetData sheetId="10672" refreshError="1"/>
      <sheetData sheetId="10673" refreshError="1"/>
      <sheetData sheetId="10674" refreshError="1"/>
      <sheetData sheetId="10675" refreshError="1"/>
      <sheetData sheetId="10676" refreshError="1"/>
      <sheetData sheetId="10677" refreshError="1"/>
      <sheetData sheetId="10678" refreshError="1"/>
      <sheetData sheetId="10679" refreshError="1"/>
      <sheetData sheetId="10680" refreshError="1"/>
      <sheetData sheetId="10681"/>
      <sheetData sheetId="10682" refreshError="1"/>
      <sheetData sheetId="10683" refreshError="1"/>
      <sheetData sheetId="10684" refreshError="1"/>
      <sheetData sheetId="10685" refreshError="1"/>
      <sheetData sheetId="10686" refreshError="1"/>
      <sheetData sheetId="10687" refreshError="1"/>
      <sheetData sheetId="10688" refreshError="1"/>
      <sheetData sheetId="10689" refreshError="1"/>
      <sheetData sheetId="10690" refreshError="1"/>
      <sheetData sheetId="10691" refreshError="1"/>
      <sheetData sheetId="10692" refreshError="1"/>
      <sheetData sheetId="10693" refreshError="1"/>
      <sheetData sheetId="10694" refreshError="1"/>
      <sheetData sheetId="10695" refreshError="1"/>
      <sheetData sheetId="10696" refreshError="1"/>
      <sheetData sheetId="10697" refreshError="1"/>
      <sheetData sheetId="10698" refreshError="1"/>
      <sheetData sheetId="10699" refreshError="1"/>
      <sheetData sheetId="10700" refreshError="1"/>
      <sheetData sheetId="10701" refreshError="1"/>
      <sheetData sheetId="10702" refreshError="1"/>
      <sheetData sheetId="10703" refreshError="1"/>
      <sheetData sheetId="10704" refreshError="1"/>
      <sheetData sheetId="10705" refreshError="1"/>
      <sheetData sheetId="10706" refreshError="1"/>
      <sheetData sheetId="10707"/>
      <sheetData sheetId="10708" refreshError="1"/>
      <sheetData sheetId="10709" refreshError="1"/>
      <sheetData sheetId="10710" refreshError="1"/>
      <sheetData sheetId="10711" refreshError="1"/>
      <sheetData sheetId="10712" refreshError="1"/>
      <sheetData sheetId="10713" refreshError="1"/>
      <sheetData sheetId="10714" refreshError="1"/>
      <sheetData sheetId="10715" refreshError="1"/>
      <sheetData sheetId="10716" refreshError="1"/>
      <sheetData sheetId="10717"/>
      <sheetData sheetId="10718"/>
      <sheetData sheetId="10719"/>
      <sheetData sheetId="10720"/>
      <sheetData sheetId="10721"/>
      <sheetData sheetId="10722"/>
      <sheetData sheetId="10723"/>
      <sheetData sheetId="10724" refreshError="1"/>
      <sheetData sheetId="10725" refreshError="1"/>
      <sheetData sheetId="10726" refreshError="1"/>
      <sheetData sheetId="10727" refreshError="1"/>
      <sheetData sheetId="10728" refreshError="1"/>
      <sheetData sheetId="10729" refreshError="1"/>
      <sheetData sheetId="10730" refreshError="1"/>
      <sheetData sheetId="10731" refreshError="1"/>
      <sheetData sheetId="10732" refreshError="1"/>
      <sheetData sheetId="10733" refreshError="1"/>
      <sheetData sheetId="10734" refreshError="1"/>
      <sheetData sheetId="10735" refreshError="1"/>
      <sheetData sheetId="10736" refreshError="1"/>
      <sheetData sheetId="10737" refreshError="1"/>
      <sheetData sheetId="10738"/>
      <sheetData sheetId="10739"/>
      <sheetData sheetId="10740"/>
      <sheetData sheetId="10741"/>
      <sheetData sheetId="10742"/>
      <sheetData sheetId="10743"/>
      <sheetData sheetId="10744"/>
      <sheetData sheetId="10745"/>
      <sheetData sheetId="10746"/>
      <sheetData sheetId="10747"/>
      <sheetData sheetId="10748"/>
      <sheetData sheetId="10749"/>
      <sheetData sheetId="10750" refreshError="1"/>
      <sheetData sheetId="10751" refreshError="1"/>
      <sheetData sheetId="10752" refreshError="1"/>
      <sheetData sheetId="10753" refreshError="1"/>
      <sheetData sheetId="10754" refreshError="1"/>
      <sheetData sheetId="10755" refreshError="1"/>
      <sheetData sheetId="10756"/>
      <sheetData sheetId="10757" refreshError="1"/>
      <sheetData sheetId="10758"/>
      <sheetData sheetId="10759"/>
      <sheetData sheetId="10760" refreshError="1"/>
      <sheetData sheetId="10761" refreshError="1"/>
      <sheetData sheetId="10762" refreshError="1"/>
      <sheetData sheetId="10763" refreshError="1"/>
      <sheetData sheetId="10764" refreshError="1"/>
      <sheetData sheetId="10765" refreshError="1"/>
      <sheetData sheetId="10766" refreshError="1"/>
      <sheetData sheetId="10767" refreshError="1"/>
      <sheetData sheetId="10768" refreshError="1"/>
      <sheetData sheetId="10769" refreshError="1"/>
      <sheetData sheetId="10770" refreshError="1"/>
      <sheetData sheetId="10771" refreshError="1"/>
      <sheetData sheetId="10772" refreshError="1"/>
      <sheetData sheetId="10773" refreshError="1"/>
      <sheetData sheetId="10774" refreshError="1"/>
      <sheetData sheetId="10775" refreshError="1"/>
      <sheetData sheetId="10776" refreshError="1"/>
      <sheetData sheetId="10777" refreshError="1"/>
      <sheetData sheetId="10778" refreshError="1"/>
      <sheetData sheetId="10779" refreshError="1"/>
      <sheetData sheetId="10780" refreshError="1"/>
      <sheetData sheetId="10781" refreshError="1"/>
      <sheetData sheetId="10782" refreshError="1"/>
      <sheetData sheetId="10783" refreshError="1"/>
      <sheetData sheetId="10784" refreshError="1"/>
      <sheetData sheetId="10785" refreshError="1"/>
      <sheetData sheetId="10786" refreshError="1"/>
      <sheetData sheetId="10787" refreshError="1"/>
      <sheetData sheetId="10788" refreshError="1"/>
      <sheetData sheetId="10789" refreshError="1"/>
      <sheetData sheetId="10790" refreshError="1"/>
      <sheetData sheetId="10791" refreshError="1"/>
      <sheetData sheetId="10792" refreshError="1"/>
      <sheetData sheetId="10793" refreshError="1"/>
      <sheetData sheetId="10794" refreshError="1"/>
      <sheetData sheetId="10795" refreshError="1"/>
      <sheetData sheetId="10796" refreshError="1"/>
      <sheetData sheetId="10797" refreshError="1"/>
      <sheetData sheetId="10798" refreshError="1"/>
      <sheetData sheetId="10799" refreshError="1"/>
      <sheetData sheetId="10800" refreshError="1"/>
      <sheetData sheetId="10801" refreshError="1"/>
      <sheetData sheetId="10802" refreshError="1"/>
      <sheetData sheetId="10803" refreshError="1"/>
      <sheetData sheetId="10804" refreshError="1"/>
      <sheetData sheetId="10805" refreshError="1"/>
      <sheetData sheetId="10806" refreshError="1"/>
      <sheetData sheetId="10807" refreshError="1"/>
      <sheetData sheetId="10808" refreshError="1"/>
      <sheetData sheetId="10809" refreshError="1"/>
      <sheetData sheetId="10810" refreshError="1"/>
      <sheetData sheetId="10811" refreshError="1"/>
      <sheetData sheetId="10812" refreshError="1"/>
      <sheetData sheetId="10813" refreshError="1"/>
      <sheetData sheetId="10814" refreshError="1"/>
      <sheetData sheetId="10815" refreshError="1"/>
      <sheetData sheetId="10816" refreshError="1"/>
      <sheetData sheetId="10817" refreshError="1"/>
      <sheetData sheetId="10818" refreshError="1"/>
      <sheetData sheetId="10819" refreshError="1"/>
      <sheetData sheetId="10820" refreshError="1"/>
      <sheetData sheetId="10821" refreshError="1"/>
      <sheetData sheetId="10822" refreshError="1"/>
      <sheetData sheetId="10823" refreshError="1"/>
      <sheetData sheetId="10824" refreshError="1"/>
      <sheetData sheetId="10825" refreshError="1"/>
      <sheetData sheetId="10826" refreshError="1"/>
      <sheetData sheetId="10827" refreshError="1"/>
      <sheetData sheetId="10828" refreshError="1"/>
      <sheetData sheetId="10829" refreshError="1"/>
      <sheetData sheetId="10830" refreshError="1"/>
      <sheetData sheetId="10831" refreshError="1"/>
      <sheetData sheetId="10832" refreshError="1"/>
      <sheetData sheetId="10833" refreshError="1"/>
      <sheetData sheetId="10834" refreshError="1"/>
      <sheetData sheetId="10835" refreshError="1"/>
      <sheetData sheetId="10836" refreshError="1"/>
      <sheetData sheetId="10837" refreshError="1"/>
      <sheetData sheetId="10838" refreshError="1"/>
      <sheetData sheetId="10839" refreshError="1"/>
      <sheetData sheetId="10840" refreshError="1"/>
      <sheetData sheetId="10841" refreshError="1"/>
      <sheetData sheetId="10842" refreshError="1"/>
      <sheetData sheetId="10843" refreshError="1"/>
      <sheetData sheetId="10844" refreshError="1"/>
      <sheetData sheetId="10845" refreshError="1"/>
      <sheetData sheetId="10846" refreshError="1"/>
      <sheetData sheetId="10847" refreshError="1"/>
      <sheetData sheetId="10848" refreshError="1"/>
      <sheetData sheetId="10849" refreshError="1"/>
      <sheetData sheetId="10850" refreshError="1"/>
      <sheetData sheetId="10851" refreshError="1"/>
      <sheetData sheetId="10852" refreshError="1"/>
      <sheetData sheetId="10853" refreshError="1"/>
      <sheetData sheetId="10854" refreshError="1"/>
      <sheetData sheetId="10855" refreshError="1"/>
      <sheetData sheetId="10856" refreshError="1"/>
      <sheetData sheetId="10857"/>
      <sheetData sheetId="10858" refreshError="1"/>
      <sheetData sheetId="10859" refreshError="1"/>
      <sheetData sheetId="10860" refreshError="1"/>
      <sheetData sheetId="10861" refreshError="1"/>
      <sheetData sheetId="10862" refreshError="1"/>
      <sheetData sheetId="10863">
        <row r="2018">
          <cell r="D2018">
            <v>-3926442.557</v>
          </cell>
        </row>
      </sheetData>
      <sheetData sheetId="10864" refreshError="1"/>
      <sheetData sheetId="10865" refreshError="1"/>
      <sheetData sheetId="10866" refreshError="1"/>
      <sheetData sheetId="10867" refreshError="1"/>
      <sheetData sheetId="10868" refreshError="1"/>
      <sheetData sheetId="10869" refreshError="1"/>
      <sheetData sheetId="10870" refreshError="1"/>
      <sheetData sheetId="10871" refreshError="1"/>
      <sheetData sheetId="10872" refreshError="1"/>
      <sheetData sheetId="10873" refreshError="1"/>
      <sheetData sheetId="10874" refreshError="1"/>
      <sheetData sheetId="10875" refreshError="1"/>
      <sheetData sheetId="10876" refreshError="1"/>
      <sheetData sheetId="10877" refreshError="1"/>
      <sheetData sheetId="10878">
        <row r="6">
          <cell r="C6">
            <v>219213.4</v>
          </cell>
        </row>
      </sheetData>
      <sheetData sheetId="10879">
        <row r="6">
          <cell r="C6">
            <v>0</v>
          </cell>
        </row>
      </sheetData>
      <sheetData sheetId="10880" refreshError="1"/>
      <sheetData sheetId="10881" refreshError="1"/>
      <sheetData sheetId="10882" refreshError="1"/>
      <sheetData sheetId="10883" refreshError="1"/>
      <sheetData sheetId="10884" refreshError="1"/>
      <sheetData sheetId="10885"/>
      <sheetData sheetId="10886"/>
      <sheetData sheetId="10887"/>
      <sheetData sheetId="10888"/>
      <sheetData sheetId="10889"/>
      <sheetData sheetId="10890" refreshError="1"/>
      <sheetData sheetId="10891" refreshError="1"/>
      <sheetData sheetId="10892" refreshError="1"/>
      <sheetData sheetId="10893" refreshError="1"/>
      <sheetData sheetId="10894" refreshError="1"/>
      <sheetData sheetId="10895" refreshError="1"/>
      <sheetData sheetId="10896" refreshError="1"/>
      <sheetData sheetId="10897" refreshError="1"/>
      <sheetData sheetId="10898" refreshError="1"/>
      <sheetData sheetId="10899" refreshError="1"/>
      <sheetData sheetId="10900" refreshError="1"/>
      <sheetData sheetId="10901" refreshError="1"/>
      <sheetData sheetId="10902" refreshError="1"/>
      <sheetData sheetId="10903" refreshError="1"/>
      <sheetData sheetId="10904" refreshError="1"/>
      <sheetData sheetId="10905" refreshError="1"/>
      <sheetData sheetId="10906" refreshError="1"/>
      <sheetData sheetId="10907" refreshError="1"/>
      <sheetData sheetId="10908" refreshError="1"/>
      <sheetData sheetId="10909" refreshError="1"/>
      <sheetData sheetId="10910" refreshError="1"/>
      <sheetData sheetId="10911" refreshError="1"/>
      <sheetData sheetId="10912" refreshError="1"/>
      <sheetData sheetId="10913" refreshError="1"/>
      <sheetData sheetId="10914" refreshError="1"/>
      <sheetData sheetId="10915" refreshError="1"/>
      <sheetData sheetId="10916" refreshError="1"/>
      <sheetData sheetId="10917" refreshError="1"/>
      <sheetData sheetId="10918" refreshError="1"/>
      <sheetData sheetId="10919" refreshError="1"/>
      <sheetData sheetId="10920" refreshError="1"/>
      <sheetData sheetId="10921" refreshError="1"/>
      <sheetData sheetId="10922" refreshError="1"/>
      <sheetData sheetId="10923" refreshError="1"/>
      <sheetData sheetId="10924" refreshError="1"/>
      <sheetData sheetId="10925" refreshError="1"/>
      <sheetData sheetId="10926" refreshError="1"/>
      <sheetData sheetId="10927" refreshError="1"/>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refreshError="1"/>
      <sheetData sheetId="10936" refreshError="1"/>
      <sheetData sheetId="10937" refreshError="1"/>
      <sheetData sheetId="10938" refreshError="1"/>
      <sheetData sheetId="10939" refreshError="1"/>
      <sheetData sheetId="10940" refreshError="1"/>
      <sheetData sheetId="10941" refreshError="1"/>
      <sheetData sheetId="10942" refreshError="1"/>
      <sheetData sheetId="10943" refreshError="1"/>
      <sheetData sheetId="10944" refreshError="1"/>
      <sheetData sheetId="10945" refreshError="1"/>
      <sheetData sheetId="10946" refreshError="1"/>
      <sheetData sheetId="10947" refreshError="1"/>
      <sheetData sheetId="10948" refreshError="1"/>
      <sheetData sheetId="10949" refreshError="1"/>
      <sheetData sheetId="10950" refreshError="1"/>
      <sheetData sheetId="10951" refreshError="1"/>
      <sheetData sheetId="10952" refreshError="1"/>
      <sheetData sheetId="10953" refreshError="1"/>
      <sheetData sheetId="10954" refreshError="1"/>
      <sheetData sheetId="10955" refreshError="1"/>
      <sheetData sheetId="10956" refreshError="1"/>
      <sheetData sheetId="10957" refreshError="1"/>
      <sheetData sheetId="10958" refreshError="1"/>
      <sheetData sheetId="10959" refreshError="1"/>
      <sheetData sheetId="10960" refreshError="1"/>
      <sheetData sheetId="10961" refreshError="1"/>
      <sheetData sheetId="10962" refreshError="1"/>
      <sheetData sheetId="10963" refreshError="1"/>
      <sheetData sheetId="10964" refreshError="1"/>
      <sheetData sheetId="10965" refreshError="1"/>
      <sheetData sheetId="10966" refreshError="1"/>
      <sheetData sheetId="10967" refreshError="1"/>
      <sheetData sheetId="10968" refreshError="1"/>
      <sheetData sheetId="10969" refreshError="1"/>
      <sheetData sheetId="10970" refreshError="1"/>
      <sheetData sh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sheetData sheetId="10995"/>
      <sheetData sheetId="10996"/>
      <sheetData sheetId="10997"/>
      <sheetData sheetId="10998"/>
      <sheetData sheetId="10999"/>
      <sheetData sheetId="11000"/>
      <sheetData sheetId="11001"/>
      <sheetData sheetId="11002"/>
      <sheetData sheetId="11003"/>
      <sheetData sheetId="11004"/>
      <sheetData sheetId="11005"/>
      <sheetData sheetId="11006"/>
      <sheetData sheetId="11007"/>
      <sheetData sheetId="11008"/>
      <sheetData sheetId="11009"/>
      <sheetData sheetId="11010"/>
      <sheetData sheetId="11011">
        <row r="15">
          <cell r="F15" t="str">
            <v>AUG</v>
          </cell>
        </row>
      </sheetData>
      <sheetData sheetId="11012"/>
      <sheetData sheetId="11013"/>
      <sheetData sheetId="11014"/>
      <sheetData sheetId="11015" refreshError="1"/>
      <sheetData sheetId="11016" refreshError="1"/>
      <sheetData sheetId="11017" refreshError="1"/>
      <sheetData sheetId="110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К"/>
      <sheetName val="реализ"/>
      <sheetName val="План"/>
      <sheetName val="Факт"/>
      <sheetName val="Справочник"/>
    </sheetNames>
    <sheetDataSet>
      <sheetData sheetId="0" refreshError="1"/>
      <sheetData sheetId="1"/>
      <sheetData sheetId="2" refreshError="1">
        <row r="5">
          <cell r="H5">
            <v>0</v>
          </cell>
        </row>
        <row r="6">
          <cell r="H6">
            <v>0</v>
          </cell>
        </row>
        <row r="7">
          <cell r="G7">
            <v>7089.44</v>
          </cell>
          <cell r="H7">
            <v>7089.44</v>
          </cell>
        </row>
        <row r="8">
          <cell r="G8">
            <v>33649.699999999997</v>
          </cell>
          <cell r="H8">
            <v>33649.699999999997</v>
          </cell>
        </row>
        <row r="10">
          <cell r="F10">
            <v>311475.40999999997</v>
          </cell>
          <cell r="H10">
            <v>311475.40999999997</v>
          </cell>
        </row>
        <row r="11">
          <cell r="D11">
            <v>171160.48</v>
          </cell>
          <cell r="H11">
            <v>171160.48</v>
          </cell>
        </row>
        <row r="12">
          <cell r="C12">
            <v>19197.284154929577</v>
          </cell>
          <cell r="F12">
            <v>393442.62</v>
          </cell>
          <cell r="H12">
            <v>412639.90415492957</v>
          </cell>
        </row>
        <row r="13">
          <cell r="C13">
            <v>2187.7165492957747</v>
          </cell>
          <cell r="G13">
            <v>196721.31</v>
          </cell>
          <cell r="H13">
            <v>198909.02654929578</v>
          </cell>
        </row>
        <row r="14">
          <cell r="F14">
            <v>0</v>
          </cell>
          <cell r="H14">
            <v>0</v>
          </cell>
        </row>
        <row r="15">
          <cell r="E15">
            <v>123007</v>
          </cell>
          <cell r="H15">
            <v>123007</v>
          </cell>
        </row>
        <row r="16">
          <cell r="D16">
            <v>540000</v>
          </cell>
        </row>
        <row r="17">
          <cell r="D17">
            <v>214083.26</v>
          </cell>
          <cell r="E17">
            <v>173432.57</v>
          </cell>
          <cell r="F17">
            <v>68112.070000000007</v>
          </cell>
          <cell r="G17">
            <v>2484.21</v>
          </cell>
          <cell r="H17">
            <v>458112.11000000004</v>
          </cell>
        </row>
        <row r="18">
          <cell r="H18">
            <v>0</v>
          </cell>
        </row>
        <row r="19">
          <cell r="D19">
            <v>350.88</v>
          </cell>
          <cell r="E19">
            <v>210.52</v>
          </cell>
          <cell r="F19">
            <v>909.13</v>
          </cell>
          <cell r="H19">
            <v>1470.53</v>
          </cell>
        </row>
        <row r="20">
          <cell r="D20">
            <v>238662.48</v>
          </cell>
          <cell r="E20">
            <v>24210.52</v>
          </cell>
          <cell r="F20">
            <v>25101.759999999998</v>
          </cell>
          <cell r="G20">
            <v>58909.62</v>
          </cell>
          <cell r="H20">
            <v>346884.38</v>
          </cell>
        </row>
        <row r="21">
          <cell r="C21">
            <v>4850.3500000000004</v>
          </cell>
          <cell r="D21">
            <v>316224.24</v>
          </cell>
          <cell r="E21">
            <v>99478.01</v>
          </cell>
          <cell r="F21">
            <v>381221.12</v>
          </cell>
          <cell r="G21">
            <v>389040.65</v>
          </cell>
          <cell r="H21">
            <v>1190814.3700000001</v>
          </cell>
        </row>
        <row r="22">
          <cell r="H22">
            <v>0</v>
          </cell>
        </row>
        <row r="23">
          <cell r="H23">
            <v>0</v>
          </cell>
        </row>
        <row r="24">
          <cell r="D24">
            <v>304761.53000000003</v>
          </cell>
          <cell r="E24">
            <v>39465.440000000002</v>
          </cell>
          <cell r="F24">
            <v>55877.19</v>
          </cell>
          <cell r="G24">
            <v>129368.42</v>
          </cell>
          <cell r="H24">
            <v>529472.58000000007</v>
          </cell>
        </row>
        <row r="25">
          <cell r="D25">
            <v>138596.48000000001</v>
          </cell>
          <cell r="E25">
            <v>6315.79</v>
          </cell>
          <cell r="G25">
            <v>44771.93</v>
          </cell>
          <cell r="H25">
            <v>189684.2</v>
          </cell>
        </row>
        <row r="26">
          <cell r="C26">
            <v>189477.19</v>
          </cell>
          <cell r="D26">
            <v>753691.24</v>
          </cell>
          <cell r="F26">
            <v>78114.039999999994</v>
          </cell>
          <cell r="G26">
            <v>167649.13</v>
          </cell>
          <cell r="H26">
            <v>1188931.6000000001</v>
          </cell>
        </row>
        <row r="27">
          <cell r="D27">
            <v>755228.06</v>
          </cell>
          <cell r="E27">
            <v>178360.91</v>
          </cell>
          <cell r="F27">
            <v>17543.86</v>
          </cell>
          <cell r="H27">
            <v>951132.83000000007</v>
          </cell>
        </row>
        <row r="28">
          <cell r="D28">
            <v>3157.89</v>
          </cell>
          <cell r="F28">
            <v>25964.92</v>
          </cell>
          <cell r="H28">
            <v>29122.809999999998</v>
          </cell>
        </row>
        <row r="29">
          <cell r="H29">
            <v>0</v>
          </cell>
        </row>
        <row r="30">
          <cell r="H30">
            <v>0</v>
          </cell>
        </row>
        <row r="31">
          <cell r="F31">
            <v>20000000</v>
          </cell>
          <cell r="H31">
            <v>20000000</v>
          </cell>
        </row>
        <row r="32">
          <cell r="C32">
            <v>5671654.9295774652</v>
          </cell>
          <cell r="H32">
            <v>5671654.9295774652</v>
          </cell>
        </row>
        <row r="33">
          <cell r="C33">
            <v>1334507.0422535213</v>
          </cell>
          <cell r="H33">
            <v>1334507.0422535213</v>
          </cell>
        </row>
        <row r="34">
          <cell r="F34">
            <v>7500000</v>
          </cell>
          <cell r="H34">
            <v>7500000</v>
          </cell>
        </row>
        <row r="35">
          <cell r="F35">
            <v>12500000</v>
          </cell>
          <cell r="H35">
            <v>12500000</v>
          </cell>
        </row>
        <row r="36">
          <cell r="H36">
            <v>0</v>
          </cell>
        </row>
        <row r="37">
          <cell r="C37">
            <v>1052.6300000000001</v>
          </cell>
          <cell r="D37">
            <v>5233182.45</v>
          </cell>
          <cell r="E37">
            <v>3041914.9299999932</v>
          </cell>
          <cell r="F37">
            <v>1431305.55</v>
          </cell>
          <cell r="G37">
            <v>1233822.1599999999</v>
          </cell>
          <cell r="H37">
            <v>10941277.719999993</v>
          </cell>
        </row>
        <row r="38">
          <cell r="D38">
            <v>1198.25</v>
          </cell>
          <cell r="H38">
            <v>1198.25</v>
          </cell>
        </row>
        <row r="39">
          <cell r="D39">
            <v>207255.43</v>
          </cell>
          <cell r="E39">
            <v>157236.94</v>
          </cell>
          <cell r="F39">
            <v>375432.26</v>
          </cell>
          <cell r="G39">
            <v>69215.89</v>
          </cell>
          <cell r="H39">
            <v>809140.52</v>
          </cell>
        </row>
        <row r="40">
          <cell r="C40">
            <v>60460</v>
          </cell>
          <cell r="D40">
            <v>299571.53999999998</v>
          </cell>
          <cell r="E40">
            <v>92885.130000000048</v>
          </cell>
          <cell r="F40">
            <v>111670.91</v>
          </cell>
          <cell r="G40">
            <v>35527.72</v>
          </cell>
          <cell r="H40">
            <v>600115.30000000005</v>
          </cell>
        </row>
        <row r="41">
          <cell r="C41">
            <v>16190.18</v>
          </cell>
          <cell r="D41">
            <v>806894.31000000052</v>
          </cell>
          <cell r="E41">
            <v>155577.25</v>
          </cell>
          <cell r="F41">
            <v>981124.76</v>
          </cell>
          <cell r="G41">
            <v>397925.97</v>
          </cell>
          <cell r="H41">
            <v>2357712.4700000007</v>
          </cell>
        </row>
        <row r="42">
          <cell r="D42">
            <v>3487.72</v>
          </cell>
          <cell r="E42">
            <v>14045.62</v>
          </cell>
          <cell r="F42">
            <v>3414.04</v>
          </cell>
          <cell r="G42">
            <v>29192.99</v>
          </cell>
          <cell r="H42">
            <v>50140.37</v>
          </cell>
        </row>
        <row r="43">
          <cell r="D43">
            <v>3508.77</v>
          </cell>
          <cell r="G43">
            <v>51936.51</v>
          </cell>
          <cell r="H43">
            <v>55445.279999999999</v>
          </cell>
        </row>
        <row r="44">
          <cell r="D44">
            <v>28547.08</v>
          </cell>
          <cell r="E44">
            <v>69957.289999999994</v>
          </cell>
          <cell r="H44">
            <v>98504.37</v>
          </cell>
        </row>
        <row r="45">
          <cell r="C45">
            <v>1995</v>
          </cell>
          <cell r="D45">
            <v>1275728.8600000001</v>
          </cell>
          <cell r="E45">
            <v>1708876.13</v>
          </cell>
          <cell r="F45">
            <v>982689.73</v>
          </cell>
          <cell r="G45">
            <v>165078.57</v>
          </cell>
          <cell r="H45">
            <v>4134368.29</v>
          </cell>
        </row>
        <row r="46">
          <cell r="F46">
            <v>176056.34</v>
          </cell>
          <cell r="G46">
            <v>176056.34</v>
          </cell>
          <cell r="H46">
            <v>352112.68</v>
          </cell>
        </row>
        <row r="47">
          <cell r="F47">
            <v>140845.07</v>
          </cell>
          <cell r="G47">
            <v>123239.44</v>
          </cell>
          <cell r="H47">
            <v>264084.51</v>
          </cell>
        </row>
        <row r="48">
          <cell r="F48">
            <v>1619.72</v>
          </cell>
          <cell r="G48">
            <v>1619.72</v>
          </cell>
          <cell r="H48">
            <v>3239.44</v>
          </cell>
        </row>
      </sheetData>
      <sheetData sheetId="3" refreshError="1">
        <row r="5">
          <cell r="G5">
            <v>102459.02</v>
          </cell>
          <cell r="H5">
            <v>102459.02</v>
          </cell>
        </row>
        <row r="6">
          <cell r="G6">
            <v>6995.34</v>
          </cell>
          <cell r="H6">
            <v>6995.34</v>
          </cell>
        </row>
        <row r="7">
          <cell r="G7">
            <v>33203.03</v>
          </cell>
          <cell r="H7">
            <v>33203.03</v>
          </cell>
        </row>
        <row r="8">
          <cell r="F8">
            <v>413671.62</v>
          </cell>
          <cell r="H8">
            <v>413671.62</v>
          </cell>
        </row>
        <row r="9">
          <cell r="D9">
            <v>176754.83</v>
          </cell>
          <cell r="H9">
            <v>176754.83</v>
          </cell>
        </row>
        <row r="10">
          <cell r="C10">
            <v>19128.310000000001</v>
          </cell>
          <cell r="F10">
            <v>406557.38</v>
          </cell>
          <cell r="H10">
            <v>425685.69</v>
          </cell>
        </row>
        <row r="11">
          <cell r="C11">
            <v>2179.86</v>
          </cell>
          <cell r="F11">
            <v>203278.69</v>
          </cell>
          <cell r="H11">
            <v>205458.55</v>
          </cell>
        </row>
        <row r="12">
          <cell r="E12">
            <v>-3276.66</v>
          </cell>
          <cell r="H12">
            <v>-3276.66</v>
          </cell>
        </row>
        <row r="13">
          <cell r="C13">
            <v>1.26</v>
          </cell>
          <cell r="D13">
            <v>661481.80000000005</v>
          </cell>
          <cell r="E13">
            <v>644519.65</v>
          </cell>
          <cell r="F13">
            <v>31997868.209999997</v>
          </cell>
          <cell r="H13">
            <v>33303870.919999998</v>
          </cell>
        </row>
        <row r="14">
          <cell r="C14">
            <v>7016.95</v>
          </cell>
          <cell r="E14">
            <v>10820.71</v>
          </cell>
          <cell r="F14">
            <v>16720.7</v>
          </cell>
          <cell r="H14">
            <v>34558.36</v>
          </cell>
        </row>
        <row r="15">
          <cell r="E15">
            <v>168122</v>
          </cell>
          <cell r="H15">
            <v>168122</v>
          </cell>
        </row>
        <row r="16">
          <cell r="D16">
            <v>-351.42</v>
          </cell>
          <cell r="E16">
            <v>-10315.16</v>
          </cell>
          <cell r="F16">
            <v>-2461.4899999999998</v>
          </cell>
          <cell r="H16">
            <v>-13128.07</v>
          </cell>
        </row>
        <row r="17">
          <cell r="E17">
            <v>-5261.96</v>
          </cell>
          <cell r="H17">
            <v>-5261.96</v>
          </cell>
        </row>
        <row r="18">
          <cell r="C18">
            <v>860.91</v>
          </cell>
          <cell r="D18">
            <v>38439.96</v>
          </cell>
          <cell r="E18">
            <v>6140.06</v>
          </cell>
          <cell r="F18">
            <v>98687.93</v>
          </cell>
          <cell r="G18">
            <v>44090.86</v>
          </cell>
          <cell r="H18">
            <v>188219.72</v>
          </cell>
        </row>
        <row r="19">
          <cell r="C19">
            <v>621.76</v>
          </cell>
          <cell r="H19">
            <v>621.76</v>
          </cell>
        </row>
        <row r="20">
          <cell r="D20">
            <v>4557.8100000000004</v>
          </cell>
          <cell r="E20">
            <v>532.98</v>
          </cell>
          <cell r="F20">
            <v>3440.54</v>
          </cell>
          <cell r="G20">
            <v>2761.59</v>
          </cell>
          <cell r="H20">
            <v>11292.92</v>
          </cell>
        </row>
        <row r="21">
          <cell r="C21">
            <v>9851.39</v>
          </cell>
          <cell r="D21">
            <v>12323.35</v>
          </cell>
          <cell r="E21">
            <v>15871.24</v>
          </cell>
          <cell r="F21">
            <v>250633.76</v>
          </cell>
          <cell r="G21">
            <v>38101.839999999997</v>
          </cell>
          <cell r="H21">
            <v>326781.58</v>
          </cell>
        </row>
        <row r="22">
          <cell r="C22">
            <v>24018.67</v>
          </cell>
          <cell r="D22">
            <v>223747.34</v>
          </cell>
          <cell r="E22">
            <v>374721.88</v>
          </cell>
          <cell r="F22">
            <v>91495.76</v>
          </cell>
          <cell r="G22">
            <v>46782.07</v>
          </cell>
          <cell r="H22">
            <v>760765.72</v>
          </cell>
        </row>
        <row r="23">
          <cell r="D23">
            <v>46.69</v>
          </cell>
          <cell r="F23">
            <v>69.010000000000005</v>
          </cell>
        </row>
        <row r="24">
          <cell r="C24">
            <v>11445.03</v>
          </cell>
          <cell r="D24">
            <v>229140.51</v>
          </cell>
          <cell r="E24">
            <v>17080.45</v>
          </cell>
          <cell r="F24">
            <v>179426.19</v>
          </cell>
          <cell r="G24">
            <v>36985.800000000003</v>
          </cell>
          <cell r="H24">
            <v>474077.98</v>
          </cell>
        </row>
        <row r="25">
          <cell r="D25">
            <v>-617919.63</v>
          </cell>
          <cell r="F25">
            <v>-32001676.770000003</v>
          </cell>
          <cell r="H25">
            <v>-32619596.400000002</v>
          </cell>
        </row>
        <row r="26">
          <cell r="C26">
            <v>-4855.51</v>
          </cell>
          <cell r="D26">
            <v>-16173.02</v>
          </cell>
          <cell r="E26">
            <v>-14227.86</v>
          </cell>
          <cell r="F26">
            <v>-9357.49</v>
          </cell>
          <cell r="H26">
            <v>-44613.88</v>
          </cell>
        </row>
        <row r="27">
          <cell r="D27">
            <v>-220105.74</v>
          </cell>
          <cell r="E27">
            <v>-582688.47</v>
          </cell>
          <cell r="F27">
            <v>-520943.83</v>
          </cell>
          <cell r="G27">
            <v>-41888.160000000003</v>
          </cell>
          <cell r="H27">
            <v>-1365626.2</v>
          </cell>
        </row>
        <row r="28">
          <cell r="E28">
            <v>2131.27</v>
          </cell>
          <cell r="F28">
            <v>16838.919999999998</v>
          </cell>
          <cell r="H28">
            <v>18970.189999999999</v>
          </cell>
        </row>
        <row r="29">
          <cell r="D29">
            <v>94537.03</v>
          </cell>
          <cell r="E29">
            <v>420683.48</v>
          </cell>
          <cell r="F29">
            <v>467882.12</v>
          </cell>
          <cell r="G29">
            <v>93508.78</v>
          </cell>
          <cell r="H29">
            <v>1076611.4099999999</v>
          </cell>
        </row>
        <row r="30">
          <cell r="D30">
            <v>143971.42000000001</v>
          </cell>
          <cell r="E30">
            <v>162998.95000000001</v>
          </cell>
          <cell r="G30">
            <v>285618.96999999997</v>
          </cell>
          <cell r="H30">
            <v>592589.34</v>
          </cell>
        </row>
        <row r="31">
          <cell r="G31">
            <v>198300</v>
          </cell>
          <cell r="H31">
            <v>198300</v>
          </cell>
        </row>
        <row r="32">
          <cell r="G32">
            <v>12500000</v>
          </cell>
          <cell r="H32">
            <v>12500000</v>
          </cell>
        </row>
        <row r="33">
          <cell r="G33">
            <v>502018.46</v>
          </cell>
          <cell r="H33">
            <v>502018.46</v>
          </cell>
        </row>
        <row r="34">
          <cell r="G34">
            <v>2250427.58</v>
          </cell>
          <cell r="H34">
            <v>2250427.58</v>
          </cell>
        </row>
        <row r="35">
          <cell r="C35">
            <v>5651278.4900000002</v>
          </cell>
          <cell r="H35">
            <v>5651278.4900000002</v>
          </cell>
        </row>
        <row r="36">
          <cell r="C36">
            <v>1329712.5900000001</v>
          </cell>
          <cell r="H36">
            <v>1329712.5900000001</v>
          </cell>
        </row>
        <row r="37">
          <cell r="G37">
            <v>-23000000</v>
          </cell>
          <cell r="H37">
            <v>-23000000</v>
          </cell>
        </row>
        <row r="38">
          <cell r="C38">
            <v>-11336116.560000001</v>
          </cell>
          <cell r="D38">
            <v>-4736957.47</v>
          </cell>
          <cell r="E38">
            <v>-3342401.9</v>
          </cell>
          <cell r="F38">
            <v>-1389957.3</v>
          </cell>
          <cell r="H38">
            <v>-20805433.23</v>
          </cell>
        </row>
        <row r="39">
          <cell r="D39">
            <v>-28839.200000000001</v>
          </cell>
          <cell r="H39">
            <v>-28839.200000000001</v>
          </cell>
        </row>
        <row r="40">
          <cell r="F40">
            <v>-1829274.83</v>
          </cell>
          <cell r="H40">
            <v>-1829274.83</v>
          </cell>
        </row>
        <row r="41">
          <cell r="C41">
            <v>132912.32000000001</v>
          </cell>
          <cell r="D41">
            <v>2202691.04</v>
          </cell>
          <cell r="E41">
            <v>2929049.66</v>
          </cell>
          <cell r="F41">
            <v>2148334.2000000002</v>
          </cell>
          <cell r="G41">
            <v>2364865.16</v>
          </cell>
          <cell r="H41">
            <v>9777852.379999999</v>
          </cell>
        </row>
        <row r="42">
          <cell r="D42">
            <v>1722.97</v>
          </cell>
          <cell r="E42">
            <v>419.43</v>
          </cell>
          <cell r="F42">
            <v>26.93</v>
          </cell>
          <cell r="H42">
            <v>2169.33</v>
          </cell>
        </row>
        <row r="43">
          <cell r="C43">
            <v>25986.19</v>
          </cell>
          <cell r="D43">
            <v>54196.77</v>
          </cell>
          <cell r="E43">
            <v>277925.28999999998</v>
          </cell>
          <cell r="F43">
            <v>326693.71000000002</v>
          </cell>
          <cell r="G43">
            <v>69832.98</v>
          </cell>
          <cell r="H43">
            <v>754634.94</v>
          </cell>
        </row>
        <row r="44">
          <cell r="C44">
            <v>-3354.3</v>
          </cell>
          <cell r="D44">
            <v>71938.89</v>
          </cell>
          <cell r="E44">
            <v>227655.24</v>
          </cell>
          <cell r="F44">
            <v>274862.25</v>
          </cell>
          <cell r="G44">
            <v>412535.59</v>
          </cell>
          <cell r="H44">
            <v>983637.67</v>
          </cell>
        </row>
        <row r="45">
          <cell r="C45">
            <v>24961.95</v>
          </cell>
          <cell r="D45">
            <v>758356</v>
          </cell>
          <cell r="E45">
            <v>677739.66</v>
          </cell>
          <cell r="F45">
            <v>650835.1</v>
          </cell>
          <cell r="G45">
            <v>203421.05</v>
          </cell>
          <cell r="H45">
            <v>2315313.7599999998</v>
          </cell>
        </row>
        <row r="46">
          <cell r="F46">
            <v>-200</v>
          </cell>
          <cell r="H46">
            <v>-200</v>
          </cell>
        </row>
        <row r="47">
          <cell r="C47">
            <v>35.729999999999997</v>
          </cell>
          <cell r="D47">
            <v>18842.669999999998</v>
          </cell>
          <cell r="F47">
            <v>23.27</v>
          </cell>
          <cell r="G47">
            <v>1432.66</v>
          </cell>
          <cell r="H47">
            <v>20334.330000000002</v>
          </cell>
        </row>
        <row r="48">
          <cell r="D48">
            <v>55359.26</v>
          </cell>
          <cell r="E48">
            <v>26231.279999999999</v>
          </cell>
          <cell r="F48">
            <v>4874.4799999999996</v>
          </cell>
          <cell r="G48">
            <v>1350.88</v>
          </cell>
          <cell r="H48">
            <v>87815.9</v>
          </cell>
        </row>
        <row r="49">
          <cell r="D49">
            <v>64065.37</v>
          </cell>
          <cell r="G49">
            <v>12209.33</v>
          </cell>
          <cell r="H49">
            <v>76274.7</v>
          </cell>
        </row>
        <row r="50">
          <cell r="E50">
            <v>488.64</v>
          </cell>
          <cell r="F50">
            <v>10410.26</v>
          </cell>
          <cell r="H50">
            <v>10898.9</v>
          </cell>
        </row>
        <row r="51">
          <cell r="C51">
            <v>12.37</v>
          </cell>
          <cell r="D51">
            <v>526769.63</v>
          </cell>
          <cell r="E51">
            <v>1350290.28</v>
          </cell>
          <cell r="F51">
            <v>833947.28</v>
          </cell>
          <cell r="G51">
            <v>401132.15</v>
          </cell>
          <cell r="H51">
            <v>3112151.71</v>
          </cell>
        </row>
      </sheetData>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тельщики"/>
      <sheetName val="Грузополучатели"/>
      <sheetName val="Служебный"/>
      <sheetName val="Курс ЦБ"/>
      <sheetName val="Справочник"/>
      <sheetName val="Исходные"/>
      <sheetName val="Расчет-выпуск"/>
      <sheetName val=" май"/>
      <sheetName val=" 5 месяцев"/>
      <sheetName val=" июнь"/>
      <sheetName val=" 2 квартал"/>
      <sheetName val="6 месяцев"/>
      <sheetName val=" 7 месяцев"/>
      <sheetName val=" июль"/>
      <sheetName val=" август"/>
      <sheetName val=" сентябрь"/>
      <sheetName val="3 квартал"/>
      <sheetName val="октябрь"/>
      <sheetName val="ноябрь"/>
      <sheetName val="декабрь"/>
      <sheetName val="4 квартал"/>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ПлателJӣики"/>
      <sheetName val="реестр отгрузка"/>
      <sheetName val="Номенклатура"/>
      <sheetName val="ввод"/>
      <sheetName val="Тит"/>
      <sheetName val="жд "/>
      <sheetName val="Курс"/>
      <sheetName val="Ввод данных"/>
      <sheetName val="ПЭБ-1-02댭ъ "/>
      <sheetName val="ГОСТ"/>
      <sheetName val="наим"/>
      <sheetName val="Macro"/>
      <sheetName val="Sales"/>
      <sheetName val="CF Less F"/>
      <sheetName val="Salary"/>
      <sheetName val="Opex"/>
      <sheetName val="Production"/>
      <sheetName val="Discount"/>
      <sheetName val="Классиф"/>
      <sheetName val="ОСВ"/>
      <sheetName val="TasAt"/>
      <sheetName val="СЗ-процессинг"/>
      <sheetName val="Нормативы"/>
      <sheetName val="Параметры"/>
      <sheetName val="СЗ-собственная деятельность"/>
      <sheetName val="сталь"/>
      <sheetName val="ХВП"/>
      <sheetName val="ИсходныеДанные"/>
      <sheetName val="Данные"/>
      <sheetName val="ПТУ_ППП"/>
      <sheetName val="группа"/>
      <sheetName val="направ.инвест."/>
      <sheetName val="Описание статей бюджетов"/>
      <sheetName val="Описание аналитических статей"/>
      <sheetName val="ф.2 стр.030"/>
      <sheetName val="Прогр_кред"/>
      <sheetName val="Титул"/>
      <sheetName val="Информация"/>
      <sheetName val="Цель"/>
      <sheetName val="Программа"/>
      <sheetName val="D120_1"/>
      <sheetName val="D120_2"/>
      <sheetName val="D120_3"/>
      <sheetName val="D120_4"/>
      <sheetName val="Leadsheet"/>
      <sheetName val="Пересчет лизинга"/>
      <sheetName val="Меморандум"/>
      <sheetName val="Инф"/>
      <sheetName val="Канат"/>
      <sheetName val="Список"/>
      <sheetName val="реестротгрузка"/>
      <sheetName val="Закупки"/>
      <sheetName val="Tickmarks"/>
      <sheetName val="Лист1"/>
      <sheetName val="месяц факт"/>
      <sheetName val="Sheet1"/>
      <sheetName val="стоф"/>
      <sheetName val="Голова"/>
      <sheetName val="Свод"/>
      <sheetName val="с.660"/>
      <sheetName val="ДФВ"/>
      <sheetName val="Выбывшие ОС"/>
      <sheetName val="Коммерческие расходы"/>
      <sheetName val="20_Кредиты краткосрочные"/>
      <sheetName val="AJE"/>
      <sheetName val="RJE"/>
      <sheetName val="ББ"/>
      <sheetName val="Tier_31.12.08"/>
      <sheetName val="ОПУ"/>
      <sheetName val="Дивиденды"/>
      <sheetName val="Расчет ОНО`31.12.09"/>
      <sheetName val="Tier 31.12.07 (2)"/>
      <sheetName val="Реклассификация - доходы"/>
      <sheetName val="other inc_audit"/>
      <sheetName val="Реклассификация-расходы"/>
      <sheetName val="Резерв по отпускам"/>
      <sheetName val="Лизинг-расшифровка"/>
      <sheetName val="Шкала"/>
      <sheetName val="справка"/>
      <sheetName val="НМ расчеты"/>
      <sheetName val="НАЛ.97г.пр.Нат."/>
      <sheetName val="Tier 07"/>
      <sheetName val="с-элементы"/>
      <sheetName val="Tier 08"/>
      <sheetName val="27_Коммерч.расходы"/>
      <sheetName val="Tier 311208"/>
      <sheetName val="Выб.ОРС"/>
      <sheetName val="Курс $"/>
      <sheetName val="Мес"/>
      <sheetName val="ПТБ-1-06д-П"/>
      <sheetName val="ПТБ-2-03-п  "/>
      <sheetName val="план добычи 1 кв "/>
      <sheetName val="добыча 2011 год"/>
      <sheetName val="план добычи 2 кв"/>
      <sheetName val="план добычи 3 кв"/>
      <sheetName val="план добычи 4 кв"/>
      <sheetName val="метры 1кв "/>
      <sheetName val="метры 2кв"/>
      <sheetName val="метры 3кв"/>
      <sheetName val="метры 4кв"/>
      <sheetName val="Проходка 2011г"/>
      <sheetName val="Курс_ЦБ"/>
      <sheetName val="_май"/>
      <sheetName val="_5_месяцев"/>
      <sheetName val="_июнь"/>
      <sheetName val="_2_квартал"/>
      <sheetName val="6_месяцев"/>
      <sheetName val="_7_месяцев"/>
      <sheetName val="_июль"/>
      <sheetName val="_август"/>
      <sheetName val="_сентябрь"/>
      <sheetName val="3_квартал"/>
      <sheetName val="4_квартал"/>
      <sheetName val="ПЭБ-1-02-Ф_"/>
      <sheetName val="ПЭБ-1-03-Ф_(январь)"/>
      <sheetName val="ПЭБ-1-09-Ф_(янв)"/>
      <sheetName val="ПЭБ_-1-11-Ф_"/>
      <sheetName val="ПЭБ_-2-02-Ф"/>
      <sheetName val="Бюдж реал уг прод"/>
      <sheetName val="Кедровский"/>
      <sheetName val="ПТБ-3-02-П"/>
      <sheetName val="ПТБ-3-02в-П"/>
      <sheetName val="ПТБ-3-02а-П"/>
      <sheetName val="Курсы"/>
      <sheetName val="9120.03.5"/>
      <sheetName val="БДР"/>
      <sheetName val="ПД СПС"/>
      <sheetName val="ПД путь"/>
      <sheetName val="ПД произв.сл."/>
      <sheetName val="ПД СЦБ"/>
      <sheetName val="ПД экспл"/>
      <sheetName val="ИТ связь"/>
      <sheetName val="ПД энерго"/>
      <sheetName val="1.3-ПФР"/>
      <sheetName val="4"/>
      <sheetName val="Дефлятор"/>
      <sheetName val="Вид"/>
      <sheetName val="Группа_SAP"/>
      <sheetName val="ГруппаОб"/>
      <sheetName val="ДКС"/>
      <sheetName val="Инфраструктура"/>
      <sheetName val="Статьи ДИ"/>
      <sheetName val="Назначение инвестиций"/>
      <sheetName val="Пр_наз"/>
      <sheetName val="НДС"/>
      <sheetName val="Оборудование"/>
      <sheetName val="Решение ИК"/>
      <sheetName val="Тех_основные"/>
      <sheetName val="ПЕ"/>
      <sheetName val="Раздел"/>
      <sheetName val="Статус"/>
      <sheetName val="Тип"/>
      <sheetName val="филиал"/>
      <sheetName val="ЦФО"/>
      <sheetName val="Выход продуктов"/>
      <sheetName val="Гр5(о)"/>
      <sheetName val="V111_LS RAP"/>
      <sheetName val="5930.01+"/>
      <sheetName val="5910.04+"/>
      <sheetName val="language"/>
      <sheetName val="5.2"/>
      <sheetName val="Список_объектов"/>
      <sheetName val="Проводки'02"/>
      <sheetName val="УрРасч"/>
      <sheetName val="АКРасч"/>
      <sheetName val="Grouplist"/>
      <sheetName val="Info"/>
      <sheetName val="10.спр.объемов"/>
      <sheetName val="9.спр.типов упак."/>
      <sheetName val="3.4.5.спр. групп_кат._продуктов"/>
      <sheetName val="6.спр.сортов"/>
      <sheetName val="8.спр.жирн."/>
      <sheetName val="7.спр.наполн."/>
      <sheetName val="Модуль"/>
      <sheetName val="Главная"/>
      <sheetName val="Справочник дат"/>
      <sheetName val="Предприятия"/>
      <sheetName val="Факт"/>
      <sheetName val="План"/>
      <sheetName val="ШР_Общее"/>
      <sheetName val="Списки"/>
      <sheetName val="сметы СКО 3кв03г."/>
      <sheetName val="ПТБ -4-07 В "/>
      <sheetName val="ПТБ-1-03д-П"/>
      <sheetName val="ПСХ "/>
      <sheetName val="Т-эн. по город.стор.орган."/>
      <sheetName val="Настройка"/>
      <sheetName val="00210"/>
      <sheetName val="00101"/>
      <sheetName val="00201"/>
      <sheetName val="00202"/>
      <sheetName val="00203"/>
      <sheetName val="00204"/>
      <sheetName val="00211"/>
      <sheetName val="БДР (2)"/>
      <sheetName val="БДР (3)"/>
      <sheetName val="Свод (19)"/>
      <sheetName val="БДР РУС"/>
      <sheetName val="Финрез по разрезам"/>
      <sheetName val="Финрез по разрезам (2)"/>
      <sheetName val="Свод (17)"/>
      <sheetName val="Свод (18)"/>
      <sheetName val="0 СУ"/>
      <sheetName val="ИД_Плательщики"/>
      <sheetName val="ИД_Марка_Разрезы"/>
      <sheetName val="ИД_Курс_ЦБ"/>
      <sheetName val="ИД_Дни"/>
      <sheetName val="#ССЫЛКА"/>
      <sheetName val="восст"/>
      <sheetName val="рын"/>
      <sheetName val="износ"/>
      <sheetName val="Сдача "/>
      <sheetName val="Общая информация"/>
      <sheetName val="5630.02+"/>
      <sheetName val="Акты дебиторов"/>
      <sheetName val="Программа "/>
      <sheetName val="+5610.04"/>
      <sheetName val="бюджет"/>
      <sheetName val="отчет"/>
      <sheetName val="Настройки"/>
      <sheetName val="январь"/>
      <sheetName val="Взз"/>
      <sheetName val="ЦФО 3 уровня"/>
      <sheetName val="СПР_Заказчик"/>
      <sheetName val="Проекты"/>
      <sheetName val="СПР_ФЦП"/>
      <sheetName val="СПР_Поставщик"/>
      <sheetName val="Виды продукции"/>
      <sheetName val="Ресурсы"/>
      <sheetName val="ЦФОкоды"/>
      <sheetName val="Источники фин.кап.вложен"/>
      <sheetName val="KAR10"/>
      <sheetName val="б130-1(1)"/>
    </sheetNames>
    <sheetDataSet>
      <sheetData sheetId="0">
        <row r="2">
          <cell r="A2" t="str">
            <v>РАО ЕЭС</v>
          </cell>
        </row>
      </sheetData>
      <sheetData sheetId="1">
        <row r="2">
          <cell r="A2" t="str">
            <v>РАО ЕЭС</v>
          </cell>
        </row>
      </sheetData>
      <sheetData sheetId="2" refreshError="1">
        <row r="2">
          <cell r="A2" t="str">
            <v>РАО ЕЭС</v>
          </cell>
        </row>
        <row r="3">
          <cell r="A3" t="str">
            <v>Базовый элемент</v>
          </cell>
        </row>
        <row r="4">
          <cell r="A4" t="str">
            <v>Б.К.Б. Запад</v>
          </cell>
        </row>
        <row r="5">
          <cell r="A5" t="str">
            <v>Б.К.Б. Восток</v>
          </cell>
        </row>
        <row r="7">
          <cell r="A7" t="str">
            <v>Прочие Запад</v>
          </cell>
        </row>
        <row r="8">
          <cell r="A8" t="str">
            <v>Прочие Восток</v>
          </cell>
        </row>
        <row r="9">
          <cell r="A9" t="str">
            <v>Адм. Запад</v>
          </cell>
        </row>
        <row r="10">
          <cell r="A10" t="str">
            <v>Адм. Восток</v>
          </cell>
        </row>
        <row r="11">
          <cell r="A11" t="str">
            <v>Экспорт</v>
          </cell>
        </row>
        <row r="12">
          <cell r="A12" t="str">
            <v>разрезы-продавцы:</v>
          </cell>
        </row>
        <row r="13">
          <cell r="A13" t="str">
            <v>ОАО Разрез Березовский</v>
          </cell>
        </row>
        <row r="14">
          <cell r="A14" t="str">
            <v>ОАО Разрез Назаровский</v>
          </cell>
        </row>
        <row r="15">
          <cell r="A15" t="str">
            <v>ОАО Разрез Бородинский</v>
          </cell>
        </row>
        <row r="16">
          <cell r="A16" t="str">
            <v>ОАО Разрез Изыхский</v>
          </cell>
        </row>
        <row r="17">
          <cell r="A17" t="str">
            <v>ОАО Разрез Восточно-Бейский</v>
          </cell>
        </row>
        <row r="18">
          <cell r="A18" t="str">
            <v>ОАО Черногорская УК</v>
          </cell>
        </row>
        <row r="19">
          <cell r="A19" t="str">
            <v>ОАО Востсибуголь</v>
          </cell>
        </row>
        <row r="20">
          <cell r="A20" t="str">
            <v>ОАО Разрез Тулунский</v>
          </cell>
        </row>
        <row r="21">
          <cell r="A21" t="str">
            <v>ОАО Разрез Тугнуйский</v>
          </cell>
        </row>
        <row r="22">
          <cell r="A22" t="str">
            <v>ЗАО Солнцевское</v>
          </cell>
        </row>
        <row r="23">
          <cell r="A23" t="str">
            <v>ОАО Лермонтовское</v>
          </cell>
        </row>
        <row r="24">
          <cell r="A24" t="str">
            <v>ООО Поронайская ЦОФ</v>
          </cell>
        </row>
        <row r="25">
          <cell r="A25" t="str">
            <v>ОАО Поярковуголь</v>
          </cell>
        </row>
        <row r="27">
          <cell r="A27" t="str">
            <v>ОАО Центральное</v>
          </cell>
        </row>
        <row r="28">
          <cell r="A28" t="str">
            <v>ОАО Разрез Лопатинский</v>
          </cell>
        </row>
        <row r="29">
          <cell r="A29" t="str">
            <v>ОАО Читинская УК</v>
          </cell>
        </row>
        <row r="30">
          <cell r="A30" t="str">
            <v>ОАО Разрез Харанорский</v>
          </cell>
        </row>
        <row r="31">
          <cell r="A31" t="str">
            <v>разрезы-грузоотправители:</v>
          </cell>
        </row>
        <row r="32">
          <cell r="A32" t="str">
            <v>ОАО Разрез Березовский</v>
          </cell>
        </row>
        <row r="33">
          <cell r="A33" t="str">
            <v>ОАО Разрез Назаровский</v>
          </cell>
        </row>
        <row r="34">
          <cell r="A34" t="str">
            <v>ОАО Разрез Бородинский</v>
          </cell>
        </row>
        <row r="35">
          <cell r="A35" t="str">
            <v>ОАО Разрез Изыхский</v>
          </cell>
        </row>
        <row r="36">
          <cell r="A36" t="str">
            <v>ОАО Разрез Восточно-Бейский</v>
          </cell>
        </row>
        <row r="37">
          <cell r="A37" t="str">
            <v>ОАО Черногорская УК</v>
          </cell>
        </row>
        <row r="38">
          <cell r="A38" t="str">
            <v>Разрез Азейский</v>
          </cell>
        </row>
        <row r="39">
          <cell r="A39" t="str">
            <v>Разрез Мугунский</v>
          </cell>
        </row>
        <row r="40">
          <cell r="A40" t="str">
            <v>Разрез Черемховский</v>
          </cell>
        </row>
        <row r="41">
          <cell r="A41" t="str">
            <v>Разрез Сафроновский</v>
          </cell>
        </row>
        <row r="42">
          <cell r="A42" t="str">
            <v>ОАО Разрез Тулунский</v>
          </cell>
        </row>
        <row r="43">
          <cell r="A43" t="str">
            <v>ОАО Разрез Тугнуйский</v>
          </cell>
        </row>
        <row r="44">
          <cell r="A44" t="str">
            <v>ЗАО Солнцевское</v>
          </cell>
        </row>
        <row r="45">
          <cell r="A45" t="str">
            <v>ОАО Лермонтовское</v>
          </cell>
        </row>
        <row r="46">
          <cell r="A46" t="str">
            <v>ООО Поронайская ЦОФ</v>
          </cell>
        </row>
        <row r="47">
          <cell r="A47" t="str">
            <v>ОАО Поярковуголь</v>
          </cell>
        </row>
        <row r="48">
          <cell r="A48" t="str">
            <v>ООО Обогатительная фабрика</v>
          </cell>
        </row>
        <row r="50">
          <cell r="A50" t="str">
            <v>ОАО Разрез Лопатинский</v>
          </cell>
        </row>
        <row r="51">
          <cell r="A51" t="str">
            <v>Разрез Восточный</v>
          </cell>
        </row>
        <row r="52">
          <cell r="A52" t="str">
            <v>Разрез Тигнинский</v>
          </cell>
        </row>
        <row r="53">
          <cell r="A53" t="str">
            <v>ОАО Разрез Харанорский</v>
          </cell>
        </row>
        <row r="54">
          <cell r="A54" t="str">
            <v>марка угля:</v>
          </cell>
        </row>
        <row r="55">
          <cell r="A55" t="str">
            <v>2БР-БЕР</v>
          </cell>
        </row>
        <row r="56">
          <cell r="A56" t="str">
            <v>БПКО-БЕР</v>
          </cell>
        </row>
        <row r="57">
          <cell r="A57" t="str">
            <v>2БПКО-БЕР</v>
          </cell>
        </row>
        <row r="58">
          <cell r="A58" t="str">
            <v>БМСШ-БЕР</v>
          </cell>
        </row>
        <row r="59">
          <cell r="A59" t="str">
            <v>2БР-БОР</v>
          </cell>
        </row>
        <row r="60">
          <cell r="A60" t="str">
            <v>2БР-В</v>
          </cell>
        </row>
        <row r="61">
          <cell r="A61" t="str">
            <v>2БР-НАЗ</v>
          </cell>
        </row>
        <row r="62">
          <cell r="A62" t="str">
            <v>2БР-Х</v>
          </cell>
        </row>
        <row r="63">
          <cell r="A63" t="str">
            <v>2БР-Т</v>
          </cell>
        </row>
        <row r="64">
          <cell r="A64" t="str">
            <v>2БР-ТУГ</v>
          </cell>
        </row>
        <row r="65">
          <cell r="A65" t="str">
            <v>3БР-ТУГ</v>
          </cell>
        </row>
        <row r="66">
          <cell r="A66" t="str">
            <v>3БР-А</v>
          </cell>
        </row>
        <row r="67">
          <cell r="A67" t="str">
            <v>3БР-М</v>
          </cell>
        </row>
        <row r="68">
          <cell r="A68" t="str">
            <v>3БР-ТУЛ</v>
          </cell>
        </row>
        <row r="69">
          <cell r="A69" t="str">
            <v>ДК 0-13-Ч</v>
          </cell>
        </row>
        <row r="70">
          <cell r="A70" t="str">
            <v>ДК 13-Ч</v>
          </cell>
        </row>
        <row r="71">
          <cell r="A71" t="str">
            <v>ДК-ЧЕРН</v>
          </cell>
        </row>
        <row r="72">
          <cell r="A72" t="str">
            <v>ДОМ-БЕЙ</v>
          </cell>
        </row>
        <row r="73">
          <cell r="A73" t="str">
            <v>ДОМ-ИЗ</v>
          </cell>
        </row>
        <row r="74">
          <cell r="A74" t="str">
            <v>ДОМ-ЧЕРН</v>
          </cell>
        </row>
        <row r="75">
          <cell r="A75" t="str">
            <v>ДПК-БЕЙ</v>
          </cell>
        </row>
        <row r="76">
          <cell r="A76" t="str">
            <v>ДПК-ИЗ</v>
          </cell>
        </row>
        <row r="77">
          <cell r="A77" t="str">
            <v>ДПК-ЧЕРН</v>
          </cell>
        </row>
        <row r="78">
          <cell r="A78" t="str">
            <v>ДП-ЧЕРН</v>
          </cell>
        </row>
        <row r="80">
          <cell r="A80" t="str">
            <v>ДР-БЕЙ</v>
          </cell>
        </row>
        <row r="81">
          <cell r="A81" t="str">
            <v>ДР-ИЗ</v>
          </cell>
        </row>
        <row r="82">
          <cell r="A82" t="str">
            <v>ДР-ТУГ</v>
          </cell>
        </row>
        <row r="83">
          <cell r="A83" t="str">
            <v>ДР-Ч</v>
          </cell>
        </row>
        <row r="84">
          <cell r="A84" t="str">
            <v>ДСШ-БЕЙ</v>
          </cell>
        </row>
        <row r="85">
          <cell r="A85" t="str">
            <v>ДР(0 150)-</v>
          </cell>
        </row>
        <row r="86">
          <cell r="A86" t="str">
            <v>Д-БЕЙ</v>
          </cell>
        </row>
        <row r="87">
          <cell r="A87" t="str">
            <v>ДСШ-ИЗ</v>
          </cell>
        </row>
        <row r="88">
          <cell r="A88" t="str">
            <v>ДМСШ-ЧЕРН</v>
          </cell>
        </row>
        <row r="89">
          <cell r="A89" t="str">
            <v>ДСШ-ЧЕРН</v>
          </cell>
        </row>
        <row r="91">
          <cell r="A91" t="str">
            <v>ОАО "Компания "Росуглесбыт"</v>
          </cell>
        </row>
        <row r="92">
          <cell r="A92" t="str">
            <v>ООО "ПромРесурс"</v>
          </cell>
        </row>
        <row r="93">
          <cell r="A93" t="str">
            <v>ООО "Технометалл"</v>
          </cell>
        </row>
        <row r="94">
          <cell r="A94" t="str">
            <v>ООО "ПромСнабРесурс"</v>
          </cell>
        </row>
        <row r="95">
          <cell r="A95" t="str">
            <v>УСС</v>
          </cell>
        </row>
        <row r="96">
          <cell r="A96" t="str">
            <v>ООО "Ресурспоставка"</v>
          </cell>
        </row>
        <row r="97">
          <cell r="A97" t="str">
            <v>Квинсборо</v>
          </cell>
        </row>
        <row r="98">
          <cell r="A98" t="str">
            <v>КУК</v>
          </cell>
        </row>
        <row r="99">
          <cell r="A99" t="str">
            <v>Ответственные</v>
          </cell>
        </row>
        <row r="100">
          <cell r="A100" t="str">
            <v>Антипьев А.В.</v>
          </cell>
        </row>
        <row r="101">
          <cell r="A101" t="str">
            <v>Бойко А.И.</v>
          </cell>
        </row>
        <row r="102">
          <cell r="A102" t="str">
            <v>Бондина М.Г.</v>
          </cell>
        </row>
        <row r="103">
          <cell r="A103" t="str">
            <v>Бочко</v>
          </cell>
        </row>
        <row r="104">
          <cell r="A104" t="str">
            <v>Валынкин Е.В.</v>
          </cell>
        </row>
        <row r="105">
          <cell r="A105" t="str">
            <v>Герасименко А. А.</v>
          </cell>
        </row>
        <row r="106">
          <cell r="A106" t="str">
            <v>Грибановский И.В.</v>
          </cell>
        </row>
        <row r="107">
          <cell r="A107" t="str">
            <v>Ильин</v>
          </cell>
        </row>
        <row r="108">
          <cell r="A108" t="str">
            <v>Комаков О.</v>
          </cell>
        </row>
        <row r="109">
          <cell r="A109" t="str">
            <v>Комаков О. Сельващук О.</v>
          </cell>
        </row>
        <row r="110">
          <cell r="A110" t="str">
            <v>Лазукина А.В.</v>
          </cell>
        </row>
        <row r="111">
          <cell r="A111" t="str">
            <v>Ляховчук М.</v>
          </cell>
        </row>
        <row r="112">
          <cell r="A112" t="str">
            <v>Пельменев</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ставщики"/>
      <sheetName val="Закупки"/>
      <sheetName val="Карточка"/>
      <sheetName val="ММК"/>
      <sheetName val="Нью-ММК"/>
      <sheetName val="ММК(ВТЗ)"/>
      <sheetName val="ММК(СТЗ)"/>
      <sheetName val="Металлокросс"/>
      <sheetName val="Стилтэк"/>
      <sheetName val="Фантон"/>
      <sheetName val="БалансПоставок"/>
      <sheetName val="График_поставки_СТЗ"/>
      <sheetName val="Счета"/>
      <sheetName val="Северсталь"/>
      <sheetName val="Стил-Имп"/>
      <sheetName val="Труботрейд"/>
      <sheetName val="ТРУБНАЯ ЗАГОТОВКА"/>
      <sheetName val="ОтчетНоя"/>
      <sheetName val="Отчет дек"/>
      <sheetName val="Лист1"/>
      <sheetName val="Справка"/>
      <sheetName val="ММК101129(СТЗ)"/>
      <sheetName val="ММК10129(ВТЗ)"/>
      <sheetName val="Ильич"/>
      <sheetName val="19.02"/>
      <sheetName val="МЕЧЕЛ"/>
      <sheetName val="текучесть"/>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Индексы инфляции"/>
      <sheetName val="Труботрей攀"/>
      <sheetName val=""/>
      <sheetName val="攀Ā攀Ā攀Ā攀Ā攀Ā攀Ā攀Ā攀Ā攀Ā攀Ā攀Ā攀Ā攀Ā攀Ā攀Ā攀"/>
      <sheetName val="ММК(Тагмет)"/>
      <sheetName val="СевСталь"/>
      <sheetName val="Углемет"/>
      <sheetName val="Закуп樺䐀"/>
      <sheetName val="1.2. Горные работы"/>
      <sheetName val="Справочник"/>
      <sheetName val="ЛицеваяКартаШТРИПС"/>
      <sheetName val="рабочий лист"/>
      <sheetName val="справочник по сч 90,91"/>
      <sheetName val="Валюты"/>
      <sheetName val="реестр отгрузка"/>
    </sheetNames>
    <sheetDataSet>
      <sheetData sheetId="0" refreshError="1"/>
      <sheetData sheetId="1" refreshError="1">
        <row r="3">
          <cell r="H3" t="str">
            <v>Допплан</v>
          </cell>
          <cell r="K3" t="str">
            <v>Всего</v>
          </cell>
          <cell r="AB3" t="str">
            <v>Отгружено</v>
          </cell>
        </row>
        <row r="4">
          <cell r="C4" t="str">
            <v>17Г1С (для БТС)</v>
          </cell>
          <cell r="D4" t="str">
            <v>8х1250</v>
          </cell>
          <cell r="F4">
            <v>2100</v>
          </cell>
          <cell r="G4">
            <v>6230</v>
          </cell>
          <cell r="K4">
            <v>16283400</v>
          </cell>
          <cell r="AB4">
            <v>823</v>
          </cell>
        </row>
        <row r="5">
          <cell r="C5" t="str">
            <v xml:space="preserve">17Г1С </v>
          </cell>
          <cell r="D5" t="str">
            <v>8х1250</v>
          </cell>
          <cell r="F5">
            <v>1200</v>
          </cell>
          <cell r="G5">
            <v>6230</v>
          </cell>
          <cell r="K5">
            <v>9304800</v>
          </cell>
          <cell r="AB5">
            <v>0</v>
          </cell>
        </row>
        <row r="6">
          <cell r="C6" t="str">
            <v>17Г1С</v>
          </cell>
          <cell r="D6" t="str">
            <v>12x1660</v>
          </cell>
          <cell r="F6">
            <v>400</v>
          </cell>
          <cell r="G6">
            <v>6230</v>
          </cell>
          <cell r="K6">
            <v>3101600</v>
          </cell>
          <cell r="AB6">
            <v>371</v>
          </cell>
        </row>
        <row r="7">
          <cell r="C7" t="str">
            <v>17Г1С-У</v>
          </cell>
          <cell r="D7" t="str">
            <v>10х1660</v>
          </cell>
          <cell r="F7">
            <v>3650</v>
          </cell>
          <cell r="G7">
            <v>6620</v>
          </cell>
          <cell r="K7">
            <v>30116880</v>
          </cell>
          <cell r="AB7">
            <v>3512.07</v>
          </cell>
        </row>
        <row r="8">
          <cell r="C8" t="str">
            <v>17Г1С-У</v>
          </cell>
          <cell r="D8" t="str">
            <v>12х1660</v>
          </cell>
          <cell r="F8">
            <v>200</v>
          </cell>
          <cell r="G8">
            <v>6620</v>
          </cell>
          <cell r="K8">
            <v>1650240</v>
          </cell>
          <cell r="AB8">
            <v>184.02</v>
          </cell>
        </row>
        <row r="9">
          <cell r="C9" t="str">
            <v>ШХ15-В</v>
          </cell>
          <cell r="D9">
            <v>120</v>
          </cell>
          <cell r="F9">
            <v>200</v>
          </cell>
          <cell r="G9">
            <v>6500</v>
          </cell>
          <cell r="K9">
            <v>1595760</v>
          </cell>
          <cell r="AB9">
            <v>201.48</v>
          </cell>
        </row>
        <row r="10">
          <cell r="C10" t="str">
            <v>ШХ15-В</v>
          </cell>
          <cell r="D10">
            <v>130</v>
          </cell>
          <cell r="F10">
            <v>350</v>
          </cell>
          <cell r="G10">
            <v>6500</v>
          </cell>
          <cell r="K10">
            <v>2792580</v>
          </cell>
          <cell r="AB10">
            <v>367.71</v>
          </cell>
        </row>
        <row r="11">
          <cell r="C11" t="str">
            <v>ШХ15-В</v>
          </cell>
          <cell r="D11">
            <v>140</v>
          </cell>
          <cell r="F11">
            <v>350</v>
          </cell>
          <cell r="G11">
            <v>6500</v>
          </cell>
          <cell r="K11">
            <v>2792580</v>
          </cell>
          <cell r="AB11">
            <v>0</v>
          </cell>
        </row>
        <row r="12">
          <cell r="C12" t="str">
            <v>ШХ15-В</v>
          </cell>
          <cell r="D12">
            <v>150</v>
          </cell>
          <cell r="F12">
            <v>200</v>
          </cell>
          <cell r="G12">
            <v>6500</v>
          </cell>
          <cell r="K12">
            <v>1595760</v>
          </cell>
          <cell r="AB12">
            <v>0</v>
          </cell>
        </row>
        <row r="13">
          <cell r="C13" t="str">
            <v>ШХ15-В</v>
          </cell>
          <cell r="D13">
            <v>160</v>
          </cell>
          <cell r="F13">
            <v>100</v>
          </cell>
          <cell r="G13">
            <v>6500</v>
          </cell>
          <cell r="K13">
            <v>797880</v>
          </cell>
          <cell r="AB13">
            <v>0</v>
          </cell>
        </row>
        <row r="14">
          <cell r="C14">
            <v>45</v>
          </cell>
          <cell r="D14" t="str">
            <v>250х4100</v>
          </cell>
          <cell r="F14">
            <v>220</v>
          </cell>
          <cell r="G14">
            <v>4720</v>
          </cell>
          <cell r="K14">
            <v>2100000</v>
          </cell>
          <cell r="AB14">
            <v>0</v>
          </cell>
        </row>
        <row r="15">
          <cell r="C15" t="str">
            <v>40Х</v>
          </cell>
          <cell r="D15" t="str">
            <v>250х4100</v>
          </cell>
          <cell r="F15">
            <v>150</v>
          </cell>
          <cell r="G15">
            <v>5600</v>
          </cell>
          <cell r="K15">
            <v>1067400</v>
          </cell>
          <cell r="AB15">
            <v>0</v>
          </cell>
        </row>
        <row r="16">
          <cell r="C16" t="str">
            <v>40Х</v>
          </cell>
          <cell r="D16" t="str">
            <v>260х3200</v>
          </cell>
          <cell r="F16">
            <v>150</v>
          </cell>
          <cell r="G16">
            <v>5600</v>
          </cell>
          <cell r="K16">
            <v>1067400</v>
          </cell>
          <cell r="AB16">
            <v>130.55000000000001</v>
          </cell>
        </row>
        <row r="17">
          <cell r="C17" t="str">
            <v>30ХГСА</v>
          </cell>
          <cell r="D17" t="str">
            <v>260х3200</v>
          </cell>
          <cell r="F17">
            <v>130</v>
          </cell>
          <cell r="G17">
            <v>6280</v>
          </cell>
          <cell r="K17">
            <v>1031160</v>
          </cell>
          <cell r="AB17">
            <v>122.2</v>
          </cell>
        </row>
        <row r="18">
          <cell r="C18" t="str">
            <v>17Г1СУ</v>
          </cell>
          <cell r="D18" t="str">
            <v>11.5х1660</v>
          </cell>
          <cell r="F18">
            <v>1000</v>
          </cell>
          <cell r="G18">
            <v>7500</v>
          </cell>
          <cell r="K18">
            <v>9307200</v>
          </cell>
          <cell r="AB18">
            <v>975</v>
          </cell>
        </row>
        <row r="21">
          <cell r="C21" t="str">
            <v>ШХ15-В</v>
          </cell>
          <cell r="D21">
            <v>110</v>
          </cell>
          <cell r="F21">
            <v>300</v>
          </cell>
          <cell r="G21">
            <v>6500</v>
          </cell>
          <cell r="K21">
            <v>2397600</v>
          </cell>
          <cell r="AB21">
            <v>300.24</v>
          </cell>
        </row>
        <row r="22">
          <cell r="C22" t="str">
            <v>ШХ15-В</v>
          </cell>
          <cell r="D22">
            <v>115</v>
          </cell>
          <cell r="F22">
            <v>300</v>
          </cell>
          <cell r="G22">
            <v>6500</v>
          </cell>
          <cell r="K22">
            <v>2397600</v>
          </cell>
          <cell r="AB22">
            <v>303.27999999999997</v>
          </cell>
        </row>
        <row r="23">
          <cell r="C23" t="str">
            <v>ШХ15-В</v>
          </cell>
          <cell r="D23">
            <v>120</v>
          </cell>
          <cell r="F23">
            <v>300</v>
          </cell>
          <cell r="G23">
            <v>6500</v>
          </cell>
          <cell r="K23">
            <v>2397600</v>
          </cell>
          <cell r="AB23">
            <v>300.62</v>
          </cell>
        </row>
        <row r="24">
          <cell r="C24" t="str">
            <v>17Г1СУ</v>
          </cell>
          <cell r="D24" t="str">
            <v>8x1250</v>
          </cell>
          <cell r="F24">
            <v>838</v>
          </cell>
          <cell r="G24">
            <v>7570</v>
          </cell>
          <cell r="K24">
            <v>7855412</v>
          </cell>
          <cell r="AB24">
            <v>842.4</v>
          </cell>
        </row>
        <row r="25">
          <cell r="C25" t="str">
            <v>ШХ15-В</v>
          </cell>
          <cell r="D25">
            <v>110</v>
          </cell>
          <cell r="F25">
            <v>215.97</v>
          </cell>
          <cell r="G25">
            <v>6500</v>
          </cell>
          <cell r="K25">
            <v>1726032.24</v>
          </cell>
          <cell r="AB25">
            <v>215.97</v>
          </cell>
        </row>
        <row r="26">
          <cell r="C26" t="str">
            <v>ШХ15-В</v>
          </cell>
          <cell r="D26">
            <v>115</v>
          </cell>
          <cell r="F26">
            <v>150.66</v>
          </cell>
          <cell r="G26">
            <v>6500</v>
          </cell>
          <cell r="K26">
            <v>1204074.72</v>
          </cell>
          <cell r="AB26">
            <v>150.66</v>
          </cell>
        </row>
        <row r="27">
          <cell r="C27" t="str">
            <v>ШХ15-В</v>
          </cell>
          <cell r="D27">
            <v>120</v>
          </cell>
          <cell r="F27">
            <v>140.66</v>
          </cell>
          <cell r="G27">
            <v>6500</v>
          </cell>
          <cell r="K27">
            <v>1124154.72</v>
          </cell>
          <cell r="AB27">
            <v>140.66</v>
          </cell>
        </row>
        <row r="28">
          <cell r="C28" t="str">
            <v>ШХ15-В</v>
          </cell>
          <cell r="D28">
            <v>130</v>
          </cell>
          <cell r="F28">
            <v>94.05</v>
          </cell>
          <cell r="G28">
            <v>6500</v>
          </cell>
          <cell r="K28">
            <v>751647.6</v>
          </cell>
          <cell r="AB28">
            <v>94.05</v>
          </cell>
        </row>
        <row r="29">
          <cell r="C29" t="str">
            <v>17Г1С</v>
          </cell>
          <cell r="D29" t="str">
            <v>8x1250</v>
          </cell>
          <cell r="F29">
            <v>1050</v>
          </cell>
          <cell r="G29">
            <v>6350</v>
          </cell>
          <cell r="H29">
            <v>1333500</v>
          </cell>
          <cell r="K29">
            <v>8323560</v>
          </cell>
        </row>
        <row r="30">
          <cell r="C30" t="str">
            <v>17Г1С (для БТС)</v>
          </cell>
          <cell r="D30" t="str">
            <v>8x1250</v>
          </cell>
          <cell r="F30">
            <v>6650</v>
          </cell>
          <cell r="G30">
            <v>6350</v>
          </cell>
          <cell r="H30">
            <v>8445500</v>
          </cell>
          <cell r="K30">
            <v>52715880</v>
          </cell>
        </row>
        <row r="31">
          <cell r="C31" t="str">
            <v>17Г1С (для БТС)</v>
          </cell>
          <cell r="D31" t="str">
            <v>9x1250</v>
          </cell>
          <cell r="F31">
            <v>1550</v>
          </cell>
          <cell r="G31">
            <v>6350</v>
          </cell>
          <cell r="H31">
            <v>1968500</v>
          </cell>
          <cell r="K31">
            <v>12287160</v>
          </cell>
          <cell r="AB31">
            <v>663.87</v>
          </cell>
        </row>
        <row r="32">
          <cell r="C32" t="str">
            <v>17Г1С (для БТС)</v>
          </cell>
          <cell r="D32" t="str">
            <v>10x1250</v>
          </cell>
          <cell r="F32">
            <v>200</v>
          </cell>
          <cell r="G32">
            <v>6350</v>
          </cell>
          <cell r="H32">
            <v>254000</v>
          </cell>
          <cell r="K32">
            <v>1585440</v>
          </cell>
        </row>
        <row r="33">
          <cell r="C33" t="str">
            <v>17Г1С</v>
          </cell>
          <cell r="D33" t="str">
            <v>8-10x1050-1660</v>
          </cell>
          <cell r="F33">
            <v>1350</v>
          </cell>
          <cell r="G33">
            <v>6350</v>
          </cell>
          <cell r="H33">
            <v>1714500</v>
          </cell>
          <cell r="K33">
            <v>10701720</v>
          </cell>
        </row>
        <row r="34">
          <cell r="C34" t="str">
            <v>17Г1С-У</v>
          </cell>
          <cell r="D34" t="str">
            <v>8x1250</v>
          </cell>
          <cell r="F34">
            <v>30</v>
          </cell>
          <cell r="G34">
            <v>6620</v>
          </cell>
          <cell r="H34">
            <v>39720</v>
          </cell>
          <cell r="K34">
            <v>247536</v>
          </cell>
          <cell r="AB34">
            <v>28.76</v>
          </cell>
        </row>
        <row r="35">
          <cell r="C35" t="str">
            <v>10Г2ФБ</v>
          </cell>
          <cell r="D35" t="str">
            <v>15.7х1660</v>
          </cell>
          <cell r="F35">
            <v>315</v>
          </cell>
          <cell r="G35">
            <v>7210</v>
          </cell>
          <cell r="H35">
            <v>454230</v>
          </cell>
          <cell r="K35">
            <v>2822148</v>
          </cell>
        </row>
        <row r="36">
          <cell r="C36" t="str">
            <v>17Г1С (для БТС)</v>
          </cell>
          <cell r="D36" t="str">
            <v>9x1250</v>
          </cell>
          <cell r="F36">
            <v>100</v>
          </cell>
          <cell r="G36">
            <v>6350</v>
          </cell>
          <cell r="H36">
            <v>127000</v>
          </cell>
          <cell r="K36">
            <v>792720</v>
          </cell>
        </row>
        <row r="37">
          <cell r="C37" t="str">
            <v>08Х18Н10Т</v>
          </cell>
          <cell r="D37">
            <v>150</v>
          </cell>
          <cell r="F37">
            <v>25</v>
          </cell>
          <cell r="G37">
            <v>46795.83</v>
          </cell>
          <cell r="H37">
            <v>233979.15</v>
          </cell>
          <cell r="K37">
            <v>1410624.9</v>
          </cell>
        </row>
        <row r="38">
          <cell r="C38" t="str">
            <v>12Х18Н10Т</v>
          </cell>
          <cell r="D38">
            <v>170</v>
          </cell>
          <cell r="F38">
            <v>45</v>
          </cell>
          <cell r="G38">
            <v>46795.83</v>
          </cell>
          <cell r="H38">
            <v>421162.47000000003</v>
          </cell>
          <cell r="K38">
            <v>2539124.8200000003</v>
          </cell>
        </row>
        <row r="39">
          <cell r="C39" t="str">
            <v>12Х18Н10Т</v>
          </cell>
          <cell r="D39">
            <v>200</v>
          </cell>
          <cell r="F39">
            <v>45</v>
          </cell>
          <cell r="G39">
            <v>55337.5</v>
          </cell>
          <cell r="H39">
            <v>498037.5</v>
          </cell>
          <cell r="K39">
            <v>3000375</v>
          </cell>
        </row>
        <row r="40">
          <cell r="C40" t="str">
            <v>12Х18Н10Т</v>
          </cell>
          <cell r="D40">
            <v>210</v>
          </cell>
          <cell r="F40">
            <v>15</v>
          </cell>
          <cell r="G40">
            <v>55337.5</v>
          </cell>
          <cell r="H40">
            <v>166012.5</v>
          </cell>
          <cell r="K40">
            <v>1000125</v>
          </cell>
        </row>
        <row r="41">
          <cell r="C41" t="str">
            <v>12Х18Н10Т</v>
          </cell>
          <cell r="D41">
            <v>330</v>
          </cell>
          <cell r="F41">
            <v>45</v>
          </cell>
          <cell r="G41">
            <v>55337.5</v>
          </cell>
          <cell r="H41">
            <v>498037.5</v>
          </cell>
          <cell r="K41">
            <v>3000375</v>
          </cell>
        </row>
        <row r="42">
          <cell r="C42" t="str">
            <v>12Х18Н10Т</v>
          </cell>
          <cell r="D42">
            <v>350</v>
          </cell>
          <cell r="F42">
            <v>110</v>
          </cell>
          <cell r="G42">
            <v>55337.5</v>
          </cell>
          <cell r="H42">
            <v>1217425</v>
          </cell>
          <cell r="K42">
            <v>7334250</v>
          </cell>
        </row>
        <row r="43">
          <cell r="C43" t="str">
            <v>10Г2ФБ</v>
          </cell>
          <cell r="D43" t="str">
            <v>15,7х1660</v>
          </cell>
          <cell r="F43">
            <v>1400</v>
          </cell>
          <cell r="G43">
            <v>8618</v>
          </cell>
          <cell r="H43">
            <v>2413040</v>
          </cell>
          <cell r="K43">
            <v>14867440</v>
          </cell>
        </row>
        <row r="44">
          <cell r="C44" t="str">
            <v>ШХ15-В</v>
          </cell>
          <cell r="D44">
            <v>120</v>
          </cell>
          <cell r="F44">
            <v>260</v>
          </cell>
          <cell r="G44">
            <v>6500</v>
          </cell>
          <cell r="H44">
            <v>338000</v>
          </cell>
          <cell r="K44">
            <v>2074488</v>
          </cell>
        </row>
        <row r="45">
          <cell r="C45" t="str">
            <v>ШХ15-В</v>
          </cell>
          <cell r="D45">
            <v>130</v>
          </cell>
          <cell r="F45">
            <v>505</v>
          </cell>
          <cell r="G45">
            <v>6500</v>
          </cell>
          <cell r="H45">
            <v>656500</v>
          </cell>
          <cell r="K45">
            <v>4029294</v>
          </cell>
        </row>
        <row r="46">
          <cell r="C46" t="str">
            <v>ШХ15-В</v>
          </cell>
          <cell r="D46">
            <v>140</v>
          </cell>
          <cell r="F46">
            <v>500</v>
          </cell>
          <cell r="G46">
            <v>6500</v>
          </cell>
          <cell r="H46">
            <v>650000</v>
          </cell>
          <cell r="K46">
            <v>3989400</v>
          </cell>
        </row>
        <row r="47">
          <cell r="C47" t="str">
            <v>ШХ15-В</v>
          </cell>
          <cell r="D47">
            <v>150</v>
          </cell>
          <cell r="F47">
            <v>200</v>
          </cell>
          <cell r="G47">
            <v>6500</v>
          </cell>
          <cell r="H47">
            <v>260000</v>
          </cell>
          <cell r="K47">
            <v>1595760</v>
          </cell>
        </row>
        <row r="48">
          <cell r="C48" t="str">
            <v>ШХ15-В</v>
          </cell>
          <cell r="D48">
            <v>110</v>
          </cell>
          <cell r="F48">
            <v>215.97</v>
          </cell>
          <cell r="G48">
            <v>6500</v>
          </cell>
          <cell r="H48">
            <v>280761</v>
          </cell>
          <cell r="K48">
            <v>1726032.24</v>
          </cell>
          <cell r="AB48">
            <v>215.97</v>
          </cell>
        </row>
        <row r="49">
          <cell r="C49" t="str">
            <v>ШХ15-В</v>
          </cell>
          <cell r="D49">
            <v>115</v>
          </cell>
          <cell r="F49">
            <v>150.66</v>
          </cell>
          <cell r="G49">
            <v>6500</v>
          </cell>
          <cell r="H49">
            <v>195858</v>
          </cell>
          <cell r="K49">
            <v>1204074.72</v>
          </cell>
          <cell r="AB49">
            <v>150.66</v>
          </cell>
        </row>
        <row r="50">
          <cell r="C50" t="str">
            <v>ШХ15-В</v>
          </cell>
          <cell r="D50">
            <v>120</v>
          </cell>
          <cell r="F50">
            <v>140.66</v>
          </cell>
          <cell r="G50">
            <v>6500</v>
          </cell>
          <cell r="H50">
            <v>182858</v>
          </cell>
          <cell r="K50">
            <v>1124154.72</v>
          </cell>
          <cell r="AB50">
            <v>140.66</v>
          </cell>
        </row>
        <row r="51">
          <cell r="C51" t="str">
            <v>ШХ15-В</v>
          </cell>
          <cell r="D51">
            <v>130</v>
          </cell>
          <cell r="F51">
            <v>94.05</v>
          </cell>
          <cell r="G51">
            <v>6500</v>
          </cell>
          <cell r="H51">
            <v>122265</v>
          </cell>
          <cell r="K51">
            <v>751647.6</v>
          </cell>
          <cell r="AB51">
            <v>94.05</v>
          </cell>
        </row>
        <row r="52">
          <cell r="C52" t="str">
            <v>09Г2С</v>
          </cell>
          <cell r="D52">
            <v>90</v>
          </cell>
          <cell r="F52">
            <v>445</v>
          </cell>
          <cell r="G52">
            <v>5922.5</v>
          </cell>
          <cell r="H52">
            <v>527102.5</v>
          </cell>
          <cell r="K52">
            <v>3242181</v>
          </cell>
        </row>
        <row r="53">
          <cell r="C53" t="str">
            <v>17Г1С-У</v>
          </cell>
          <cell r="D53" t="str">
            <v>10х1660</v>
          </cell>
          <cell r="F53">
            <v>700</v>
          </cell>
          <cell r="G53">
            <v>6620</v>
          </cell>
          <cell r="H53">
            <v>926800</v>
          </cell>
          <cell r="K53">
            <v>5770800</v>
          </cell>
        </row>
        <row r="54">
          <cell r="C54" t="str">
            <v>17Г1С-У</v>
          </cell>
          <cell r="D54" t="str">
            <v>12х1660</v>
          </cell>
          <cell r="F54">
            <v>600</v>
          </cell>
          <cell r="G54">
            <v>6620</v>
          </cell>
          <cell r="H54">
            <v>794400</v>
          </cell>
          <cell r="K54">
            <v>4946400</v>
          </cell>
          <cell r="AB54">
            <v>613.80999999999995</v>
          </cell>
        </row>
        <row r="55">
          <cell r="C55" t="str">
            <v>ШХ15</v>
          </cell>
          <cell r="D55">
            <v>170</v>
          </cell>
          <cell r="F55">
            <v>500</v>
          </cell>
          <cell r="G55">
            <v>266.67</v>
          </cell>
          <cell r="H55">
            <v>26667</v>
          </cell>
          <cell r="K55">
            <v>265002</v>
          </cell>
        </row>
        <row r="56">
          <cell r="C56" t="str">
            <v>ШХ15</v>
          </cell>
          <cell r="D56">
            <v>190</v>
          </cell>
          <cell r="F56">
            <v>500</v>
          </cell>
          <cell r="G56">
            <v>266.67</v>
          </cell>
          <cell r="H56">
            <v>26667</v>
          </cell>
          <cell r="K56">
            <v>265002</v>
          </cell>
        </row>
        <row r="57">
          <cell r="C57" t="str">
            <v>3СП2</v>
          </cell>
          <cell r="D57" t="str">
            <v>16х2500х11800</v>
          </cell>
          <cell r="F57">
            <v>1030</v>
          </cell>
          <cell r="G57">
            <v>6650</v>
          </cell>
          <cell r="H57">
            <v>1369900</v>
          </cell>
          <cell r="K57">
            <v>8505740</v>
          </cell>
        </row>
        <row r="58">
          <cell r="C58" t="str">
            <v>17Г1С (М)</v>
          </cell>
          <cell r="D58" t="str">
            <v>8x1250</v>
          </cell>
          <cell r="F58">
            <v>3500</v>
          </cell>
          <cell r="G58">
            <v>6350</v>
          </cell>
          <cell r="H58">
            <v>4445000</v>
          </cell>
          <cell r="K58">
            <v>14420000</v>
          </cell>
          <cell r="AB58">
            <v>1500</v>
          </cell>
        </row>
        <row r="59">
          <cell r="C59" t="str">
            <v>17Г1С (М)</v>
          </cell>
          <cell r="D59" t="str">
            <v>9x1250</v>
          </cell>
          <cell r="F59">
            <v>3500</v>
          </cell>
          <cell r="G59">
            <v>6350</v>
          </cell>
          <cell r="H59">
            <v>4445000</v>
          </cell>
          <cell r="K59">
            <v>10031000</v>
          </cell>
          <cell r="AB59">
            <v>840</v>
          </cell>
        </row>
        <row r="60">
          <cell r="C60" t="str">
            <v>17Г1С-У</v>
          </cell>
          <cell r="D60" t="str">
            <v>10,5х1660</v>
          </cell>
          <cell r="F60">
            <v>5000</v>
          </cell>
          <cell r="G60">
            <v>6620</v>
          </cell>
          <cell r="H60">
            <v>6620000</v>
          </cell>
          <cell r="K60">
            <v>41220000</v>
          </cell>
        </row>
        <row r="61">
          <cell r="C61">
            <v>36861</v>
          </cell>
        </row>
        <row r="62">
          <cell r="C62" t="str">
            <v>10Г2ФБ</v>
          </cell>
          <cell r="D62" t="str">
            <v>15,7х2500х11500</v>
          </cell>
          <cell r="F62">
            <v>3500</v>
          </cell>
          <cell r="G62">
            <v>316.67</v>
          </cell>
          <cell r="H62">
            <v>221669</v>
          </cell>
          <cell r="K62">
            <v>1330014</v>
          </cell>
        </row>
        <row r="63">
          <cell r="C63" t="str">
            <v>3СП5</v>
          </cell>
          <cell r="D63" t="str">
            <v>14х1660</v>
          </cell>
          <cell r="F63">
            <v>6380</v>
          </cell>
          <cell r="G63">
            <v>6000</v>
          </cell>
          <cell r="H63">
            <v>7656000</v>
          </cell>
          <cell r="K63">
            <v>45936000</v>
          </cell>
        </row>
        <row r="64">
          <cell r="C64" t="str">
            <v>ШХ15</v>
          </cell>
          <cell r="D64">
            <v>180</v>
          </cell>
          <cell r="F64">
            <v>130</v>
          </cell>
          <cell r="G64">
            <v>266.67</v>
          </cell>
          <cell r="H64">
            <v>6933.42</v>
          </cell>
          <cell r="K64">
            <v>41600.519999999997</v>
          </cell>
        </row>
        <row r="65">
          <cell r="C65" t="str">
            <v>17Г1С(М)</v>
          </cell>
          <cell r="D65" t="str">
            <v>8x1250</v>
          </cell>
          <cell r="F65">
            <v>2368</v>
          </cell>
          <cell r="G65">
            <v>6350</v>
          </cell>
          <cell r="H65">
            <v>3007360</v>
          </cell>
          <cell r="K65">
            <v>3007360</v>
          </cell>
        </row>
        <row r="66">
          <cell r="C66" t="str">
            <v>17Г1С(М)</v>
          </cell>
          <cell r="D66" t="str">
            <v>9x1250</v>
          </cell>
          <cell r="F66">
            <v>4154</v>
          </cell>
          <cell r="G66">
            <v>6350</v>
          </cell>
          <cell r="H66">
            <v>5275580</v>
          </cell>
          <cell r="K66">
            <v>5275580</v>
          </cell>
        </row>
        <row r="67">
          <cell r="C67" t="str">
            <v>3СП2</v>
          </cell>
          <cell r="D67" t="str">
            <v>16х2500х11800</v>
          </cell>
          <cell r="F67">
            <v>1030</v>
          </cell>
          <cell r="G67">
            <v>232.5</v>
          </cell>
          <cell r="H67">
            <v>47895</v>
          </cell>
          <cell r="K67">
            <v>287370</v>
          </cell>
        </row>
        <row r="68">
          <cell r="C68" t="str">
            <v>10Г2ФБ</v>
          </cell>
          <cell r="D68" t="str">
            <v>15,7х1660</v>
          </cell>
          <cell r="F68">
            <v>5850</v>
          </cell>
          <cell r="G68">
            <v>8618</v>
          </cell>
          <cell r="H68">
            <v>10083060</v>
          </cell>
          <cell r="K68">
            <v>60498360</v>
          </cell>
        </row>
        <row r="69">
          <cell r="C69" t="str">
            <v>17Г1С(М)</v>
          </cell>
          <cell r="D69" t="str">
            <v>9х1050</v>
          </cell>
          <cell r="F69">
            <v>350</v>
          </cell>
          <cell r="G69">
            <v>6350</v>
          </cell>
          <cell r="H69">
            <v>444500</v>
          </cell>
          <cell r="K69">
            <v>444500</v>
          </cell>
        </row>
        <row r="70">
          <cell r="C70" t="str">
            <v>ШХ15-В</v>
          </cell>
          <cell r="D70">
            <v>110</v>
          </cell>
          <cell r="F70">
            <v>215.97</v>
          </cell>
          <cell r="G70">
            <v>6500</v>
          </cell>
          <cell r="H70">
            <v>280761</v>
          </cell>
          <cell r="K70">
            <v>1684566</v>
          </cell>
        </row>
        <row r="71">
          <cell r="C71" t="str">
            <v>ШХ15-В</v>
          </cell>
          <cell r="D71">
            <v>100</v>
          </cell>
          <cell r="F71">
            <v>100</v>
          </cell>
          <cell r="G71">
            <v>6500</v>
          </cell>
          <cell r="H71">
            <v>130000</v>
          </cell>
          <cell r="K71">
            <v>798300</v>
          </cell>
        </row>
        <row r="72">
          <cell r="C72" t="str">
            <v>ШХ15-В</v>
          </cell>
          <cell r="D72">
            <v>115</v>
          </cell>
          <cell r="F72">
            <v>200</v>
          </cell>
          <cell r="G72">
            <v>6500</v>
          </cell>
          <cell r="H72">
            <v>260000</v>
          </cell>
          <cell r="K72">
            <v>1596600</v>
          </cell>
        </row>
        <row r="73">
          <cell r="C73" t="str">
            <v>ШХ15-В</v>
          </cell>
          <cell r="D73">
            <v>120</v>
          </cell>
          <cell r="F73">
            <v>200</v>
          </cell>
          <cell r="G73">
            <v>6500</v>
          </cell>
          <cell r="H73">
            <v>260000</v>
          </cell>
          <cell r="K73">
            <v>1596600</v>
          </cell>
        </row>
        <row r="74">
          <cell r="C74" t="str">
            <v>ШХ15-В</v>
          </cell>
          <cell r="D74">
            <v>130</v>
          </cell>
          <cell r="F74">
            <v>200</v>
          </cell>
          <cell r="G74">
            <v>6500</v>
          </cell>
          <cell r="H74">
            <v>260000</v>
          </cell>
          <cell r="K74">
            <v>1596600</v>
          </cell>
        </row>
        <row r="75">
          <cell r="C75" t="str">
            <v>ШХ15-В</v>
          </cell>
          <cell r="D75">
            <v>140</v>
          </cell>
          <cell r="F75">
            <v>100</v>
          </cell>
          <cell r="G75">
            <v>6500</v>
          </cell>
          <cell r="H75">
            <v>130000</v>
          </cell>
          <cell r="K75">
            <v>798300</v>
          </cell>
        </row>
        <row r="76">
          <cell r="C76" t="str">
            <v>ШХ15-В</v>
          </cell>
          <cell r="D76">
            <v>150</v>
          </cell>
          <cell r="F76">
            <v>400</v>
          </cell>
          <cell r="G76">
            <v>6500</v>
          </cell>
          <cell r="H76">
            <v>520000</v>
          </cell>
          <cell r="K76">
            <v>3193200</v>
          </cell>
        </row>
        <row r="77">
          <cell r="C77" t="str">
            <v>ШХ15-В</v>
          </cell>
          <cell r="D77">
            <v>160</v>
          </cell>
          <cell r="F77">
            <v>100</v>
          </cell>
          <cell r="G77">
            <v>6500</v>
          </cell>
          <cell r="H77">
            <v>130000</v>
          </cell>
          <cell r="K77">
            <v>798300</v>
          </cell>
        </row>
        <row r="78">
          <cell r="C78" t="str">
            <v>17Г1С(М)</v>
          </cell>
          <cell r="D78" t="str">
            <v>10х1050</v>
          </cell>
          <cell r="F78">
            <v>434</v>
          </cell>
          <cell r="G78">
            <v>6350</v>
          </cell>
          <cell r="H78">
            <v>551180</v>
          </cell>
          <cell r="K78">
            <v>551180</v>
          </cell>
        </row>
        <row r="79">
          <cell r="C79" t="str">
            <v>10Г2ФБ</v>
          </cell>
          <cell r="D79" t="str">
            <v>15,7х2500х11500</v>
          </cell>
          <cell r="F79">
            <v>6500</v>
          </cell>
          <cell r="G79">
            <v>309.17</v>
          </cell>
          <cell r="H79">
            <v>401921</v>
          </cell>
          <cell r="K79">
            <v>2411526</v>
          </cell>
        </row>
        <row r="80">
          <cell r="C80">
            <v>36892</v>
          </cell>
        </row>
        <row r="81">
          <cell r="C81" t="str">
            <v>17Г1СА</v>
          </cell>
          <cell r="D81" t="str">
            <v>8х1250</v>
          </cell>
          <cell r="F81">
            <v>4030</v>
          </cell>
          <cell r="G81">
            <v>6350</v>
          </cell>
          <cell r="H81">
            <v>5118100</v>
          </cell>
          <cell r="K81">
            <v>5118100</v>
          </cell>
        </row>
        <row r="82">
          <cell r="C82" t="str">
            <v>17Г1СА</v>
          </cell>
          <cell r="D82" t="str">
            <v>10х1250</v>
          </cell>
          <cell r="F82">
            <v>1736</v>
          </cell>
          <cell r="G82">
            <v>6350</v>
          </cell>
          <cell r="H82">
            <v>2204720</v>
          </cell>
          <cell r="K82">
            <v>2204720</v>
          </cell>
        </row>
        <row r="83">
          <cell r="C83" t="str">
            <v>17Г1СА-У</v>
          </cell>
          <cell r="D83" t="str">
            <v>10х1660</v>
          </cell>
          <cell r="F83">
            <v>8618</v>
          </cell>
          <cell r="G83">
            <v>5491.2</v>
          </cell>
          <cell r="H83">
            <v>9464632.3200000003</v>
          </cell>
          <cell r="K83">
            <v>9464632.3200000003</v>
          </cell>
        </row>
        <row r="84">
          <cell r="C84" t="str">
            <v>17Г1СА-У</v>
          </cell>
          <cell r="D84" t="str">
            <v>12х1660</v>
          </cell>
          <cell r="F84">
            <v>3720</v>
          </cell>
          <cell r="G84">
            <v>5491.2</v>
          </cell>
          <cell r="H84">
            <v>4085452.7999999998</v>
          </cell>
          <cell r="K84">
            <v>4085452.7999999998</v>
          </cell>
        </row>
        <row r="85">
          <cell r="C85" t="str">
            <v>17Г1СА-У</v>
          </cell>
          <cell r="D85" t="str">
            <v>13х1660</v>
          </cell>
          <cell r="F85">
            <v>5580</v>
          </cell>
          <cell r="G85">
            <v>5491.2</v>
          </cell>
          <cell r="H85">
            <v>6128179.2000000002</v>
          </cell>
          <cell r="K85">
            <v>6128179.2000000002</v>
          </cell>
        </row>
        <row r="86">
          <cell r="C86">
            <v>36923</v>
          </cell>
        </row>
        <row r="87">
          <cell r="C87" t="str">
            <v>17Г1СУ</v>
          </cell>
          <cell r="D87" t="str">
            <v>10х1660</v>
          </cell>
          <cell r="F87">
            <v>4155</v>
          </cell>
          <cell r="G87">
            <v>6833.33</v>
          </cell>
          <cell r="H87">
            <v>5678497.2299999995</v>
          </cell>
          <cell r="K87">
            <v>5678497.2299999995</v>
          </cell>
        </row>
        <row r="88">
          <cell r="C88" t="str">
            <v>17Г1СУ</v>
          </cell>
          <cell r="D88" t="str">
            <v>10х1660</v>
          </cell>
          <cell r="F88">
            <v>1125</v>
          </cell>
          <cell r="G88">
            <v>6583.33</v>
          </cell>
          <cell r="H88">
            <v>1481249.25</v>
          </cell>
          <cell r="K88">
            <v>1481249.25</v>
          </cell>
        </row>
        <row r="89">
          <cell r="C89" t="str">
            <v>17Г1СУ</v>
          </cell>
          <cell r="D89" t="str">
            <v>12х1660</v>
          </cell>
          <cell r="F89">
            <v>790</v>
          </cell>
          <cell r="G89">
            <v>6833.33</v>
          </cell>
          <cell r="H89">
            <v>1079666.1400000001</v>
          </cell>
          <cell r="K89">
            <v>1079666.1400000001</v>
          </cell>
        </row>
        <row r="90">
          <cell r="C90" t="str">
            <v>17Г1СУ</v>
          </cell>
          <cell r="D90" t="str">
            <v>12х1660</v>
          </cell>
          <cell r="F90">
            <v>215</v>
          </cell>
          <cell r="G90">
            <v>6583.33</v>
          </cell>
          <cell r="H90">
            <v>283083.19</v>
          </cell>
          <cell r="K90">
            <v>283083.19</v>
          </cell>
        </row>
        <row r="91">
          <cell r="C91" t="str">
            <v>17Г1СА-У</v>
          </cell>
          <cell r="D91" t="str">
            <v>10х1660</v>
          </cell>
          <cell r="F91">
            <v>2890</v>
          </cell>
          <cell r="G91">
            <v>5491.2</v>
          </cell>
          <cell r="H91">
            <v>3173913.6</v>
          </cell>
          <cell r="K91">
            <v>3173913.6</v>
          </cell>
        </row>
        <row r="92">
          <cell r="C92" t="str">
            <v>17Г1СА-У</v>
          </cell>
          <cell r="D92" t="str">
            <v>11х1660</v>
          </cell>
          <cell r="F92">
            <v>2480</v>
          </cell>
          <cell r="G92">
            <v>5491.2</v>
          </cell>
          <cell r="H92">
            <v>2723635.2000000002</v>
          </cell>
          <cell r="K92">
            <v>2723635.2000000002</v>
          </cell>
        </row>
        <row r="93">
          <cell r="C93" t="str">
            <v>17Г1СА-У</v>
          </cell>
          <cell r="D93" t="str">
            <v>10х1660</v>
          </cell>
          <cell r="F93">
            <v>8270</v>
          </cell>
          <cell r="G93">
            <v>5396</v>
          </cell>
          <cell r="H93">
            <v>8924984</v>
          </cell>
          <cell r="K93">
            <v>8924984</v>
          </cell>
        </row>
        <row r="94">
          <cell r="C94" t="str">
            <v>17Г1СА-У</v>
          </cell>
          <cell r="D94" t="str">
            <v>12,5х1660</v>
          </cell>
          <cell r="F94">
            <v>1072</v>
          </cell>
          <cell r="G94">
            <v>5396</v>
          </cell>
          <cell r="H94">
            <v>1156902.3999999999</v>
          </cell>
          <cell r="K94">
            <v>1156902.3999999999</v>
          </cell>
        </row>
        <row r="95">
          <cell r="C95" t="str">
            <v>17Г1СА-У</v>
          </cell>
          <cell r="D95" t="str">
            <v>14,6х1660</v>
          </cell>
          <cell r="F95">
            <v>4150</v>
          </cell>
          <cell r="G95">
            <v>5396</v>
          </cell>
          <cell r="H95">
            <v>4478680</v>
          </cell>
          <cell r="K95">
            <v>4478680</v>
          </cell>
        </row>
        <row r="96">
          <cell r="C96" t="str">
            <v>17Г1СА</v>
          </cell>
          <cell r="D96" t="str">
            <v>8х1250</v>
          </cell>
          <cell r="F96">
            <v>3848</v>
          </cell>
          <cell r="G96">
            <v>6350</v>
          </cell>
          <cell r="H96">
            <v>4886960</v>
          </cell>
          <cell r="K96">
            <v>4886960</v>
          </cell>
        </row>
        <row r="97">
          <cell r="C97" t="str">
            <v>17Г1СА-У</v>
          </cell>
          <cell r="D97" t="str">
            <v>11х1250</v>
          </cell>
          <cell r="F97">
            <v>1072</v>
          </cell>
          <cell r="G97">
            <v>5396</v>
          </cell>
          <cell r="H97">
            <v>1156902.3999999999</v>
          </cell>
          <cell r="K97">
            <v>1156902.3999999999</v>
          </cell>
        </row>
        <row r="98">
          <cell r="C98" t="str">
            <v>3пс</v>
          </cell>
          <cell r="D98" t="str">
            <v>2х1200</v>
          </cell>
          <cell r="F98">
            <v>120</v>
          </cell>
          <cell r="G98">
            <v>5890</v>
          </cell>
          <cell r="H98">
            <v>141360</v>
          </cell>
          <cell r="K98">
            <v>141360</v>
          </cell>
        </row>
        <row r="99">
          <cell r="C99" t="str">
            <v>17Г1СА-У</v>
          </cell>
          <cell r="D99" t="str">
            <v>11х1660</v>
          </cell>
          <cell r="F99">
            <v>4713</v>
          </cell>
          <cell r="G99">
            <v>5396</v>
          </cell>
          <cell r="H99">
            <v>5086269.5999999996</v>
          </cell>
          <cell r="K99">
            <v>5086269.5999999996</v>
          </cell>
        </row>
        <row r="100">
          <cell r="C100" t="str">
            <v>17Г1СА-У</v>
          </cell>
          <cell r="D100" t="str">
            <v>13х1660</v>
          </cell>
          <cell r="F100">
            <v>1100</v>
          </cell>
          <cell r="G100">
            <v>5396</v>
          </cell>
          <cell r="H100">
            <v>1187120</v>
          </cell>
          <cell r="K100">
            <v>1187120</v>
          </cell>
        </row>
        <row r="101">
          <cell r="C101" t="str">
            <v>17Г1СА-У</v>
          </cell>
          <cell r="D101" t="str">
            <v>14,6х1660</v>
          </cell>
          <cell r="F101">
            <v>200</v>
          </cell>
          <cell r="G101">
            <v>5396</v>
          </cell>
          <cell r="H101">
            <v>215840</v>
          </cell>
          <cell r="K101">
            <v>215840</v>
          </cell>
        </row>
        <row r="102">
          <cell r="C102" t="str">
            <v>17Г1СА-У</v>
          </cell>
          <cell r="D102" t="str">
            <v>10х1660</v>
          </cell>
          <cell r="F102">
            <v>434</v>
          </cell>
          <cell r="G102">
            <v>5396</v>
          </cell>
          <cell r="H102">
            <v>468372.8</v>
          </cell>
          <cell r="K102">
            <v>468372.8</v>
          </cell>
        </row>
        <row r="103">
          <cell r="C103" t="str">
            <v>17Г1СА-У</v>
          </cell>
          <cell r="D103" t="str">
            <v>14х1660</v>
          </cell>
          <cell r="F103">
            <v>310</v>
          </cell>
          <cell r="G103">
            <v>5396</v>
          </cell>
          <cell r="H103">
            <v>334552</v>
          </cell>
          <cell r="K103">
            <v>334552</v>
          </cell>
        </row>
        <row r="104">
          <cell r="C104">
            <v>36951</v>
          </cell>
        </row>
        <row r="105">
          <cell r="C105" t="str">
            <v>17Г1СА</v>
          </cell>
          <cell r="D105" t="str">
            <v>8х1250</v>
          </cell>
          <cell r="F105">
            <v>3784</v>
          </cell>
          <cell r="G105">
            <v>6350</v>
          </cell>
          <cell r="H105">
            <v>4805680</v>
          </cell>
          <cell r="K105">
            <v>4805680</v>
          </cell>
        </row>
        <row r="106">
          <cell r="C106" t="str">
            <v>17Г1СА</v>
          </cell>
          <cell r="D106" t="str">
            <v>9х1250</v>
          </cell>
          <cell r="F106">
            <v>1555</v>
          </cell>
          <cell r="G106">
            <v>6350</v>
          </cell>
          <cell r="H106">
            <v>1974850</v>
          </cell>
          <cell r="K106">
            <v>1974850</v>
          </cell>
        </row>
        <row r="107">
          <cell r="C107" t="str">
            <v>17Г1СА</v>
          </cell>
          <cell r="D107" t="str">
            <v>11х1250</v>
          </cell>
          <cell r="F107">
            <v>372</v>
          </cell>
          <cell r="G107">
            <v>6350</v>
          </cell>
          <cell r="H107">
            <v>472440</v>
          </cell>
          <cell r="K107">
            <v>472440</v>
          </cell>
        </row>
        <row r="108">
          <cell r="C108" t="str">
            <v>17Г1СА-У</v>
          </cell>
          <cell r="D108" t="str">
            <v>14,3х1660</v>
          </cell>
          <cell r="F108">
            <v>1381</v>
          </cell>
          <cell r="G108">
            <v>5437.8</v>
          </cell>
          <cell r="H108">
            <v>1501920.3599999999</v>
          </cell>
          <cell r="K108">
            <v>1501920.3599999999</v>
          </cell>
        </row>
        <row r="109">
          <cell r="C109" t="str">
            <v>17Г1СА-У</v>
          </cell>
          <cell r="D109" t="str">
            <v>14,6х1660</v>
          </cell>
          <cell r="F109">
            <v>1500</v>
          </cell>
          <cell r="G109">
            <v>5437.8</v>
          </cell>
          <cell r="H109">
            <v>1631340</v>
          </cell>
          <cell r="K109">
            <v>1631340</v>
          </cell>
        </row>
        <row r="110">
          <cell r="C110" t="str">
            <v>17Г1СА-У</v>
          </cell>
          <cell r="D110" t="str">
            <v>14,5х1660</v>
          </cell>
          <cell r="F110">
            <v>721</v>
          </cell>
          <cell r="G110">
            <v>5437.8</v>
          </cell>
          <cell r="H110">
            <v>784130.76</v>
          </cell>
          <cell r="K110">
            <v>784130.76</v>
          </cell>
        </row>
        <row r="111">
          <cell r="C111" t="str">
            <v>17Г1СА-У</v>
          </cell>
          <cell r="D111" t="str">
            <v>12,5х1660</v>
          </cell>
          <cell r="F111">
            <v>420</v>
          </cell>
          <cell r="G111">
            <v>5437.8</v>
          </cell>
          <cell r="H111">
            <v>456775.2</v>
          </cell>
          <cell r="K111">
            <v>456775.2</v>
          </cell>
        </row>
        <row r="112">
          <cell r="C112" t="str">
            <v>17Г1СА-У</v>
          </cell>
          <cell r="D112" t="str">
            <v>11,4х1660</v>
          </cell>
          <cell r="F112">
            <v>1177</v>
          </cell>
          <cell r="G112">
            <v>5437.8</v>
          </cell>
          <cell r="H112">
            <v>1280058.1200000001</v>
          </cell>
          <cell r="K112">
            <v>1280058.1200000001</v>
          </cell>
        </row>
        <row r="113">
          <cell r="C113" t="str">
            <v>17Г1СА-У</v>
          </cell>
          <cell r="D113" t="str">
            <v>10х1660</v>
          </cell>
          <cell r="F113">
            <v>2338</v>
          </cell>
          <cell r="G113">
            <v>5437.8</v>
          </cell>
          <cell r="H113">
            <v>2542715.2800000003</v>
          </cell>
          <cell r="K113">
            <v>2542715.2800000003</v>
          </cell>
        </row>
        <row r="114">
          <cell r="C114" t="str">
            <v>17Г1СУ</v>
          </cell>
          <cell r="D114" t="str">
            <v>12х1660</v>
          </cell>
          <cell r="F114">
            <v>2818</v>
          </cell>
          <cell r="G114">
            <v>6350</v>
          </cell>
          <cell r="H114">
            <v>3578860</v>
          </cell>
          <cell r="K114">
            <v>3578860</v>
          </cell>
        </row>
        <row r="115">
          <cell r="C115" t="str">
            <v>17Г1СУ</v>
          </cell>
          <cell r="D115" t="str">
            <v>12х1660</v>
          </cell>
          <cell r="F115">
            <v>2818</v>
          </cell>
          <cell r="G115">
            <v>5437.8</v>
          </cell>
          <cell r="H115">
            <v>3064744.08</v>
          </cell>
          <cell r="K115">
            <v>3064744.08</v>
          </cell>
        </row>
        <row r="116">
          <cell r="C116" t="str">
            <v>3сп5</v>
          </cell>
          <cell r="D116" t="str">
            <v>8х1250</v>
          </cell>
          <cell r="F116">
            <v>1505</v>
          </cell>
          <cell r="G116">
            <v>6070</v>
          </cell>
          <cell r="H116">
            <v>1827070</v>
          </cell>
          <cell r="K116">
            <v>1827070</v>
          </cell>
        </row>
        <row r="117">
          <cell r="C117" t="str">
            <v>3сп5</v>
          </cell>
          <cell r="D117" t="str">
            <v>8х1050</v>
          </cell>
          <cell r="F117">
            <v>1125</v>
          </cell>
          <cell r="G117">
            <v>6070</v>
          </cell>
          <cell r="H117">
            <v>1365750</v>
          </cell>
          <cell r="K117">
            <v>1365750</v>
          </cell>
        </row>
        <row r="118">
          <cell r="C118" t="str">
            <v>3СП2</v>
          </cell>
          <cell r="D118" t="str">
            <v>16х2500х11800</v>
          </cell>
          <cell r="F118">
            <v>525</v>
          </cell>
          <cell r="G118">
            <v>238.33</v>
          </cell>
          <cell r="H118">
            <v>25024.65</v>
          </cell>
          <cell r="K118">
            <v>150147.9</v>
          </cell>
        </row>
        <row r="119">
          <cell r="C119" t="str">
            <v>3СП2</v>
          </cell>
          <cell r="D119" t="str">
            <v>16х2500х11800</v>
          </cell>
          <cell r="F119">
            <v>350</v>
          </cell>
          <cell r="G119">
            <v>238.33</v>
          </cell>
          <cell r="H119">
            <v>16683.099999999999</v>
          </cell>
          <cell r="K119">
            <v>100098.6</v>
          </cell>
        </row>
        <row r="120">
          <cell r="C120" t="str">
            <v>17Г1СА-У</v>
          </cell>
          <cell r="D120" t="str">
            <v>8х1050</v>
          </cell>
          <cell r="F120">
            <v>535</v>
          </cell>
          <cell r="G120">
            <v>5437.8</v>
          </cell>
          <cell r="H120">
            <v>581844.6</v>
          </cell>
          <cell r="K120">
            <v>581844.6</v>
          </cell>
        </row>
        <row r="121">
          <cell r="C121">
            <v>36982</v>
          </cell>
        </row>
        <row r="122">
          <cell r="C122" t="str">
            <v>17Г1СА</v>
          </cell>
          <cell r="D122" t="str">
            <v>9х1250</v>
          </cell>
          <cell r="F122">
            <v>465</v>
          </cell>
          <cell r="G122">
            <v>6040</v>
          </cell>
          <cell r="H122">
            <v>561720</v>
          </cell>
          <cell r="K122">
            <v>561720</v>
          </cell>
        </row>
        <row r="123">
          <cell r="C123" t="str">
            <v>17Г1СА-У</v>
          </cell>
          <cell r="D123" t="str">
            <v>12х1660</v>
          </cell>
          <cell r="F123">
            <v>601</v>
          </cell>
          <cell r="G123">
            <v>6040</v>
          </cell>
          <cell r="H123">
            <v>726008</v>
          </cell>
          <cell r="K123">
            <v>726008</v>
          </cell>
        </row>
        <row r="124">
          <cell r="C124" t="str">
            <v>17Г1СА-У</v>
          </cell>
          <cell r="D124" t="str">
            <v>14,3х1660</v>
          </cell>
          <cell r="F124">
            <v>744</v>
          </cell>
          <cell r="G124">
            <v>6040</v>
          </cell>
          <cell r="H124">
            <v>898752</v>
          </cell>
          <cell r="K124">
            <v>898752</v>
          </cell>
        </row>
        <row r="125">
          <cell r="C125">
            <v>20</v>
          </cell>
          <cell r="D125" t="str">
            <v>14х1660</v>
          </cell>
          <cell r="F125">
            <v>566</v>
          </cell>
          <cell r="G125">
            <v>5750</v>
          </cell>
          <cell r="H125">
            <v>650900</v>
          </cell>
          <cell r="K125">
            <v>650900</v>
          </cell>
        </row>
        <row r="126">
          <cell r="C126">
            <v>37012</v>
          </cell>
        </row>
        <row r="127">
          <cell r="C127">
            <v>20</v>
          </cell>
          <cell r="D127" t="str">
            <v>8х1250</v>
          </cell>
          <cell r="F127">
            <v>355</v>
          </cell>
          <cell r="G127">
            <v>5980</v>
          </cell>
          <cell r="H127">
            <v>424580</v>
          </cell>
          <cell r="K127">
            <v>424580</v>
          </cell>
        </row>
        <row r="128">
          <cell r="C128">
            <v>20</v>
          </cell>
          <cell r="D128" t="str">
            <v>10х1250</v>
          </cell>
          <cell r="F128">
            <v>186</v>
          </cell>
          <cell r="G128">
            <v>5980</v>
          </cell>
          <cell r="H128">
            <v>222456</v>
          </cell>
          <cell r="K128">
            <v>222456</v>
          </cell>
        </row>
        <row r="129">
          <cell r="C129" t="str">
            <v>17Г1С</v>
          </cell>
          <cell r="D129" t="str">
            <v>8х1250</v>
          </cell>
          <cell r="F129">
            <v>992</v>
          </cell>
          <cell r="G129">
            <v>5650</v>
          </cell>
          <cell r="H129">
            <v>1120960</v>
          </cell>
          <cell r="K129">
            <v>1120960</v>
          </cell>
        </row>
        <row r="130">
          <cell r="C130" t="str">
            <v>17Г1СА</v>
          </cell>
          <cell r="D130" t="str">
            <v>8х1250</v>
          </cell>
          <cell r="F130">
            <v>1055</v>
          </cell>
          <cell r="G130">
            <v>5650</v>
          </cell>
          <cell r="H130">
            <v>1192150</v>
          </cell>
          <cell r="K130">
            <v>1192150</v>
          </cell>
        </row>
        <row r="131">
          <cell r="C131" t="str">
            <v>17Г1СА-У</v>
          </cell>
          <cell r="D131" t="str">
            <v>10х1660</v>
          </cell>
          <cell r="F131">
            <v>1200</v>
          </cell>
          <cell r="G131">
            <v>5650</v>
          </cell>
          <cell r="H131">
            <v>1356000</v>
          </cell>
          <cell r="K131">
            <v>1356000</v>
          </cell>
        </row>
        <row r="132">
          <cell r="C132" t="str">
            <v>17Г1СА-У</v>
          </cell>
          <cell r="D132" t="str">
            <v>11х1660</v>
          </cell>
          <cell r="F132">
            <v>3186</v>
          </cell>
          <cell r="G132">
            <v>5650</v>
          </cell>
          <cell r="H132">
            <v>3600180</v>
          </cell>
          <cell r="K132">
            <v>3600180</v>
          </cell>
        </row>
        <row r="133">
          <cell r="C133" t="str">
            <v>17Г1СА-У</v>
          </cell>
          <cell r="D133" t="str">
            <v>11,4х1660</v>
          </cell>
          <cell r="F133">
            <v>1586</v>
          </cell>
          <cell r="G133">
            <v>5650</v>
          </cell>
          <cell r="H133">
            <v>1792180</v>
          </cell>
          <cell r="K133">
            <v>1792180</v>
          </cell>
        </row>
        <row r="134">
          <cell r="C134" t="str">
            <v>17Г1С-У</v>
          </cell>
          <cell r="D134" t="str">
            <v>12х1660</v>
          </cell>
          <cell r="F134">
            <v>2852</v>
          </cell>
          <cell r="G134">
            <v>5650</v>
          </cell>
          <cell r="H134">
            <v>3222760</v>
          </cell>
          <cell r="K134">
            <v>3222760</v>
          </cell>
        </row>
        <row r="135">
          <cell r="C135" t="str">
            <v>3сп5</v>
          </cell>
          <cell r="D135" t="str">
            <v>14х2500х11800</v>
          </cell>
          <cell r="F135">
            <v>608</v>
          </cell>
          <cell r="G135">
            <v>238.33333333333334</v>
          </cell>
          <cell r="H135">
            <v>28981.333333333336</v>
          </cell>
          <cell r="K135">
            <v>173888.00000000003</v>
          </cell>
        </row>
        <row r="136">
          <cell r="C136" t="str">
            <v>К270 В4-III 10 сп</v>
          </cell>
        </row>
        <row r="137">
          <cell r="C137" t="str">
            <v>К270 В4-III 10 сп</v>
          </cell>
        </row>
        <row r="138">
          <cell r="C138" t="str">
            <v>июнь</v>
          </cell>
        </row>
        <row r="139">
          <cell r="C139" t="str">
            <v>17Г1СА-У</v>
          </cell>
          <cell r="D139" t="str">
            <v>8х1050</v>
          </cell>
          <cell r="F139">
            <v>1953</v>
          </cell>
          <cell r="G139">
            <v>5650</v>
          </cell>
          <cell r="H139">
            <v>2206890</v>
          </cell>
          <cell r="K139">
            <v>2206890</v>
          </cell>
        </row>
        <row r="140">
          <cell r="C140" t="str">
            <v>17Г1СА-У</v>
          </cell>
          <cell r="D140" t="str">
            <v>9х1050</v>
          </cell>
          <cell r="F140">
            <v>585</v>
          </cell>
          <cell r="G140">
            <v>5650</v>
          </cell>
          <cell r="H140">
            <v>661050</v>
          </cell>
          <cell r="K140">
            <v>661050</v>
          </cell>
        </row>
        <row r="141">
          <cell r="C141" t="str">
            <v>17Г1С</v>
          </cell>
          <cell r="D141" t="str">
            <v>9х1050</v>
          </cell>
          <cell r="F141">
            <v>591</v>
          </cell>
          <cell r="G141">
            <v>5650</v>
          </cell>
          <cell r="H141">
            <v>667830</v>
          </cell>
          <cell r="K141">
            <v>667830</v>
          </cell>
        </row>
        <row r="142">
          <cell r="C142" t="str">
            <v>17Г1С</v>
          </cell>
          <cell r="D142" t="str">
            <v>9х1660</v>
          </cell>
          <cell r="F142">
            <v>250</v>
          </cell>
          <cell r="G142">
            <v>5650</v>
          </cell>
          <cell r="H142">
            <v>282500</v>
          </cell>
          <cell r="K142">
            <v>282500</v>
          </cell>
        </row>
        <row r="143">
          <cell r="C143" t="str">
            <v>17Г1С-У</v>
          </cell>
          <cell r="D143" t="str">
            <v>12х1660</v>
          </cell>
          <cell r="F143">
            <v>555</v>
          </cell>
          <cell r="G143">
            <v>5650</v>
          </cell>
          <cell r="H143">
            <v>627150</v>
          </cell>
          <cell r="K143">
            <v>627150</v>
          </cell>
        </row>
        <row r="144">
          <cell r="C144" t="str">
            <v>17Г1С</v>
          </cell>
          <cell r="D144" t="str">
            <v>12,4х1660</v>
          </cell>
          <cell r="F144">
            <v>4405</v>
          </cell>
          <cell r="G144">
            <v>5650</v>
          </cell>
          <cell r="H144">
            <v>4977650</v>
          </cell>
          <cell r="K144">
            <v>4977650</v>
          </cell>
        </row>
        <row r="145">
          <cell r="C145" t="str">
            <v>17Г1С-У</v>
          </cell>
          <cell r="D145" t="str">
            <v>8х1250</v>
          </cell>
          <cell r="F145">
            <v>428</v>
          </cell>
          <cell r="G145">
            <v>5650</v>
          </cell>
          <cell r="H145">
            <v>483640</v>
          </cell>
          <cell r="K145">
            <v>483640</v>
          </cell>
        </row>
        <row r="146">
          <cell r="C146" t="str">
            <v>17Г1С</v>
          </cell>
          <cell r="D146" t="str">
            <v>9х1250</v>
          </cell>
          <cell r="F146">
            <v>925</v>
          </cell>
          <cell r="G146">
            <v>5650</v>
          </cell>
          <cell r="H146">
            <v>1045250</v>
          </cell>
          <cell r="K146">
            <v>1045250</v>
          </cell>
        </row>
        <row r="147">
          <cell r="C147" t="str">
            <v>17Г1С</v>
          </cell>
          <cell r="D147" t="str">
            <v>10х1250</v>
          </cell>
          <cell r="F147">
            <v>424</v>
          </cell>
          <cell r="G147">
            <v>5650</v>
          </cell>
          <cell r="H147">
            <v>479120</v>
          </cell>
          <cell r="K147">
            <v>479120</v>
          </cell>
        </row>
        <row r="148">
          <cell r="C148" t="str">
            <v>17Г1СА-У</v>
          </cell>
          <cell r="D148" t="str">
            <v>8х1050</v>
          </cell>
          <cell r="F148">
            <v>377</v>
          </cell>
          <cell r="G148">
            <v>5980</v>
          </cell>
          <cell r="H148">
            <v>450892</v>
          </cell>
          <cell r="K148">
            <v>450892</v>
          </cell>
        </row>
        <row r="149">
          <cell r="C149">
            <v>20</v>
          </cell>
          <cell r="D149" t="str">
            <v>12х1050</v>
          </cell>
          <cell r="F149">
            <v>1500</v>
          </cell>
          <cell r="G149">
            <v>5650</v>
          </cell>
          <cell r="H149">
            <v>1695000</v>
          </cell>
          <cell r="K149">
            <v>1695000</v>
          </cell>
        </row>
        <row r="150">
          <cell r="C150" t="str">
            <v>10Г2ФБ</v>
          </cell>
          <cell r="D150" t="str">
            <v>2,85х1200</v>
          </cell>
          <cell r="F150">
            <v>1500</v>
          </cell>
          <cell r="G150">
            <v>4807</v>
          </cell>
          <cell r="AB150">
            <v>1500</v>
          </cell>
        </row>
        <row r="151">
          <cell r="C151" t="str">
            <v>17Г1СА</v>
          </cell>
          <cell r="D151" t="str">
            <v>3,3х1200</v>
          </cell>
          <cell r="F151">
            <v>1800</v>
          </cell>
          <cell r="G151">
            <v>4807</v>
          </cell>
          <cell r="AB151">
            <v>1800</v>
          </cell>
        </row>
        <row r="152">
          <cell r="C152" t="str">
            <v>г/к К270 В4-IV 3 сп/пс</v>
          </cell>
          <cell r="D152" t="str">
            <v>3,3х1240</v>
          </cell>
          <cell r="F152">
            <v>900</v>
          </cell>
          <cell r="G152">
            <v>5063</v>
          </cell>
          <cell r="AB152">
            <v>900</v>
          </cell>
        </row>
        <row r="153">
          <cell r="C153" t="str">
            <v>г/к К270 В4-IV 3 сп/пс</v>
          </cell>
          <cell r="D153" t="str">
            <v>3,75х1240</v>
          </cell>
          <cell r="F153">
            <v>1500</v>
          </cell>
          <cell r="G153">
            <v>5063</v>
          </cell>
          <cell r="AB153">
            <v>1500</v>
          </cell>
        </row>
        <row r="154">
          <cell r="C154" t="str">
            <v>г/к К270 В4-IV 10 сп</v>
          </cell>
          <cell r="F154" t="str">
            <v xml:space="preserve"> </v>
          </cell>
        </row>
        <row r="155">
          <cell r="C155" t="str">
            <v>г/к К270 В4-IV 10 сп</v>
          </cell>
          <cell r="D155" t="str">
            <v>1,45х650</v>
          </cell>
          <cell r="F155">
            <v>60</v>
          </cell>
          <cell r="G155">
            <v>5937</v>
          </cell>
          <cell r="AB155">
            <v>60</v>
          </cell>
        </row>
        <row r="156">
          <cell r="C156" t="str">
            <v>х/к К270 В4-III 10 сп</v>
          </cell>
          <cell r="D156" t="str">
            <v>1,45х1255</v>
          </cell>
          <cell r="F156">
            <v>540</v>
          </cell>
          <cell r="G156">
            <v>5937</v>
          </cell>
          <cell r="AB156">
            <v>540</v>
          </cell>
        </row>
        <row r="157">
          <cell r="C157" t="str">
            <v>х/к К270 В4-III 10 сп</v>
          </cell>
          <cell r="D157" t="str">
            <v>1,95х1200</v>
          </cell>
          <cell r="F157">
            <v>120</v>
          </cell>
          <cell r="G157">
            <v>5738</v>
          </cell>
          <cell r="AB157">
            <v>120</v>
          </cell>
        </row>
        <row r="158">
          <cell r="C158" t="str">
            <v>х/к К270 В4-III 10 сп</v>
          </cell>
          <cell r="D158" t="str">
            <v>1,95х1215</v>
          </cell>
          <cell r="F158">
            <v>60</v>
          </cell>
          <cell r="G158">
            <v>5738</v>
          </cell>
          <cell r="AB158">
            <v>60</v>
          </cell>
        </row>
        <row r="159">
          <cell r="C159" t="str">
            <v>х/к К270 В4-III 10 сп</v>
          </cell>
          <cell r="D159" t="str">
            <v>1,45х1275</v>
          </cell>
          <cell r="F159">
            <v>60</v>
          </cell>
          <cell r="G159">
            <v>5937</v>
          </cell>
          <cell r="AB159">
            <v>60</v>
          </cell>
        </row>
        <row r="160">
          <cell r="C160" t="str">
            <v>х/к К270 В4-III 10 сп</v>
          </cell>
          <cell r="D160" t="str">
            <v>1,5х1200</v>
          </cell>
          <cell r="F160">
            <v>60</v>
          </cell>
          <cell r="G160">
            <v>5937</v>
          </cell>
          <cell r="AB160">
            <v>60</v>
          </cell>
        </row>
        <row r="161">
          <cell r="C161" t="str">
            <v>х/к К270 В4-III 10 сп</v>
          </cell>
          <cell r="D161" t="str">
            <v>1,5х1225</v>
          </cell>
          <cell r="F161">
            <v>120</v>
          </cell>
          <cell r="G161">
            <v>5937</v>
          </cell>
          <cell r="AB161">
            <v>120</v>
          </cell>
        </row>
        <row r="162">
          <cell r="C162" t="str">
            <v>х/к К270 В4-III 08 кп</v>
          </cell>
          <cell r="D162" t="str">
            <v>2,0х1210</v>
          </cell>
          <cell r="F162">
            <v>180</v>
          </cell>
          <cell r="G162">
            <v>5738</v>
          </cell>
          <cell r="AB162">
            <v>180</v>
          </cell>
        </row>
        <row r="163">
          <cell r="C163" t="str">
            <v>х/к К270 В4-III 08 кп</v>
          </cell>
        </row>
        <row r="164">
          <cell r="C164" t="str">
            <v>х/к К270 В4-III 08 кп</v>
          </cell>
          <cell r="D164" t="str">
            <v>5,7х1375</v>
          </cell>
          <cell r="F164">
            <v>600</v>
          </cell>
          <cell r="G164">
            <v>4750</v>
          </cell>
          <cell r="AB164">
            <v>600</v>
          </cell>
        </row>
        <row r="165">
          <cell r="C165" t="str">
            <v>ст.20</v>
          </cell>
          <cell r="D165" t="str">
            <v>4,7х1420</v>
          </cell>
          <cell r="F165">
            <v>300</v>
          </cell>
          <cell r="G165">
            <v>5035</v>
          </cell>
          <cell r="AB165">
            <v>300</v>
          </cell>
        </row>
        <row r="166">
          <cell r="C166" t="str">
            <v>ст. 3сп\пс</v>
          </cell>
          <cell r="D166" t="str">
            <v>5,7х1420</v>
          </cell>
          <cell r="F166">
            <v>600</v>
          </cell>
          <cell r="G166">
            <v>4978</v>
          </cell>
          <cell r="AB166">
            <v>600</v>
          </cell>
        </row>
        <row r="167">
          <cell r="C167" t="str">
            <v>ст.20</v>
          </cell>
          <cell r="D167" t="str">
            <v>4,7х1490</v>
          </cell>
          <cell r="F167">
            <v>300</v>
          </cell>
          <cell r="G167">
            <v>5035</v>
          </cell>
          <cell r="AB167">
            <v>300</v>
          </cell>
        </row>
        <row r="168">
          <cell r="C168" t="str">
            <v>ст.20</v>
          </cell>
          <cell r="D168" t="str">
            <v>5,7х1485</v>
          </cell>
          <cell r="F168">
            <v>300</v>
          </cell>
          <cell r="G168">
            <v>4978</v>
          </cell>
          <cell r="AB168">
            <v>300</v>
          </cell>
        </row>
        <row r="169">
          <cell r="C169" t="str">
            <v>ст.20</v>
          </cell>
          <cell r="D169" t="str">
            <v>6,7х1485</v>
          </cell>
          <cell r="F169">
            <v>300</v>
          </cell>
          <cell r="G169">
            <v>4978</v>
          </cell>
          <cell r="AB169">
            <v>300</v>
          </cell>
        </row>
        <row r="170">
          <cell r="C170" t="str">
            <v>ст.20</v>
          </cell>
          <cell r="D170" t="str">
            <v>4,7х1380</v>
          </cell>
          <cell r="F170">
            <v>300</v>
          </cell>
          <cell r="G170">
            <v>5035</v>
          </cell>
          <cell r="AB170">
            <v>300</v>
          </cell>
        </row>
        <row r="171">
          <cell r="C171" t="str">
            <v>ст.20</v>
          </cell>
          <cell r="D171" t="str">
            <v>4,7х1380</v>
          </cell>
          <cell r="F171">
            <v>300</v>
          </cell>
          <cell r="G171">
            <v>5035</v>
          </cell>
          <cell r="AB171">
            <v>300</v>
          </cell>
        </row>
        <row r="172">
          <cell r="C172" t="str">
            <v>ст.10</v>
          </cell>
          <cell r="D172" t="str">
            <v>5,7х1375</v>
          </cell>
          <cell r="F172">
            <v>300</v>
          </cell>
          <cell r="G172">
            <v>4978</v>
          </cell>
          <cell r="AB172">
            <v>300</v>
          </cell>
        </row>
        <row r="173">
          <cell r="C173" t="str">
            <v>ст.20</v>
          </cell>
          <cell r="D173" t="str">
            <v>6,7х1370</v>
          </cell>
          <cell r="F173">
            <v>300</v>
          </cell>
          <cell r="G173">
            <v>4978</v>
          </cell>
          <cell r="AB173">
            <v>300</v>
          </cell>
        </row>
        <row r="174">
          <cell r="C174" t="str">
            <v>ст.20</v>
          </cell>
          <cell r="D174" t="str">
            <v>5,7х1375</v>
          </cell>
          <cell r="F174">
            <v>1800</v>
          </cell>
          <cell r="G174">
            <v>4978</v>
          </cell>
          <cell r="AB174">
            <v>1800</v>
          </cell>
        </row>
        <row r="175">
          <cell r="C175" t="str">
            <v>ст.20</v>
          </cell>
          <cell r="D175" t="str">
            <v>5,7х1375</v>
          </cell>
          <cell r="F175">
            <v>900</v>
          </cell>
          <cell r="G175">
            <v>4978</v>
          </cell>
          <cell r="AB175">
            <v>900</v>
          </cell>
        </row>
        <row r="176">
          <cell r="C176" t="str">
            <v>ст.10</v>
          </cell>
          <cell r="D176" t="str">
            <v>4,7х1490</v>
          </cell>
          <cell r="F176">
            <v>300</v>
          </cell>
          <cell r="G176">
            <v>5035</v>
          </cell>
          <cell r="AB176">
            <v>300</v>
          </cell>
        </row>
        <row r="177">
          <cell r="C177" t="str">
            <v>ст.20</v>
          </cell>
          <cell r="D177" t="str">
            <v>4,7х1490</v>
          </cell>
          <cell r="F177">
            <v>600</v>
          </cell>
          <cell r="G177">
            <v>5035</v>
          </cell>
          <cell r="AB177">
            <v>600</v>
          </cell>
        </row>
        <row r="178">
          <cell r="C178" t="str">
            <v>ст.10</v>
          </cell>
          <cell r="D178" t="str">
            <v>5,7х1485</v>
          </cell>
          <cell r="F178">
            <v>1200</v>
          </cell>
          <cell r="G178">
            <v>4978</v>
          </cell>
          <cell r="AB178">
            <v>600</v>
          </cell>
        </row>
        <row r="179">
          <cell r="C179" t="str">
            <v>ст.20</v>
          </cell>
          <cell r="D179" t="str">
            <v>5,7х1485</v>
          </cell>
          <cell r="F179">
            <v>300</v>
          </cell>
          <cell r="G179">
            <v>4978</v>
          </cell>
          <cell r="AB179">
            <v>300</v>
          </cell>
        </row>
        <row r="180">
          <cell r="C180" t="str">
            <v>ст.10</v>
          </cell>
        </row>
        <row r="181">
          <cell r="C181" t="str">
            <v>ст.20</v>
          </cell>
          <cell r="D181" t="str">
            <v>3,75х1505</v>
          </cell>
          <cell r="F181">
            <v>300</v>
          </cell>
          <cell r="G181">
            <v>5063</v>
          </cell>
          <cell r="AB181">
            <v>1500</v>
          </cell>
        </row>
        <row r="182">
          <cell r="C182" t="str">
            <v>ст. 3сп\пс</v>
          </cell>
          <cell r="D182" t="str">
            <v>5,7х1375</v>
          </cell>
          <cell r="F182">
            <v>300</v>
          </cell>
          <cell r="G182">
            <v>4750</v>
          </cell>
          <cell r="AB182">
            <v>600</v>
          </cell>
        </row>
        <row r="183">
          <cell r="C183" t="str">
            <v>г/к К270 В4-IV 10 сп</v>
          </cell>
          <cell r="D183" t="str">
            <v>4,7х1420</v>
          </cell>
          <cell r="F183">
            <v>300</v>
          </cell>
          <cell r="G183">
            <v>5035</v>
          </cell>
          <cell r="AB183">
            <v>300</v>
          </cell>
        </row>
        <row r="184">
          <cell r="C184" t="str">
            <v>ст. 3сп\пс</v>
          </cell>
          <cell r="D184" t="str">
            <v>4,7х1490</v>
          </cell>
          <cell r="F184">
            <v>1800</v>
          </cell>
          <cell r="G184">
            <v>5035</v>
          </cell>
          <cell r="AB184">
            <v>300</v>
          </cell>
        </row>
        <row r="185">
          <cell r="C185" t="str">
            <v>ст.10</v>
          </cell>
          <cell r="D185" t="str">
            <v>4,7х1380</v>
          </cell>
          <cell r="F185">
            <v>600</v>
          </cell>
          <cell r="G185">
            <v>5035</v>
          </cell>
          <cell r="AB185">
            <v>300</v>
          </cell>
        </row>
        <row r="186">
          <cell r="C186" t="str">
            <v>ст.20</v>
          </cell>
          <cell r="D186" t="str">
            <v>4,7х1380</v>
          </cell>
          <cell r="F186">
            <v>300</v>
          </cell>
          <cell r="G186">
            <v>5035</v>
          </cell>
          <cell r="AB186">
            <v>300</v>
          </cell>
        </row>
        <row r="187">
          <cell r="C187" t="str">
            <v>ст.10</v>
          </cell>
          <cell r="D187" t="str">
            <v>4,7х1490</v>
          </cell>
          <cell r="F187">
            <v>900</v>
          </cell>
          <cell r="G187">
            <v>5035</v>
          </cell>
          <cell r="AB187">
            <v>300</v>
          </cell>
        </row>
        <row r="188">
          <cell r="C188" t="str">
            <v>ст.20</v>
          </cell>
          <cell r="D188" t="str">
            <v>4,25х1505</v>
          </cell>
          <cell r="F188">
            <v>600</v>
          </cell>
          <cell r="G188">
            <v>5035</v>
          </cell>
          <cell r="AB188">
            <v>300</v>
          </cell>
        </row>
        <row r="189">
          <cell r="C189" t="str">
            <v>ст.10</v>
          </cell>
          <cell r="F189">
            <v>600</v>
          </cell>
          <cell r="G189">
            <v>5035</v>
          </cell>
        </row>
        <row r="190">
          <cell r="C190" t="str">
            <v>ст.10</v>
          </cell>
          <cell r="D190" t="str">
            <v>14,3х1660</v>
          </cell>
          <cell r="F190">
            <v>3470</v>
          </cell>
          <cell r="G190">
            <v>5650</v>
          </cell>
          <cell r="H190">
            <v>3921100</v>
          </cell>
          <cell r="K190">
            <v>3921100</v>
          </cell>
        </row>
        <row r="191">
          <cell r="C191" t="str">
            <v>17Г1СА-У</v>
          </cell>
          <cell r="D191" t="str">
            <v>12х1660</v>
          </cell>
          <cell r="F191">
            <v>725</v>
          </cell>
          <cell r="G191">
            <v>5650</v>
          </cell>
          <cell r="H191">
            <v>819250</v>
          </cell>
          <cell r="K191">
            <v>819250</v>
          </cell>
        </row>
        <row r="192">
          <cell r="C192" t="str">
            <v>17Г1СА-У</v>
          </cell>
          <cell r="D192" t="str">
            <v>10х1250</v>
          </cell>
          <cell r="F192">
            <v>1055</v>
          </cell>
          <cell r="G192">
            <v>5650</v>
          </cell>
          <cell r="H192">
            <v>1192150</v>
          </cell>
          <cell r="K192">
            <v>1192150</v>
          </cell>
        </row>
        <row r="193">
          <cell r="C193" t="str">
            <v>17Г1СА-У</v>
          </cell>
        </row>
        <row r="194">
          <cell r="C194" t="str">
            <v>17Г1СА-У</v>
          </cell>
        </row>
        <row r="195">
          <cell r="C195" t="str">
            <v>г/к К270 В4-IV 3 сп/пс</v>
          </cell>
          <cell r="D195" t="str">
            <v>2,85х1200</v>
          </cell>
          <cell r="F195">
            <v>1200</v>
          </cell>
          <cell r="G195">
            <v>4650</v>
          </cell>
          <cell r="AB195">
            <v>1500</v>
          </cell>
        </row>
        <row r="196">
          <cell r="C196" t="str">
            <v>июль</v>
          </cell>
          <cell r="D196" t="str">
            <v>3,3х1240</v>
          </cell>
          <cell r="F196">
            <v>2400</v>
          </cell>
          <cell r="G196">
            <v>4650</v>
          </cell>
          <cell r="AB196">
            <v>1800</v>
          </cell>
        </row>
        <row r="197">
          <cell r="C197" t="str">
            <v>г/к К270 В4-IV 3 сп/пс</v>
          </cell>
          <cell r="D197" t="str">
            <v>3,3х1240</v>
          </cell>
          <cell r="F197">
            <v>2100</v>
          </cell>
          <cell r="G197">
            <v>4650</v>
          </cell>
          <cell r="AB197">
            <v>900</v>
          </cell>
        </row>
        <row r="198">
          <cell r="C198" t="str">
            <v>г/к К270 В4-IV 3 сп/пс</v>
          </cell>
          <cell r="D198" t="str">
            <v>3,75х1240</v>
          </cell>
          <cell r="F198">
            <v>1200</v>
          </cell>
          <cell r="G198">
            <v>4650</v>
          </cell>
          <cell r="AB198">
            <v>1500</v>
          </cell>
        </row>
        <row r="199">
          <cell r="C199" t="str">
            <v>г/к К270 В4-IV 10 сп</v>
          </cell>
        </row>
        <row r="200">
          <cell r="C200" t="str">
            <v>г/к К270 В4-IV 10 сп</v>
          </cell>
          <cell r="D200" t="str">
            <v>1,45х650</v>
          </cell>
          <cell r="F200">
            <v>180</v>
          </cell>
          <cell r="G200">
            <v>5937</v>
          </cell>
          <cell r="AB200">
            <v>60</v>
          </cell>
        </row>
        <row r="201">
          <cell r="C201" t="str">
            <v>х/к К270 В4-III 10 сп</v>
          </cell>
          <cell r="D201" t="str">
            <v>1,45х1255</v>
          </cell>
          <cell r="F201">
            <v>540</v>
          </cell>
          <cell r="G201">
            <v>5937</v>
          </cell>
          <cell r="AB201">
            <v>540</v>
          </cell>
        </row>
        <row r="202">
          <cell r="C202" t="str">
            <v>х/к К270 В4-III 10 сп</v>
          </cell>
          <cell r="D202" t="str">
            <v>1,95х1200</v>
          </cell>
          <cell r="F202">
            <v>120</v>
          </cell>
          <cell r="G202">
            <v>5738</v>
          </cell>
          <cell r="AB202">
            <v>120</v>
          </cell>
        </row>
        <row r="203">
          <cell r="C203" t="str">
            <v>х/к К270 В4-III 10 сп</v>
          </cell>
          <cell r="D203" t="str">
            <v>0,97х640</v>
          </cell>
          <cell r="F203">
            <v>120</v>
          </cell>
          <cell r="G203">
            <v>5937</v>
          </cell>
          <cell r="AB203">
            <v>60</v>
          </cell>
        </row>
        <row r="204">
          <cell r="C204" t="str">
            <v>х/к К270 В4-III 10 сп</v>
          </cell>
          <cell r="D204" t="str">
            <v>1,16х660</v>
          </cell>
          <cell r="F204">
            <v>120</v>
          </cell>
          <cell r="G204">
            <v>5937</v>
          </cell>
          <cell r="AB204">
            <v>60</v>
          </cell>
        </row>
        <row r="205">
          <cell r="C205" t="str">
            <v>х/к К270 В4-III 10 сп</v>
          </cell>
          <cell r="D205" t="str">
            <v>1,5х1200</v>
          </cell>
          <cell r="F205">
            <v>120</v>
          </cell>
          <cell r="G205">
            <v>5937</v>
          </cell>
          <cell r="AB205">
            <v>60</v>
          </cell>
        </row>
        <row r="206">
          <cell r="C206" t="str">
            <v>х/к К270 В4-III 10 сп</v>
          </cell>
          <cell r="D206" t="str">
            <v>1,5х1225</v>
          </cell>
          <cell r="F206">
            <v>240</v>
          </cell>
          <cell r="G206">
            <v>5937</v>
          </cell>
          <cell r="AB206">
            <v>120</v>
          </cell>
        </row>
        <row r="207">
          <cell r="C207" t="str">
            <v>х/к К270 В4-III 08 кп</v>
          </cell>
          <cell r="D207" t="str">
            <v>2,5х1265</v>
          </cell>
          <cell r="F207">
            <v>300</v>
          </cell>
          <cell r="G207">
            <v>5738</v>
          </cell>
          <cell r="AB207">
            <v>120</v>
          </cell>
        </row>
        <row r="208">
          <cell r="C208" t="str">
            <v>х/к К270 В4-III 08 кп</v>
          </cell>
          <cell r="D208" t="str">
            <v>2,0х1210</v>
          </cell>
          <cell r="F208">
            <v>120</v>
          </cell>
          <cell r="G208">
            <v>5738</v>
          </cell>
          <cell r="AB208">
            <v>180</v>
          </cell>
        </row>
        <row r="209">
          <cell r="C209" t="str">
            <v>х/к К270 В4-III 10 сп</v>
          </cell>
        </row>
        <row r="210">
          <cell r="C210" t="str">
            <v>х/к К270 В4-III 08 кп</v>
          </cell>
          <cell r="D210" t="str">
            <v>5,7х1375</v>
          </cell>
          <cell r="F210">
            <v>600</v>
          </cell>
          <cell r="G210">
            <v>4650</v>
          </cell>
          <cell r="AB210">
            <v>600</v>
          </cell>
        </row>
        <row r="211">
          <cell r="C211" t="str">
            <v>ст.20</v>
          </cell>
          <cell r="D211" t="str">
            <v>4,7х1420</v>
          </cell>
          <cell r="F211">
            <v>300</v>
          </cell>
          <cell r="G211">
            <v>4650</v>
          </cell>
          <cell r="AB211">
            <v>300</v>
          </cell>
        </row>
        <row r="212">
          <cell r="C212" t="str">
            <v>ст. 3сп\пс</v>
          </cell>
          <cell r="D212" t="str">
            <v>4,7х1490</v>
          </cell>
          <cell r="F212">
            <v>600</v>
          </cell>
          <cell r="G212">
            <v>4650</v>
          </cell>
          <cell r="AB212">
            <v>300</v>
          </cell>
        </row>
        <row r="213">
          <cell r="C213" t="str">
            <v>ст.20</v>
          </cell>
          <cell r="D213" t="str">
            <v>5,7х1485</v>
          </cell>
          <cell r="F213">
            <v>600</v>
          </cell>
          <cell r="G213">
            <v>4650</v>
          </cell>
          <cell r="AB213">
            <v>300</v>
          </cell>
        </row>
        <row r="214">
          <cell r="C214" t="str">
            <v>ст.20</v>
          </cell>
          <cell r="D214" t="str">
            <v>4,25х1505</v>
          </cell>
          <cell r="F214">
            <v>600</v>
          </cell>
          <cell r="G214">
            <v>4650</v>
          </cell>
          <cell r="AB214">
            <v>300</v>
          </cell>
        </row>
        <row r="215">
          <cell r="C215" t="str">
            <v>ст.20</v>
          </cell>
          <cell r="D215" t="str">
            <v>4,25х1505</v>
          </cell>
          <cell r="F215">
            <v>300</v>
          </cell>
          <cell r="G215">
            <v>4650</v>
          </cell>
          <cell r="AB215">
            <v>300</v>
          </cell>
        </row>
        <row r="216">
          <cell r="C216" t="str">
            <v>ст.10</v>
          </cell>
          <cell r="D216" t="str">
            <v>4,7х1380</v>
          </cell>
          <cell r="F216">
            <v>600</v>
          </cell>
          <cell r="G216">
            <v>4650</v>
          </cell>
          <cell r="AB216">
            <v>300</v>
          </cell>
        </row>
        <row r="217">
          <cell r="C217" t="str">
            <v>ст.20</v>
          </cell>
          <cell r="D217" t="str">
            <v>4,7х1420</v>
          </cell>
          <cell r="F217">
            <v>300</v>
          </cell>
          <cell r="G217">
            <v>4650</v>
          </cell>
          <cell r="AB217">
            <v>300</v>
          </cell>
        </row>
        <row r="218">
          <cell r="C218" t="str">
            <v>ст.10</v>
          </cell>
          <cell r="D218" t="str">
            <v>4,7х1380</v>
          </cell>
          <cell r="F218">
            <v>900</v>
          </cell>
          <cell r="G218">
            <v>4650</v>
          </cell>
          <cell r="AB218">
            <v>300</v>
          </cell>
        </row>
        <row r="219">
          <cell r="C219" t="str">
            <v>ст.10</v>
          </cell>
          <cell r="D219" t="str">
            <v>5,7х1375</v>
          </cell>
          <cell r="F219">
            <v>1800</v>
          </cell>
          <cell r="G219">
            <v>4650</v>
          </cell>
          <cell r="AB219">
            <v>300</v>
          </cell>
        </row>
        <row r="220">
          <cell r="C220" t="str">
            <v>ст.20</v>
          </cell>
          <cell r="D220" t="str">
            <v>4,25х1420</v>
          </cell>
          <cell r="F220">
            <v>300</v>
          </cell>
          <cell r="G220">
            <v>4650</v>
          </cell>
          <cell r="AB220">
            <v>300</v>
          </cell>
        </row>
        <row r="221">
          <cell r="C221" t="str">
            <v>ст.20</v>
          </cell>
          <cell r="D221" t="str">
            <v>5,7х1375</v>
          </cell>
          <cell r="F221">
            <v>1800</v>
          </cell>
          <cell r="G221">
            <v>4650</v>
          </cell>
          <cell r="AB221">
            <v>1800</v>
          </cell>
        </row>
        <row r="222">
          <cell r="C222" t="str">
            <v>ст.20</v>
          </cell>
          <cell r="D222" t="str">
            <v>6,7х1370</v>
          </cell>
          <cell r="F222">
            <v>300</v>
          </cell>
          <cell r="G222">
            <v>4650</v>
          </cell>
          <cell r="AB222">
            <v>900</v>
          </cell>
        </row>
        <row r="223">
          <cell r="C223" t="str">
            <v>ст.10</v>
          </cell>
          <cell r="D223" t="str">
            <v>4,25х1420</v>
          </cell>
          <cell r="F223">
            <v>300</v>
          </cell>
          <cell r="G223">
            <v>4650</v>
          </cell>
          <cell r="AB223">
            <v>300</v>
          </cell>
        </row>
        <row r="224">
          <cell r="C224" t="str">
            <v>ст.10</v>
          </cell>
          <cell r="D224" t="str">
            <v>4,7х1490</v>
          </cell>
          <cell r="F224">
            <v>900</v>
          </cell>
          <cell r="G224">
            <v>4650</v>
          </cell>
          <cell r="AB224">
            <v>300</v>
          </cell>
        </row>
        <row r="225">
          <cell r="C225" t="str">
            <v>ст.10</v>
          </cell>
          <cell r="D225" t="str">
            <v>4,7х1490</v>
          </cell>
          <cell r="F225">
            <v>300</v>
          </cell>
          <cell r="G225">
            <v>4650</v>
          </cell>
          <cell r="AB225">
            <v>600</v>
          </cell>
        </row>
        <row r="226">
          <cell r="C226" t="str">
            <v>ст.10</v>
          </cell>
          <cell r="D226" t="str">
            <v>5,7х1485</v>
          </cell>
          <cell r="F226">
            <v>900</v>
          </cell>
          <cell r="G226">
            <v>4650</v>
          </cell>
          <cell r="AB226">
            <v>600</v>
          </cell>
        </row>
        <row r="227">
          <cell r="C227" t="str">
            <v>ст. 3сп\пс</v>
          </cell>
        </row>
        <row r="228">
          <cell r="C228" t="str">
            <v>ст.10</v>
          </cell>
          <cell r="D228" t="str">
            <v>11х1660</v>
          </cell>
          <cell r="F228">
            <v>60</v>
          </cell>
          <cell r="G228">
            <v>5650</v>
          </cell>
          <cell r="H228">
            <v>67800</v>
          </cell>
          <cell r="K228">
            <v>67800</v>
          </cell>
        </row>
        <row r="229">
          <cell r="C229" t="str">
            <v>17Г1С-У</v>
          </cell>
          <cell r="D229" t="str">
            <v>11,5х1660</v>
          </cell>
          <cell r="F229">
            <v>644</v>
          </cell>
          <cell r="G229">
            <v>5650</v>
          </cell>
          <cell r="H229">
            <v>727720</v>
          </cell>
          <cell r="K229">
            <v>727720</v>
          </cell>
        </row>
        <row r="230">
          <cell r="C230" t="str">
            <v>17Г1С</v>
          </cell>
          <cell r="D230" t="str">
            <v>12х1250</v>
          </cell>
          <cell r="F230">
            <v>150</v>
          </cell>
          <cell r="G230">
            <v>5300</v>
          </cell>
          <cell r="H230">
            <v>159000</v>
          </cell>
          <cell r="K230">
            <v>159000</v>
          </cell>
        </row>
        <row r="231">
          <cell r="C231" t="str">
            <v>17Г1С-У</v>
          </cell>
          <cell r="D231" t="str">
            <v>11х1660</v>
          </cell>
          <cell r="F231">
            <v>240</v>
          </cell>
          <cell r="G231">
            <v>5300</v>
          </cell>
          <cell r="H231">
            <v>254400</v>
          </cell>
          <cell r="K231">
            <v>254400</v>
          </cell>
        </row>
        <row r="232">
          <cell r="C232" t="str">
            <v>ст.20</v>
          </cell>
          <cell r="D232" t="str">
            <v>12х1660</v>
          </cell>
          <cell r="F232">
            <v>120</v>
          </cell>
          <cell r="G232">
            <v>5300</v>
          </cell>
          <cell r="H232">
            <v>127200</v>
          </cell>
          <cell r="K232">
            <v>127200</v>
          </cell>
        </row>
        <row r="233">
          <cell r="C233" t="str">
            <v>ст.20</v>
          </cell>
          <cell r="D233" t="str">
            <v>14х1660</v>
          </cell>
          <cell r="F233">
            <v>855</v>
          </cell>
          <cell r="G233">
            <v>5300</v>
          </cell>
          <cell r="H233">
            <v>906300</v>
          </cell>
          <cell r="K233">
            <v>906300</v>
          </cell>
        </row>
        <row r="234">
          <cell r="C234" t="str">
            <v>ст.20</v>
          </cell>
          <cell r="D234" t="str">
            <v>10х1250</v>
          </cell>
          <cell r="F234">
            <v>210</v>
          </cell>
          <cell r="G234">
            <v>5300</v>
          </cell>
          <cell r="H234">
            <v>222600</v>
          </cell>
          <cell r="K234">
            <v>222600</v>
          </cell>
        </row>
        <row r="235">
          <cell r="C235" t="str">
            <v>ст.20</v>
          </cell>
          <cell r="D235" t="str">
            <v>8х1250</v>
          </cell>
          <cell r="F235">
            <v>120</v>
          </cell>
          <cell r="G235">
            <v>5650</v>
          </cell>
          <cell r="H235">
            <v>135600</v>
          </cell>
          <cell r="K235">
            <v>135600</v>
          </cell>
        </row>
        <row r="236">
          <cell r="C236" t="str">
            <v>ст.20</v>
          </cell>
          <cell r="D236" t="str">
            <v>9х1250</v>
          </cell>
          <cell r="F236">
            <v>180</v>
          </cell>
          <cell r="G236">
            <v>5650</v>
          </cell>
          <cell r="H236">
            <v>203400</v>
          </cell>
          <cell r="K236">
            <v>203400</v>
          </cell>
        </row>
        <row r="237">
          <cell r="C237" t="str">
            <v>17Г1С</v>
          </cell>
          <cell r="D237" t="str">
            <v>8х1250</v>
          </cell>
          <cell r="F237">
            <v>310</v>
          </cell>
          <cell r="G237">
            <v>4950</v>
          </cell>
          <cell r="H237">
            <v>306900</v>
          </cell>
          <cell r="K237">
            <v>306900</v>
          </cell>
        </row>
        <row r="238">
          <cell r="C238" t="str">
            <v>17Г1С</v>
          </cell>
          <cell r="D238" t="str">
            <v>14,3х1660</v>
          </cell>
          <cell r="F238">
            <v>3720</v>
          </cell>
          <cell r="G238">
            <v>5650</v>
          </cell>
          <cell r="H238">
            <v>4203600</v>
          </cell>
          <cell r="K238">
            <v>4203600</v>
          </cell>
        </row>
        <row r="239">
          <cell r="C239" t="str">
            <v>3сп5</v>
          </cell>
          <cell r="D239" t="str">
            <v>8х1250</v>
          </cell>
          <cell r="F239">
            <v>1240</v>
          </cell>
          <cell r="G239">
            <v>5650</v>
          </cell>
          <cell r="H239">
            <v>1401200</v>
          </cell>
          <cell r="K239">
            <v>1401200</v>
          </cell>
        </row>
        <row r="240">
          <cell r="C240" t="str">
            <v>17Г1СА-У</v>
          </cell>
        </row>
        <row r="241">
          <cell r="C241" t="str">
            <v>17Г1СА-У</v>
          </cell>
          <cell r="D241" t="str">
            <v>1,45х1255</v>
          </cell>
          <cell r="F241">
            <v>120</v>
          </cell>
          <cell r="G241">
            <v>5937</v>
          </cell>
          <cell r="K241">
            <v>6233.85</v>
          </cell>
          <cell r="AB241">
            <v>540</v>
          </cell>
        </row>
        <row r="242">
          <cell r="C242" t="str">
            <v>К270 В4-IV 3 сп/пс</v>
          </cell>
          <cell r="D242" t="str">
            <v>2,85х1030</v>
          </cell>
          <cell r="F242">
            <v>600</v>
          </cell>
          <cell r="G242">
            <v>4650</v>
          </cell>
          <cell r="K242">
            <v>5047.3500000000004</v>
          </cell>
        </row>
        <row r="243">
          <cell r="C243" t="str">
            <v>К270 В4-IV 3 сп/пс</v>
          </cell>
          <cell r="D243" t="str">
            <v>2,85х1130</v>
          </cell>
          <cell r="F243">
            <v>300</v>
          </cell>
          <cell r="G243">
            <v>4650</v>
          </cell>
          <cell r="K243">
            <v>5047.3500000000004</v>
          </cell>
        </row>
        <row r="244">
          <cell r="C244" t="str">
            <v>К270 В4-IV 3 сп/пс</v>
          </cell>
          <cell r="D244" t="str">
            <v>3,3х1025</v>
          </cell>
          <cell r="F244">
            <v>600</v>
          </cell>
          <cell r="G244">
            <v>4650</v>
          </cell>
          <cell r="K244">
            <v>5047.3500000000004</v>
          </cell>
        </row>
        <row r="245">
          <cell r="C245" t="str">
            <v>К270 В4-IV 3 сп/пс</v>
          </cell>
          <cell r="D245" t="str">
            <v>3,3х1120</v>
          </cell>
          <cell r="F245">
            <v>300</v>
          </cell>
          <cell r="G245">
            <v>4650</v>
          </cell>
          <cell r="K245">
            <v>5047.3500000000004</v>
          </cell>
        </row>
        <row r="246">
          <cell r="C246" t="str">
            <v>К270 В4-IV 3 сп/пс</v>
          </cell>
          <cell r="D246" t="str">
            <v>3,75х1025</v>
          </cell>
          <cell r="F246">
            <v>600</v>
          </cell>
          <cell r="G246">
            <v>4650</v>
          </cell>
          <cell r="K246">
            <v>5316.15</v>
          </cell>
        </row>
        <row r="247">
          <cell r="C247" t="str">
            <v>К270 В4-IV 10 сп</v>
          </cell>
          <cell r="D247" t="str">
            <v>3,75х1185</v>
          </cell>
          <cell r="F247">
            <v>600</v>
          </cell>
          <cell r="G247">
            <v>4650</v>
          </cell>
          <cell r="K247">
            <v>5316.15</v>
          </cell>
        </row>
        <row r="248">
          <cell r="C248" t="str">
            <v>К270 В4-IV 10 сп</v>
          </cell>
          <cell r="D248" t="str">
            <v>3,3х1025</v>
          </cell>
          <cell r="F248">
            <v>300</v>
          </cell>
          <cell r="G248">
            <v>4650</v>
          </cell>
          <cell r="K248">
            <v>5316.15</v>
          </cell>
        </row>
        <row r="249">
          <cell r="C249" t="str">
            <v>К270 В4-IV 10 сп</v>
          </cell>
          <cell r="D249" t="str">
            <v>3,3х1185</v>
          </cell>
          <cell r="F249">
            <v>400</v>
          </cell>
          <cell r="G249">
            <v>4650</v>
          </cell>
          <cell r="K249">
            <v>5316.15</v>
          </cell>
        </row>
        <row r="250">
          <cell r="C250" t="str">
            <v>К270 В4-IV 10 сп</v>
          </cell>
          <cell r="D250" t="str">
            <v>0,97х660</v>
          </cell>
          <cell r="F250">
            <v>180</v>
          </cell>
          <cell r="G250">
            <v>5937</v>
          </cell>
          <cell r="K250">
            <v>6233.85</v>
          </cell>
        </row>
        <row r="251">
          <cell r="C251" t="str">
            <v>К270 В4-III 10 сп</v>
          </cell>
          <cell r="D251" t="str">
            <v>1,16х640</v>
          </cell>
          <cell r="F251">
            <v>60</v>
          </cell>
          <cell r="G251">
            <v>5937</v>
          </cell>
          <cell r="K251">
            <v>6233.85</v>
          </cell>
        </row>
        <row r="252">
          <cell r="C252" t="str">
            <v>К270 В4-III 10 сп</v>
          </cell>
          <cell r="D252" t="str">
            <v>1,45х1275</v>
          </cell>
          <cell r="F252">
            <v>60</v>
          </cell>
          <cell r="G252">
            <v>5937</v>
          </cell>
          <cell r="K252">
            <v>6233.85</v>
          </cell>
        </row>
        <row r="253">
          <cell r="C253" t="str">
            <v>К270 В4-III 10 сп</v>
          </cell>
          <cell r="D253" t="str">
            <v>1,45х1225</v>
          </cell>
          <cell r="F253">
            <v>120</v>
          </cell>
          <cell r="G253">
            <v>5937</v>
          </cell>
          <cell r="K253">
            <v>6233.85</v>
          </cell>
        </row>
        <row r="254">
          <cell r="C254" t="str">
            <v>К270 В4-III 10 сп</v>
          </cell>
          <cell r="D254" t="str">
            <v>1,45х650</v>
          </cell>
          <cell r="F254">
            <v>120</v>
          </cell>
          <cell r="G254">
            <v>5937</v>
          </cell>
          <cell r="K254">
            <v>6233.85</v>
          </cell>
        </row>
        <row r="255">
          <cell r="C255" t="str">
            <v>К270 В4-III 10 сп</v>
          </cell>
          <cell r="D255" t="str">
            <v>1,95х1200</v>
          </cell>
          <cell r="F255">
            <v>120</v>
          </cell>
          <cell r="G255">
            <v>5738</v>
          </cell>
          <cell r="K255">
            <v>6024.9</v>
          </cell>
        </row>
        <row r="256">
          <cell r="C256" t="str">
            <v>К270 В4-III 10 сп</v>
          </cell>
          <cell r="D256" t="str">
            <v>2,5х1265</v>
          </cell>
          <cell r="F256">
            <v>240</v>
          </cell>
          <cell r="G256">
            <v>5738</v>
          </cell>
          <cell r="K256">
            <v>6024.9</v>
          </cell>
        </row>
        <row r="257">
          <cell r="C257" t="str">
            <v>К270 В4-III 10 сп</v>
          </cell>
          <cell r="D257" t="str">
            <v>1,5х1200</v>
          </cell>
          <cell r="F257">
            <v>240</v>
          </cell>
          <cell r="G257">
            <v>5937</v>
          </cell>
          <cell r="K257">
            <v>6233.85</v>
          </cell>
        </row>
        <row r="258">
          <cell r="C258" t="str">
            <v>К270 В4-III 08 кп</v>
          </cell>
          <cell r="D258" t="str">
            <v>1,5х1225</v>
          </cell>
          <cell r="F258">
            <v>420</v>
          </cell>
          <cell r="G258">
            <v>5937</v>
          </cell>
          <cell r="K258">
            <v>6233.85</v>
          </cell>
        </row>
        <row r="259">
          <cell r="C259" t="str">
            <v>К270 В4-III 08 кп</v>
          </cell>
          <cell r="D259" t="str">
            <v>2,0х1210</v>
          </cell>
          <cell r="F259">
            <v>180</v>
          </cell>
          <cell r="G259">
            <v>5738</v>
          </cell>
          <cell r="K259">
            <v>6024.9</v>
          </cell>
        </row>
        <row r="260">
          <cell r="C260" t="str">
            <v>К270 В4-III 08 кп</v>
          </cell>
          <cell r="D260" t="str">
            <v>1,0х1660</v>
          </cell>
          <cell r="F260">
            <v>60</v>
          </cell>
          <cell r="G260">
            <v>5975</v>
          </cell>
          <cell r="K260">
            <v>6273.75</v>
          </cell>
        </row>
        <row r="261">
          <cell r="C261" t="str">
            <v>В4-IV 08Ю ВГ</v>
          </cell>
          <cell r="D261" t="str">
            <v>5,7х1375</v>
          </cell>
          <cell r="F261">
            <v>300</v>
          </cell>
          <cell r="G261">
            <v>4650</v>
          </cell>
          <cell r="K261">
            <v>4987.5</v>
          </cell>
        </row>
        <row r="262">
          <cell r="C262" t="str">
            <v>ст. 3сп\пс</v>
          </cell>
          <cell r="D262" t="str">
            <v>3,75х1430</v>
          </cell>
          <cell r="F262">
            <v>300</v>
          </cell>
          <cell r="G262">
            <v>4650</v>
          </cell>
          <cell r="K262">
            <v>5346.6</v>
          </cell>
        </row>
        <row r="263">
          <cell r="C263" t="str">
            <v>ст.10</v>
          </cell>
          <cell r="D263" t="str">
            <v>4,25х1420</v>
          </cell>
          <cell r="F263">
            <v>300</v>
          </cell>
          <cell r="G263">
            <v>4650</v>
          </cell>
          <cell r="K263">
            <v>5286.75</v>
          </cell>
        </row>
        <row r="264">
          <cell r="C264" t="str">
            <v>ст.10</v>
          </cell>
          <cell r="D264" t="str">
            <v>4,25х1420</v>
          </cell>
          <cell r="F264">
            <v>300</v>
          </cell>
          <cell r="G264">
            <v>4650</v>
          </cell>
          <cell r="K264">
            <v>5286.75</v>
          </cell>
        </row>
        <row r="265">
          <cell r="C265" t="str">
            <v>ст.20</v>
          </cell>
          <cell r="D265" t="str">
            <v>4,7х1420</v>
          </cell>
          <cell r="F265">
            <v>300</v>
          </cell>
          <cell r="G265">
            <v>4650</v>
          </cell>
          <cell r="K265">
            <v>5286.75</v>
          </cell>
        </row>
        <row r="266">
          <cell r="C266" t="str">
            <v>ст.10</v>
          </cell>
          <cell r="D266" t="str">
            <v>4,7х1420</v>
          </cell>
          <cell r="F266">
            <v>400</v>
          </cell>
          <cell r="G266">
            <v>4650</v>
          </cell>
          <cell r="K266">
            <v>5286.75</v>
          </cell>
        </row>
        <row r="267">
          <cell r="C267" t="str">
            <v>ст.20</v>
          </cell>
          <cell r="D267" t="str">
            <v>4,25х1505</v>
          </cell>
          <cell r="F267">
            <v>400</v>
          </cell>
          <cell r="G267">
            <v>4650</v>
          </cell>
          <cell r="K267">
            <v>5286.75</v>
          </cell>
        </row>
        <row r="268">
          <cell r="C268" t="str">
            <v>ст.10</v>
          </cell>
          <cell r="D268" t="str">
            <v>4,7х1490</v>
          </cell>
          <cell r="F268">
            <v>600</v>
          </cell>
          <cell r="G268">
            <v>4650</v>
          </cell>
          <cell r="K268">
            <v>5286.75</v>
          </cell>
        </row>
        <row r="269">
          <cell r="C269" t="str">
            <v>ст.10</v>
          </cell>
          <cell r="D269" t="str">
            <v>4,7х1490</v>
          </cell>
          <cell r="F269">
            <v>600</v>
          </cell>
          <cell r="G269">
            <v>4650</v>
          </cell>
          <cell r="K269">
            <v>5286.75</v>
          </cell>
        </row>
        <row r="270">
          <cell r="C270" t="str">
            <v>ст.20</v>
          </cell>
          <cell r="D270" t="str">
            <v>5,7х1485</v>
          </cell>
          <cell r="F270">
            <v>300</v>
          </cell>
          <cell r="G270">
            <v>4650</v>
          </cell>
          <cell r="K270">
            <v>5226.8999999999996</v>
          </cell>
        </row>
        <row r="271">
          <cell r="C271" t="str">
            <v>ст.10</v>
          </cell>
          <cell r="D271" t="str">
            <v>5,7х1485</v>
          </cell>
          <cell r="F271">
            <v>300</v>
          </cell>
          <cell r="G271">
            <v>4650</v>
          </cell>
          <cell r="K271">
            <v>5226.8999999999996</v>
          </cell>
        </row>
        <row r="272">
          <cell r="C272" t="str">
            <v>ст.20</v>
          </cell>
          <cell r="D272" t="str">
            <v>6,7х1485</v>
          </cell>
          <cell r="F272">
            <v>300</v>
          </cell>
          <cell r="G272">
            <v>4650</v>
          </cell>
          <cell r="K272">
            <v>5226.8999999999996</v>
          </cell>
        </row>
        <row r="273">
          <cell r="C273" t="str">
            <v>ст.20</v>
          </cell>
          <cell r="D273" t="str">
            <v>4,25х1385</v>
          </cell>
          <cell r="F273">
            <v>300</v>
          </cell>
          <cell r="G273">
            <v>4650</v>
          </cell>
          <cell r="K273">
            <v>5286.75</v>
          </cell>
        </row>
        <row r="274">
          <cell r="C274" t="str">
            <v>ст.10</v>
          </cell>
          <cell r="D274" t="str">
            <v>4,7х1380</v>
          </cell>
          <cell r="F274">
            <v>600</v>
          </cell>
          <cell r="G274">
            <v>4650</v>
          </cell>
          <cell r="K274">
            <v>5286.75</v>
          </cell>
        </row>
        <row r="275">
          <cell r="C275" t="str">
            <v>ст.10</v>
          </cell>
          <cell r="D275" t="str">
            <v>4,7х1380</v>
          </cell>
          <cell r="F275">
            <v>600</v>
          </cell>
          <cell r="G275">
            <v>4650</v>
          </cell>
          <cell r="K275">
            <v>5286.75</v>
          </cell>
        </row>
        <row r="276">
          <cell r="C276" t="str">
            <v>ст.20</v>
          </cell>
          <cell r="D276" t="str">
            <v>5,7х1375</v>
          </cell>
          <cell r="F276">
            <v>1200</v>
          </cell>
          <cell r="G276">
            <v>4650</v>
          </cell>
          <cell r="K276">
            <v>5226.8999999999996</v>
          </cell>
        </row>
        <row r="277">
          <cell r="C277" t="str">
            <v>ст.10</v>
          </cell>
          <cell r="D277" t="str">
            <v>5,7х1375</v>
          </cell>
          <cell r="F277">
            <v>900</v>
          </cell>
          <cell r="G277">
            <v>4650</v>
          </cell>
          <cell r="K277">
            <v>5226.8999999999996</v>
          </cell>
        </row>
        <row r="278">
          <cell r="C278" t="str">
            <v>ст.20</v>
          </cell>
          <cell r="D278" t="str">
            <v>6,7х1370</v>
          </cell>
          <cell r="F278">
            <v>300</v>
          </cell>
          <cell r="G278">
            <v>4650</v>
          </cell>
          <cell r="K278">
            <v>5226.8999999999996</v>
          </cell>
        </row>
        <row r="279">
          <cell r="C279" t="str">
            <v>ст.10</v>
          </cell>
          <cell r="D279" t="str">
            <v>6,7х1370</v>
          </cell>
          <cell r="F279">
            <v>300</v>
          </cell>
          <cell r="G279">
            <v>4650</v>
          </cell>
          <cell r="K279">
            <v>5226.8999999999996</v>
          </cell>
        </row>
        <row r="280">
          <cell r="C280" t="str">
            <v>ст.20</v>
          </cell>
          <cell r="D280" t="str">
            <v>5,7х1375</v>
          </cell>
          <cell r="F280">
            <v>600</v>
          </cell>
          <cell r="G280">
            <v>4650</v>
          </cell>
          <cell r="K280">
            <v>4987.5</v>
          </cell>
        </row>
        <row r="281">
          <cell r="C281" t="str">
            <v>ст. 3сп\пс</v>
          </cell>
          <cell r="D281" t="str">
            <v>4,25х1420</v>
          </cell>
          <cell r="F281">
            <v>300</v>
          </cell>
          <cell r="G281">
            <v>4650</v>
          </cell>
          <cell r="K281">
            <v>5286.75</v>
          </cell>
        </row>
        <row r="282">
          <cell r="C282" t="str">
            <v>ст.10</v>
          </cell>
          <cell r="D282" t="str">
            <v>4,25х1420</v>
          </cell>
          <cell r="F282">
            <v>300</v>
          </cell>
          <cell r="G282">
            <v>4650</v>
          </cell>
          <cell r="K282">
            <v>5286.75</v>
          </cell>
        </row>
        <row r="283">
          <cell r="C283" t="str">
            <v>ст.20</v>
          </cell>
          <cell r="D283" t="str">
            <v>5,7х1375</v>
          </cell>
          <cell r="F283">
            <v>600</v>
          </cell>
          <cell r="G283">
            <v>4650</v>
          </cell>
          <cell r="K283">
            <v>5226.8999999999996</v>
          </cell>
        </row>
        <row r="284">
          <cell r="C284" t="str">
            <v>ст.10</v>
          </cell>
          <cell r="D284" t="str">
            <v>5,7х1375</v>
          </cell>
          <cell r="F284">
            <v>600</v>
          </cell>
          <cell r="G284">
            <v>4650</v>
          </cell>
          <cell r="K284">
            <v>5226.8999999999996</v>
          </cell>
        </row>
        <row r="285">
          <cell r="C285" t="str">
            <v>ст.20</v>
          </cell>
          <cell r="D285" t="str">
            <v>3,75х1505</v>
          </cell>
          <cell r="F285">
            <v>300</v>
          </cell>
          <cell r="G285">
            <v>4650</v>
          </cell>
          <cell r="K285">
            <v>5346.6</v>
          </cell>
        </row>
        <row r="286">
          <cell r="C286" t="str">
            <v>ст.10</v>
          </cell>
          <cell r="D286" t="str">
            <v>7,6х670</v>
          </cell>
          <cell r="F286">
            <v>300</v>
          </cell>
          <cell r="G286">
            <v>4650</v>
          </cell>
          <cell r="K286">
            <v>5187</v>
          </cell>
        </row>
        <row r="287">
          <cell r="C287" t="str">
            <v>ст.10</v>
          </cell>
        </row>
        <row r="288">
          <cell r="C288" t="str">
            <v>ст.10</v>
          </cell>
          <cell r="D288" t="str">
            <v>8х1050</v>
          </cell>
          <cell r="F288">
            <v>3100</v>
          </cell>
          <cell r="G288">
            <v>5650</v>
          </cell>
        </row>
        <row r="289">
          <cell r="C289" t="str">
            <v>17Г1СА-У</v>
          </cell>
          <cell r="D289" t="str">
            <v>8х1250</v>
          </cell>
          <cell r="F289">
            <v>806</v>
          </cell>
          <cell r="G289">
            <v>5650</v>
          </cell>
        </row>
        <row r="290">
          <cell r="C290" t="str">
            <v>17Г1СА</v>
          </cell>
          <cell r="D290" t="str">
            <v>10х1250</v>
          </cell>
          <cell r="F290">
            <v>558</v>
          </cell>
          <cell r="G290">
            <v>5650</v>
          </cell>
        </row>
        <row r="291">
          <cell r="C291" t="str">
            <v>17Г1СА-У</v>
          </cell>
          <cell r="D291" t="str">
            <v>11х1250</v>
          </cell>
          <cell r="F291">
            <v>372</v>
          </cell>
          <cell r="G291">
            <v>5650</v>
          </cell>
        </row>
        <row r="292">
          <cell r="C292" t="str">
            <v>17Г1СА</v>
          </cell>
          <cell r="D292" t="str">
            <v>12х1660</v>
          </cell>
          <cell r="F292">
            <v>1178</v>
          </cell>
          <cell r="G292">
            <v>5650</v>
          </cell>
        </row>
        <row r="293">
          <cell r="C293" t="str">
            <v>17Г1СА-У</v>
          </cell>
          <cell r="D293" t="str">
            <v>14х1660</v>
          </cell>
          <cell r="F293">
            <v>186</v>
          </cell>
          <cell r="G293">
            <v>5650</v>
          </cell>
        </row>
        <row r="294">
          <cell r="C294" t="str">
            <v>17Г1СА-У</v>
          </cell>
          <cell r="D294" t="str">
            <v>14х1660</v>
          </cell>
          <cell r="F294">
            <v>372</v>
          </cell>
          <cell r="G294">
            <v>5650</v>
          </cell>
        </row>
        <row r="295">
          <cell r="C295" t="str">
            <v>17Г1С</v>
          </cell>
          <cell r="D295" t="str">
            <v>8х1050</v>
          </cell>
          <cell r="F295">
            <v>380</v>
          </cell>
          <cell r="G295">
            <v>5300</v>
          </cell>
        </row>
        <row r="296">
          <cell r="C296">
            <v>20</v>
          </cell>
          <cell r="D296" t="str">
            <v>9х1250</v>
          </cell>
          <cell r="F296">
            <v>300</v>
          </cell>
          <cell r="G296">
            <v>9510</v>
          </cell>
        </row>
        <row r="297">
          <cell r="C297" t="str">
            <v>06ГФБАА</v>
          </cell>
        </row>
        <row r="298">
          <cell r="C298" t="str">
            <v>06ГФБАА</v>
          </cell>
          <cell r="D298" t="str">
            <v>16х2500х11800</v>
          </cell>
          <cell r="F298">
            <v>1100</v>
          </cell>
          <cell r="G298">
            <v>238.33333333333334</v>
          </cell>
          <cell r="H298">
            <v>52433.333333333336</v>
          </cell>
          <cell r="K298">
            <v>314600</v>
          </cell>
        </row>
        <row r="299">
          <cell r="C299" t="str">
            <v>3сп5</v>
          </cell>
          <cell r="D299" t="str">
            <v>16х2500х11800</v>
          </cell>
          <cell r="F299">
            <v>390</v>
          </cell>
          <cell r="G299">
            <v>238.33333333333334</v>
          </cell>
          <cell r="H299">
            <v>18590</v>
          </cell>
          <cell r="K299">
            <v>111540</v>
          </cell>
        </row>
        <row r="300">
          <cell r="C300" t="str">
            <v>3сп2</v>
          </cell>
        </row>
        <row r="301">
          <cell r="C301" t="str">
            <v>3сп2</v>
          </cell>
          <cell r="D301" t="str">
            <v>8х1250</v>
          </cell>
          <cell r="F301">
            <v>780</v>
          </cell>
          <cell r="G301">
            <v>5650</v>
          </cell>
        </row>
        <row r="302">
          <cell r="C302" t="str">
            <v>17Г1С</v>
          </cell>
          <cell r="D302" t="str">
            <v>10х1250</v>
          </cell>
          <cell r="F302">
            <v>390</v>
          </cell>
          <cell r="G302">
            <v>5650</v>
          </cell>
        </row>
        <row r="303">
          <cell r="C303" t="str">
            <v>17Г1С</v>
          </cell>
          <cell r="D303" t="str">
            <v>10,5х1660</v>
          </cell>
          <cell r="F303">
            <v>992</v>
          </cell>
          <cell r="G303">
            <v>5650</v>
          </cell>
        </row>
        <row r="304">
          <cell r="C304" t="str">
            <v>17Г1С</v>
          </cell>
          <cell r="D304" t="str">
            <v>14,3х1660</v>
          </cell>
          <cell r="F304">
            <v>2852</v>
          </cell>
          <cell r="G304">
            <v>5650</v>
          </cell>
        </row>
        <row r="305">
          <cell r="C305" t="str">
            <v>17Г1С-У</v>
          </cell>
          <cell r="D305" t="str">
            <v>11,5х1660</v>
          </cell>
          <cell r="F305">
            <v>122</v>
          </cell>
          <cell r="G305">
            <v>5650</v>
          </cell>
          <cell r="H305">
            <v>137860</v>
          </cell>
          <cell r="K305">
            <v>137860</v>
          </cell>
        </row>
        <row r="306">
          <cell r="C306" t="str">
            <v>17Г1СА-У</v>
          </cell>
          <cell r="D306" t="str">
            <v>12,4х1660</v>
          </cell>
          <cell r="F306">
            <v>620</v>
          </cell>
          <cell r="G306">
            <v>5650</v>
          </cell>
          <cell r="H306">
            <v>700600</v>
          </cell>
          <cell r="K306">
            <v>700600</v>
          </cell>
        </row>
        <row r="307">
          <cell r="C307" t="str">
            <v>17Г1С-У</v>
          </cell>
          <cell r="D307" t="str">
            <v>11х1660</v>
          </cell>
          <cell r="F307">
            <v>122</v>
          </cell>
          <cell r="G307">
            <v>5300</v>
          </cell>
        </row>
        <row r="308">
          <cell r="C308" t="str">
            <v>17Г1С-У</v>
          </cell>
          <cell r="D308" t="str">
            <v>8х1050</v>
          </cell>
          <cell r="F308">
            <v>558</v>
          </cell>
          <cell r="G308">
            <v>5650</v>
          </cell>
        </row>
        <row r="309">
          <cell r="C309">
            <v>20</v>
          </cell>
          <cell r="D309" t="str">
            <v>12х1660</v>
          </cell>
          <cell r="F309">
            <v>50</v>
          </cell>
          <cell r="G309">
            <v>9510</v>
          </cell>
        </row>
        <row r="310">
          <cell r="C310" t="str">
            <v>17Г1С-У</v>
          </cell>
          <cell r="D310" t="str">
            <v>12х1660</v>
          </cell>
          <cell r="F310">
            <v>90</v>
          </cell>
          <cell r="G310">
            <v>5300</v>
          </cell>
        </row>
        <row r="311">
          <cell r="C311" t="str">
            <v>06ГФБАА</v>
          </cell>
          <cell r="D311" t="str">
            <v>4,25х1505</v>
          </cell>
          <cell r="F311">
            <v>300</v>
          </cell>
          <cell r="G311">
            <v>4650</v>
          </cell>
          <cell r="K311">
            <v>5286.75</v>
          </cell>
        </row>
        <row r="312">
          <cell r="C312">
            <v>20</v>
          </cell>
          <cell r="D312" t="str">
            <v>4,25х1505</v>
          </cell>
          <cell r="F312">
            <v>300</v>
          </cell>
          <cell r="G312">
            <v>4650</v>
          </cell>
          <cell r="K312">
            <v>5286.75</v>
          </cell>
        </row>
        <row r="313">
          <cell r="C313" t="str">
            <v>ст. 3сп\пс</v>
          </cell>
          <cell r="D313" t="str">
            <v>0,97х660</v>
          </cell>
          <cell r="F313">
            <v>180</v>
          </cell>
          <cell r="G313">
            <v>5937</v>
          </cell>
          <cell r="K313">
            <v>6233.85</v>
          </cell>
        </row>
        <row r="314">
          <cell r="C314" t="str">
            <v>ст.10</v>
          </cell>
          <cell r="D314" t="str">
            <v>1,16х730</v>
          </cell>
          <cell r="F314">
            <v>60</v>
          </cell>
          <cell r="G314">
            <v>5937</v>
          </cell>
          <cell r="K314">
            <v>6233.85</v>
          </cell>
        </row>
        <row r="315">
          <cell r="C315" t="str">
            <v>К270 В4-III 10 сп</v>
          </cell>
          <cell r="D315" t="str">
            <v>1,45х1255</v>
          </cell>
          <cell r="F315">
            <v>180</v>
          </cell>
          <cell r="G315">
            <v>5937</v>
          </cell>
          <cell r="K315">
            <v>6233.85</v>
          </cell>
        </row>
        <row r="316">
          <cell r="C316" t="str">
            <v>К270 В4-III 10 сп</v>
          </cell>
          <cell r="D316" t="str">
            <v>1,45х1225</v>
          </cell>
          <cell r="F316">
            <v>360</v>
          </cell>
          <cell r="G316">
            <v>5937</v>
          </cell>
          <cell r="K316">
            <v>6233.85</v>
          </cell>
        </row>
        <row r="317">
          <cell r="C317" t="str">
            <v>К270 В4-III 10 сп</v>
          </cell>
          <cell r="D317" t="str">
            <v>1,45х650</v>
          </cell>
          <cell r="F317">
            <v>180</v>
          </cell>
          <cell r="G317">
            <v>5937</v>
          </cell>
          <cell r="K317">
            <v>6233.85</v>
          </cell>
        </row>
        <row r="318">
          <cell r="C318" t="str">
            <v>К270 В4-III 10 сп</v>
          </cell>
          <cell r="D318" t="str">
            <v>1,95х1200</v>
          </cell>
          <cell r="F318">
            <v>300</v>
          </cell>
          <cell r="G318">
            <v>5738</v>
          </cell>
          <cell r="K318">
            <v>6024.9</v>
          </cell>
        </row>
        <row r="319">
          <cell r="C319" t="str">
            <v>К270 В4-III 10 сп</v>
          </cell>
          <cell r="D319" t="str">
            <v>1,95х650</v>
          </cell>
          <cell r="F319">
            <v>120</v>
          </cell>
          <cell r="G319">
            <v>5738</v>
          </cell>
          <cell r="K319">
            <v>6024.9</v>
          </cell>
        </row>
        <row r="320">
          <cell r="C320" t="str">
            <v>К270 В4-III 10 сп</v>
          </cell>
          <cell r="D320" t="str">
            <v>2,5х1265</v>
          </cell>
          <cell r="F320">
            <v>300</v>
          </cell>
          <cell r="G320">
            <v>5738</v>
          </cell>
          <cell r="K320">
            <v>6024.9</v>
          </cell>
        </row>
        <row r="321">
          <cell r="C321" t="str">
            <v>К270 В4-III 10 сп</v>
          </cell>
          <cell r="D321" t="str">
            <v>1,5х1200</v>
          </cell>
          <cell r="F321">
            <v>180</v>
          </cell>
          <cell r="G321">
            <v>5937</v>
          </cell>
          <cell r="K321">
            <v>6233.85</v>
          </cell>
        </row>
        <row r="322">
          <cell r="C322" t="str">
            <v>К270 В4-III 10 сп</v>
          </cell>
          <cell r="D322" t="str">
            <v>1,5х1225</v>
          </cell>
          <cell r="F322">
            <v>420</v>
          </cell>
          <cell r="G322">
            <v>5937</v>
          </cell>
          <cell r="K322">
            <v>6233.85</v>
          </cell>
        </row>
        <row r="323">
          <cell r="C323" t="str">
            <v>К270 В4-III 08 кп</v>
          </cell>
          <cell r="D323" t="str">
            <v>2,0х1210</v>
          </cell>
          <cell r="F323">
            <v>240</v>
          </cell>
          <cell r="G323">
            <v>5738</v>
          </cell>
          <cell r="K323">
            <v>6024.9</v>
          </cell>
        </row>
        <row r="324">
          <cell r="C324" t="str">
            <v>К270 В4-III 08 кп</v>
          </cell>
          <cell r="D324" t="str">
            <v>1,0х660</v>
          </cell>
          <cell r="F324">
            <v>60</v>
          </cell>
          <cell r="G324">
            <v>5975</v>
          </cell>
          <cell r="K324">
            <v>6273.75</v>
          </cell>
        </row>
        <row r="325">
          <cell r="C325" t="str">
            <v>К270 В4-III 08 кп</v>
          </cell>
          <cell r="D325" t="str">
            <v>2,85х1030</v>
          </cell>
          <cell r="F325">
            <v>120</v>
          </cell>
          <cell r="G325">
            <v>4650</v>
          </cell>
          <cell r="K325">
            <v>5047.3500000000004</v>
          </cell>
        </row>
        <row r="326">
          <cell r="C326" t="str">
            <v>В4-IV 08Ю ВГ</v>
          </cell>
          <cell r="D326" t="str">
            <v>2,85х1130</v>
          </cell>
          <cell r="F326">
            <v>180</v>
          </cell>
          <cell r="G326">
            <v>4650</v>
          </cell>
          <cell r="K326">
            <v>5047.3500000000004</v>
          </cell>
        </row>
        <row r="327">
          <cell r="C327" t="str">
            <v>К270 В4-IV 3 сп/пс</v>
          </cell>
          <cell r="D327" t="str">
            <v>2,85х1200</v>
          </cell>
          <cell r="F327">
            <v>1200</v>
          </cell>
          <cell r="G327">
            <v>4650</v>
          </cell>
          <cell r="K327">
            <v>5047.3500000000004</v>
          </cell>
        </row>
        <row r="328">
          <cell r="C328" t="str">
            <v>К270 В4-IV 3 сп/пс</v>
          </cell>
          <cell r="D328" t="str">
            <v>3,3х1025</v>
          </cell>
          <cell r="F328">
            <v>180</v>
          </cell>
          <cell r="G328">
            <v>4650</v>
          </cell>
          <cell r="K328">
            <v>5047.3500000000004</v>
          </cell>
        </row>
        <row r="329">
          <cell r="C329" t="str">
            <v>К270 В4-IV 3 сп/пс</v>
          </cell>
          <cell r="D329" t="str">
            <v>3,3х1120</v>
          </cell>
          <cell r="F329">
            <v>180</v>
          </cell>
          <cell r="G329">
            <v>4650</v>
          </cell>
          <cell r="K329">
            <v>5047.3500000000004</v>
          </cell>
        </row>
        <row r="330">
          <cell r="C330" t="str">
            <v>К270 В4-IV 3 сп/пс</v>
          </cell>
          <cell r="D330" t="str">
            <v>3,3х1185</v>
          </cell>
          <cell r="F330">
            <v>300</v>
          </cell>
          <cell r="G330">
            <v>4650</v>
          </cell>
          <cell r="K330">
            <v>5047.3500000000004</v>
          </cell>
        </row>
        <row r="331">
          <cell r="C331" t="str">
            <v>К270 В4-IV 3 сп/пс</v>
          </cell>
          <cell r="D331" t="str">
            <v>3,75х1025</v>
          </cell>
          <cell r="F331">
            <v>300</v>
          </cell>
          <cell r="G331">
            <v>4650</v>
          </cell>
          <cell r="K331">
            <v>5316.15</v>
          </cell>
        </row>
        <row r="332">
          <cell r="C332" t="str">
            <v>К270 В4-IV 3 сп/пс</v>
          </cell>
          <cell r="D332" t="str">
            <v>3,75х1120</v>
          </cell>
          <cell r="F332">
            <v>300</v>
          </cell>
          <cell r="G332">
            <v>4650</v>
          </cell>
          <cell r="K332">
            <v>5316.15</v>
          </cell>
        </row>
        <row r="333">
          <cell r="C333" t="str">
            <v>К270 В4-IV 10 сп</v>
          </cell>
          <cell r="D333" t="str">
            <v>3,3х1025</v>
          </cell>
          <cell r="F333">
            <v>300</v>
          </cell>
          <cell r="G333">
            <v>4650</v>
          </cell>
          <cell r="K333">
            <v>5316.15</v>
          </cell>
        </row>
        <row r="334">
          <cell r="C334" t="str">
            <v>К270 В4-IV 10 сп</v>
          </cell>
          <cell r="D334" t="str">
            <v>3,3х1185</v>
          </cell>
          <cell r="F334">
            <v>120</v>
          </cell>
          <cell r="G334">
            <v>4650</v>
          </cell>
          <cell r="K334">
            <v>5316.15</v>
          </cell>
        </row>
        <row r="335">
          <cell r="C335" t="str">
            <v>К270 В4-IV 10 сп</v>
          </cell>
          <cell r="D335" t="str">
            <v>3,3х1120</v>
          </cell>
          <cell r="F335">
            <v>300</v>
          </cell>
          <cell r="G335">
            <v>4650</v>
          </cell>
          <cell r="K335">
            <v>5316.15</v>
          </cell>
        </row>
        <row r="336">
          <cell r="C336" t="str">
            <v>К270 В4-IV 10 сп</v>
          </cell>
          <cell r="D336" t="str">
            <v>2,85х1030</v>
          </cell>
          <cell r="F336">
            <v>180</v>
          </cell>
          <cell r="G336">
            <v>4650</v>
          </cell>
          <cell r="K336">
            <v>5316.15</v>
          </cell>
        </row>
        <row r="337">
          <cell r="C337" t="str">
            <v>К270 В4-IV 10 сп</v>
          </cell>
          <cell r="D337" t="str">
            <v>2,85х1130</v>
          </cell>
          <cell r="F337">
            <v>180</v>
          </cell>
          <cell r="G337">
            <v>4650</v>
          </cell>
          <cell r="K337">
            <v>5316.15</v>
          </cell>
        </row>
        <row r="338">
          <cell r="C338" t="str">
            <v>К270 В4-IV 10 сп</v>
          </cell>
          <cell r="D338" t="str">
            <v>2,85х1200</v>
          </cell>
          <cell r="F338">
            <v>120</v>
          </cell>
          <cell r="G338">
            <v>4650</v>
          </cell>
          <cell r="K338">
            <v>5316.15</v>
          </cell>
        </row>
        <row r="339">
          <cell r="C339" t="str">
            <v>К270 В4-IV 10 сп</v>
          </cell>
          <cell r="D339" t="str">
            <v>2,85х1430</v>
          </cell>
          <cell r="F339">
            <v>120</v>
          </cell>
          <cell r="G339">
            <v>4650</v>
          </cell>
          <cell r="K339">
            <v>5316.15</v>
          </cell>
        </row>
        <row r="340">
          <cell r="C340" t="str">
            <v>К270 В4-IV 10 сп</v>
          </cell>
          <cell r="D340" t="str">
            <v>4,25х1420</v>
          </cell>
          <cell r="F340">
            <v>300</v>
          </cell>
          <cell r="G340">
            <v>4650</v>
          </cell>
          <cell r="K340">
            <v>5286.75</v>
          </cell>
        </row>
        <row r="341">
          <cell r="C341" t="str">
            <v>К270 В4-IV 10 сп</v>
          </cell>
          <cell r="D341" t="str">
            <v>4,25х1505</v>
          </cell>
          <cell r="F341">
            <v>600</v>
          </cell>
          <cell r="G341">
            <v>4650</v>
          </cell>
          <cell r="K341">
            <v>5286.75</v>
          </cell>
        </row>
        <row r="342">
          <cell r="C342" t="str">
            <v>ст.10</v>
          </cell>
          <cell r="D342" t="str">
            <v>4,25х1505</v>
          </cell>
          <cell r="F342">
            <v>600</v>
          </cell>
          <cell r="G342">
            <v>4650</v>
          </cell>
          <cell r="K342">
            <v>5286.75</v>
          </cell>
        </row>
        <row r="343">
          <cell r="C343" t="str">
            <v>ст.10</v>
          </cell>
          <cell r="D343" t="str">
            <v>4,7х1490</v>
          </cell>
          <cell r="F343">
            <v>600</v>
          </cell>
          <cell r="G343">
            <v>4650</v>
          </cell>
          <cell r="K343">
            <v>5286.75</v>
          </cell>
        </row>
        <row r="344">
          <cell r="C344" t="str">
            <v>ст.20</v>
          </cell>
          <cell r="D344" t="str">
            <v>4,7х1490</v>
          </cell>
          <cell r="F344">
            <v>300</v>
          </cell>
          <cell r="G344">
            <v>4650</v>
          </cell>
          <cell r="K344">
            <v>5286.75</v>
          </cell>
        </row>
        <row r="345">
          <cell r="C345" t="str">
            <v>ст.10</v>
          </cell>
          <cell r="D345" t="str">
            <v>5,7х1485</v>
          </cell>
          <cell r="F345">
            <v>600</v>
          </cell>
          <cell r="G345">
            <v>4650</v>
          </cell>
          <cell r="K345">
            <v>5226.8999999999996</v>
          </cell>
        </row>
        <row r="346">
          <cell r="C346" t="str">
            <v>ст.20</v>
          </cell>
          <cell r="D346" t="str">
            <v>6,7х1485</v>
          </cell>
          <cell r="F346">
            <v>300</v>
          </cell>
          <cell r="G346">
            <v>4650</v>
          </cell>
          <cell r="K346">
            <v>5226.8999999999996</v>
          </cell>
        </row>
        <row r="347">
          <cell r="C347" t="str">
            <v>ст.20</v>
          </cell>
          <cell r="D347" t="str">
            <v>4,7х1380</v>
          </cell>
          <cell r="F347">
            <v>1200</v>
          </cell>
          <cell r="G347">
            <v>4650</v>
          </cell>
          <cell r="K347">
            <v>5286.75</v>
          </cell>
        </row>
        <row r="348">
          <cell r="C348" t="str">
            <v>ст.10</v>
          </cell>
          <cell r="D348" t="str">
            <v>4,7х1380</v>
          </cell>
          <cell r="F348">
            <v>1500</v>
          </cell>
          <cell r="G348">
            <v>4650</v>
          </cell>
          <cell r="K348">
            <v>5286.75</v>
          </cell>
        </row>
        <row r="349">
          <cell r="C349" t="str">
            <v>ст.10</v>
          </cell>
          <cell r="D349" t="str">
            <v>5,7х1375</v>
          </cell>
          <cell r="F349">
            <v>1100</v>
          </cell>
          <cell r="G349">
            <v>4650</v>
          </cell>
          <cell r="K349">
            <v>5226.8999999999996</v>
          </cell>
        </row>
        <row r="350">
          <cell r="C350" t="str">
            <v>ст.20</v>
          </cell>
          <cell r="D350" t="str">
            <v>5,7х1375</v>
          </cell>
          <cell r="F350">
            <v>1200</v>
          </cell>
          <cell r="G350">
            <v>4650</v>
          </cell>
          <cell r="K350">
            <v>5226.8999999999996</v>
          </cell>
        </row>
        <row r="351">
          <cell r="C351" t="str">
            <v>ст.10</v>
          </cell>
          <cell r="D351" t="str">
            <v>6,7х1370</v>
          </cell>
          <cell r="F351">
            <v>300</v>
          </cell>
          <cell r="G351">
            <v>4650</v>
          </cell>
          <cell r="K351">
            <v>5226.8999999999996</v>
          </cell>
        </row>
        <row r="352">
          <cell r="C352" t="str">
            <v>ст.20</v>
          </cell>
          <cell r="D352" t="str">
            <v>6,7х1370</v>
          </cell>
          <cell r="F352">
            <v>300</v>
          </cell>
          <cell r="G352">
            <v>4650</v>
          </cell>
          <cell r="K352">
            <v>5226.8999999999996</v>
          </cell>
        </row>
        <row r="353">
          <cell r="C353" t="str">
            <v>ст.10</v>
          </cell>
          <cell r="D353" t="str">
            <v>5,7х1375</v>
          </cell>
          <cell r="F353">
            <v>300</v>
          </cell>
          <cell r="G353">
            <v>4650</v>
          </cell>
          <cell r="K353">
            <v>4987.5</v>
          </cell>
        </row>
        <row r="354">
          <cell r="C354" t="str">
            <v>ст.20</v>
          </cell>
          <cell r="D354" t="str">
            <v>7,6х670</v>
          </cell>
          <cell r="F354">
            <v>600</v>
          </cell>
          <cell r="G354">
            <v>4650</v>
          </cell>
          <cell r="K354">
            <v>5187</v>
          </cell>
        </row>
        <row r="355">
          <cell r="C355" t="str">
            <v>ст. 3сп\пс</v>
          </cell>
          <cell r="D355" t="str">
            <v>7,6х670</v>
          </cell>
          <cell r="F355">
            <v>900</v>
          </cell>
          <cell r="G355">
            <v>4650</v>
          </cell>
          <cell r="K355">
            <v>5187</v>
          </cell>
        </row>
        <row r="356">
          <cell r="C356" t="str">
            <v>ст.10</v>
          </cell>
        </row>
        <row r="357">
          <cell r="C357" t="str">
            <v>ст.20</v>
          </cell>
          <cell r="D357" t="str">
            <v>8х1250</v>
          </cell>
          <cell r="F357">
            <v>1240</v>
          </cell>
          <cell r="G357">
            <v>5650</v>
          </cell>
        </row>
        <row r="358">
          <cell r="C358" t="str">
            <v>17Г1СА</v>
          </cell>
          <cell r="D358" t="str">
            <v>8х1250</v>
          </cell>
          <cell r="F358">
            <v>310</v>
          </cell>
          <cell r="G358">
            <v>5650</v>
          </cell>
        </row>
        <row r="359">
          <cell r="C359" t="str">
            <v>17Г1СА-У</v>
          </cell>
          <cell r="D359" t="str">
            <v>12х1660</v>
          </cell>
          <cell r="F359">
            <v>1240</v>
          </cell>
          <cell r="G359">
            <v>8770</v>
          </cell>
        </row>
        <row r="360">
          <cell r="C360" t="str">
            <v>17Г1СА</v>
          </cell>
          <cell r="D360" t="str">
            <v>14х1660</v>
          </cell>
          <cell r="F360">
            <v>2356</v>
          </cell>
          <cell r="G360">
            <v>6300</v>
          </cell>
        </row>
        <row r="361">
          <cell r="C361" t="str">
            <v>06ГФБАА</v>
          </cell>
          <cell r="D361" t="str">
            <v>14,3х1660</v>
          </cell>
          <cell r="F361">
            <v>1500</v>
          </cell>
          <cell r="G361">
            <v>5650</v>
          </cell>
        </row>
        <row r="362">
          <cell r="C362" t="str">
            <v>10Г2ФБ</v>
          </cell>
        </row>
        <row r="363">
          <cell r="C363" t="str">
            <v>ОКТЯБРЬ</v>
          </cell>
        </row>
        <row r="364">
          <cell r="C364" t="str">
            <v>17Г1СА-У</v>
          </cell>
          <cell r="D364" t="str">
            <v>8х1250</v>
          </cell>
          <cell r="F364">
            <v>1196</v>
          </cell>
          <cell r="G364">
            <v>5650</v>
          </cell>
        </row>
        <row r="365">
          <cell r="C365" t="str">
            <v>17Г1СА-У</v>
          </cell>
          <cell r="D365" t="str">
            <v>9х1250</v>
          </cell>
          <cell r="F365">
            <v>323</v>
          </cell>
          <cell r="G365">
            <v>5650</v>
          </cell>
        </row>
        <row r="366">
          <cell r="C366" t="str">
            <v>06ГФБАА</v>
          </cell>
          <cell r="D366" t="str">
            <v>9х1250</v>
          </cell>
          <cell r="F366">
            <v>978</v>
          </cell>
          <cell r="G366">
            <v>8770</v>
          </cell>
        </row>
        <row r="367">
          <cell r="C367" t="str">
            <v>10Г2ФБ</v>
          </cell>
          <cell r="D367" t="str">
            <v>14х1660</v>
          </cell>
          <cell r="F367">
            <v>1230</v>
          </cell>
          <cell r="G367">
            <v>6300</v>
          </cell>
        </row>
        <row r="368">
          <cell r="C368" t="str">
            <v>17Г1С-У</v>
          </cell>
          <cell r="D368" t="str">
            <v>12х1660</v>
          </cell>
          <cell r="F368">
            <v>7245</v>
          </cell>
          <cell r="G368">
            <v>5650</v>
          </cell>
        </row>
        <row r="369">
          <cell r="C369" t="str">
            <v>17Г1С-У</v>
          </cell>
          <cell r="D369" t="str">
            <v>12х1630</v>
          </cell>
          <cell r="F369">
            <v>300</v>
          </cell>
          <cell r="G369">
            <v>5650</v>
          </cell>
        </row>
        <row r="370">
          <cell r="C370" t="str">
            <v>17Г1СА</v>
          </cell>
          <cell r="D370" t="str">
            <v>12х1050</v>
          </cell>
          <cell r="F370">
            <v>124</v>
          </cell>
          <cell r="G370">
            <v>5650</v>
          </cell>
        </row>
        <row r="371">
          <cell r="C371" t="str">
            <v>17Г1С-У</v>
          </cell>
          <cell r="D371" t="str">
            <v>15х1660</v>
          </cell>
          <cell r="F371">
            <v>558</v>
          </cell>
          <cell r="G371">
            <v>5650</v>
          </cell>
        </row>
        <row r="372">
          <cell r="C372">
            <v>20</v>
          </cell>
          <cell r="D372" t="str">
            <v>8х1050</v>
          </cell>
          <cell r="F372">
            <v>1300</v>
          </cell>
          <cell r="G372">
            <v>5300</v>
          </cell>
        </row>
        <row r="373">
          <cell r="C373" t="str">
            <v>17Г1С</v>
          </cell>
          <cell r="D373" t="str">
            <v>12х1250</v>
          </cell>
          <cell r="F373">
            <v>434</v>
          </cell>
          <cell r="G373">
            <v>5650</v>
          </cell>
        </row>
        <row r="374">
          <cell r="C374" t="str">
            <v>К270 В4-III 10 сп</v>
          </cell>
          <cell r="D374" t="str">
            <v>0,97х660</v>
          </cell>
          <cell r="F374">
            <v>240</v>
          </cell>
          <cell r="G374">
            <v>5937</v>
          </cell>
          <cell r="K374">
            <v>6233.85</v>
          </cell>
        </row>
        <row r="375">
          <cell r="C375" t="str">
            <v>К270 В4-III 10 сп</v>
          </cell>
          <cell r="D375" t="str">
            <v>1,16х730</v>
          </cell>
          <cell r="F375">
            <v>180</v>
          </cell>
          <cell r="G375">
            <v>5937</v>
          </cell>
          <cell r="K375">
            <v>6233.85</v>
          </cell>
        </row>
        <row r="376">
          <cell r="C376" t="str">
            <v>К270 В4-III 10 сп</v>
          </cell>
          <cell r="D376" t="str">
            <v>1,45х1255</v>
          </cell>
          <cell r="F376">
            <v>360</v>
          </cell>
          <cell r="G376">
            <v>5937</v>
          </cell>
          <cell r="K376">
            <v>6233.85</v>
          </cell>
        </row>
        <row r="377">
          <cell r="C377" t="str">
            <v>К270 В4-III 10 сп</v>
          </cell>
          <cell r="D377" t="str">
            <v>1,45х1225</v>
          </cell>
          <cell r="F377">
            <v>480</v>
          </cell>
          <cell r="G377">
            <v>5937</v>
          </cell>
          <cell r="K377">
            <v>6233.85</v>
          </cell>
        </row>
        <row r="378">
          <cell r="C378" t="str">
            <v>К270 В4-III 10 сп</v>
          </cell>
          <cell r="D378" t="str">
            <v>1,45х650</v>
          </cell>
          <cell r="F378">
            <v>300</v>
          </cell>
          <cell r="G378">
            <v>5937</v>
          </cell>
          <cell r="K378">
            <v>6233.85</v>
          </cell>
        </row>
        <row r="379">
          <cell r="C379" t="str">
            <v>К270 В4-III 10 сп</v>
          </cell>
          <cell r="D379" t="str">
            <v>1,95х1200</v>
          </cell>
          <cell r="F379">
            <v>300</v>
          </cell>
          <cell r="G379">
            <v>5738</v>
          </cell>
          <cell r="K379">
            <v>6024.9</v>
          </cell>
        </row>
        <row r="380">
          <cell r="C380" t="str">
            <v>К270 В4-III 10 сп</v>
          </cell>
          <cell r="D380" t="str">
            <v>1,95х1215</v>
          </cell>
          <cell r="F380">
            <v>120</v>
          </cell>
          <cell r="G380">
            <v>5738</v>
          </cell>
          <cell r="K380">
            <v>6024.9</v>
          </cell>
        </row>
        <row r="381">
          <cell r="C381" t="str">
            <v>К270 В4-III 10 сп</v>
          </cell>
          <cell r="D381" t="str">
            <v>1,95х650</v>
          </cell>
          <cell r="F381">
            <v>180</v>
          </cell>
          <cell r="G381">
            <v>5738</v>
          </cell>
          <cell r="K381">
            <v>6024.9</v>
          </cell>
        </row>
        <row r="382">
          <cell r="C382" t="str">
            <v>К270 В4-III 10 сп</v>
          </cell>
          <cell r="D382" t="str">
            <v>2,5х1265</v>
          </cell>
          <cell r="F382">
            <v>360</v>
          </cell>
          <cell r="G382">
            <v>5738</v>
          </cell>
          <cell r="K382">
            <v>6024.9</v>
          </cell>
        </row>
        <row r="383">
          <cell r="C383" t="str">
            <v>К270 В4-III 08 кп</v>
          </cell>
          <cell r="D383" t="str">
            <v>1,5х1200</v>
          </cell>
          <cell r="F383">
            <v>180</v>
          </cell>
          <cell r="G383">
            <v>5937</v>
          </cell>
          <cell r="K383">
            <v>6233.85</v>
          </cell>
        </row>
        <row r="384">
          <cell r="C384" t="str">
            <v>К270 В4-III 08 кп</v>
          </cell>
          <cell r="D384" t="str">
            <v>1,5х1225</v>
          </cell>
          <cell r="F384">
            <v>540</v>
          </cell>
          <cell r="G384">
            <v>5937</v>
          </cell>
          <cell r="K384">
            <v>6233.85</v>
          </cell>
        </row>
        <row r="385">
          <cell r="C385" t="str">
            <v>К270 В4-III 08 кп</v>
          </cell>
          <cell r="D385" t="str">
            <v>2,0х1210</v>
          </cell>
          <cell r="F385">
            <v>120</v>
          </cell>
          <cell r="G385">
            <v>5738</v>
          </cell>
          <cell r="K385">
            <v>6024.9</v>
          </cell>
        </row>
        <row r="386">
          <cell r="C386" t="str">
            <v>В4-IV 08Ю ВГ</v>
          </cell>
          <cell r="D386" t="str">
            <v>1,0х660</v>
          </cell>
          <cell r="F386">
            <v>120</v>
          </cell>
          <cell r="G386">
            <v>5975</v>
          </cell>
          <cell r="K386">
            <v>6273.75</v>
          </cell>
        </row>
        <row r="387">
          <cell r="C387" t="str">
            <v>К270 В4-IV 3 сп/пс</v>
          </cell>
          <cell r="D387" t="str">
            <v>2,85х1030</v>
          </cell>
          <cell r="F387">
            <v>240</v>
          </cell>
          <cell r="G387">
            <v>4650</v>
          </cell>
          <cell r="K387">
            <v>5047.3500000000004</v>
          </cell>
        </row>
        <row r="388">
          <cell r="C388" t="str">
            <v>К270 В4-IV 3 сп/пс</v>
          </cell>
          <cell r="D388" t="str">
            <v>2,85х1130</v>
          </cell>
          <cell r="F388">
            <v>780</v>
          </cell>
          <cell r="G388">
            <v>4650</v>
          </cell>
          <cell r="K388">
            <v>5047.3500000000004</v>
          </cell>
        </row>
        <row r="389">
          <cell r="C389" t="str">
            <v>К270 В4-IV 3 сп/пс</v>
          </cell>
          <cell r="D389" t="str">
            <v>2,85х1200</v>
          </cell>
          <cell r="F389">
            <v>720</v>
          </cell>
          <cell r="G389">
            <v>4650</v>
          </cell>
          <cell r="K389">
            <v>5047.3500000000004</v>
          </cell>
        </row>
        <row r="390">
          <cell r="C390" t="str">
            <v>К270 В4-IV 3 сп/пс</v>
          </cell>
          <cell r="D390" t="str">
            <v>3,3х1025</v>
          </cell>
          <cell r="F390">
            <v>240</v>
          </cell>
          <cell r="G390">
            <v>4650</v>
          </cell>
          <cell r="K390">
            <v>5047.3500000000004</v>
          </cell>
        </row>
        <row r="391">
          <cell r="C391" t="str">
            <v>К270 В4-IV 3 сп/пс</v>
          </cell>
          <cell r="D391" t="str">
            <v>3,3х1120</v>
          </cell>
          <cell r="F391">
            <v>300</v>
          </cell>
          <cell r="G391">
            <v>4650</v>
          </cell>
          <cell r="K391">
            <v>5047.3500000000004</v>
          </cell>
        </row>
        <row r="392">
          <cell r="C392" t="str">
            <v>К270 В4-IV 3 сп/пс</v>
          </cell>
          <cell r="D392" t="str">
            <v>3,3х1185</v>
          </cell>
          <cell r="F392">
            <v>240</v>
          </cell>
          <cell r="G392">
            <v>4650</v>
          </cell>
          <cell r="K392">
            <v>5047.3500000000004</v>
          </cell>
        </row>
        <row r="393">
          <cell r="C393" t="str">
            <v>К270 В4-IV 10 сп</v>
          </cell>
          <cell r="D393" t="str">
            <v>3,75х1025</v>
          </cell>
          <cell r="F393">
            <v>172</v>
          </cell>
          <cell r="G393">
            <v>4650</v>
          </cell>
          <cell r="K393">
            <v>5316.15</v>
          </cell>
        </row>
        <row r="394">
          <cell r="C394" t="str">
            <v>К270 В4-IV 10 сп</v>
          </cell>
          <cell r="D394" t="str">
            <v>3,75х1120</v>
          </cell>
          <cell r="F394">
            <v>240</v>
          </cell>
          <cell r="G394">
            <v>4650</v>
          </cell>
          <cell r="K394">
            <v>5316.15</v>
          </cell>
        </row>
        <row r="395">
          <cell r="C395" t="str">
            <v>К270 В4-IV 10 сп</v>
          </cell>
          <cell r="D395" t="str">
            <v>3,75х1185</v>
          </cell>
          <cell r="F395">
            <v>180</v>
          </cell>
          <cell r="G395">
            <v>4650</v>
          </cell>
          <cell r="K395">
            <v>5316.15</v>
          </cell>
        </row>
        <row r="396">
          <cell r="C396" t="str">
            <v>К270 В4-IV 10 сп</v>
          </cell>
          <cell r="D396" t="str">
            <v>3,3х1025</v>
          </cell>
          <cell r="F396">
            <v>466</v>
          </cell>
          <cell r="G396">
            <v>4650</v>
          </cell>
          <cell r="K396">
            <v>5316.15</v>
          </cell>
        </row>
        <row r="397">
          <cell r="C397" t="str">
            <v>К270 В4-IV 10 сп</v>
          </cell>
          <cell r="D397" t="str">
            <v>3,3х1185</v>
          </cell>
          <cell r="F397">
            <v>230</v>
          </cell>
          <cell r="G397">
            <v>4650</v>
          </cell>
          <cell r="K397">
            <v>5316.15</v>
          </cell>
        </row>
        <row r="398">
          <cell r="C398" t="str">
            <v>К270 В4-IV 10 сп</v>
          </cell>
          <cell r="D398" t="str">
            <v>3,3х1120</v>
          </cell>
          <cell r="F398">
            <v>230</v>
          </cell>
          <cell r="G398">
            <v>4650</v>
          </cell>
          <cell r="K398">
            <v>5316.15</v>
          </cell>
        </row>
        <row r="399">
          <cell r="C399" t="str">
            <v>К270 В4-IV 10 сп</v>
          </cell>
          <cell r="D399" t="str">
            <v>2,85х1030</v>
          </cell>
          <cell r="F399">
            <v>240</v>
          </cell>
          <cell r="G399">
            <v>4650</v>
          </cell>
          <cell r="K399">
            <v>5316.15</v>
          </cell>
        </row>
        <row r="400">
          <cell r="C400" t="str">
            <v>К270 В4-IV 10 сп</v>
          </cell>
          <cell r="D400" t="str">
            <v>2,85х1130</v>
          </cell>
          <cell r="F400">
            <v>120</v>
          </cell>
          <cell r="G400">
            <v>4650</v>
          </cell>
          <cell r="K400">
            <v>5316.15</v>
          </cell>
        </row>
        <row r="401">
          <cell r="C401" t="str">
            <v>К270 В4-IV 10 сп</v>
          </cell>
          <cell r="D401" t="str">
            <v>2,85х1200</v>
          </cell>
          <cell r="F401">
            <v>120</v>
          </cell>
          <cell r="G401">
            <v>4650</v>
          </cell>
          <cell r="K401">
            <v>5316.15</v>
          </cell>
        </row>
        <row r="402">
          <cell r="C402" t="str">
            <v>ст. 3сп\пс</v>
          </cell>
          <cell r="D402" t="str">
            <v>4,25х1505</v>
          </cell>
          <cell r="F402">
            <v>300</v>
          </cell>
          <cell r="G402">
            <v>4650</v>
          </cell>
          <cell r="K402">
            <v>4987.5</v>
          </cell>
        </row>
        <row r="403">
          <cell r="C403" t="str">
            <v>ст. 3сп\пс</v>
          </cell>
          <cell r="D403" t="str">
            <v>4,7х1380</v>
          </cell>
          <cell r="F403">
            <v>600</v>
          </cell>
          <cell r="G403">
            <v>4650</v>
          </cell>
          <cell r="K403">
            <v>4987.5</v>
          </cell>
        </row>
        <row r="404">
          <cell r="C404" t="str">
            <v>ст. 3сп\пс</v>
          </cell>
          <cell r="D404" t="str">
            <v>4,7х1490</v>
          </cell>
          <cell r="F404">
            <v>600</v>
          </cell>
          <cell r="G404">
            <v>4650</v>
          </cell>
          <cell r="K404">
            <v>4987.5</v>
          </cell>
        </row>
        <row r="405">
          <cell r="C405" t="str">
            <v>ст. 3сп\пс</v>
          </cell>
          <cell r="D405" t="str">
            <v>5,7х1375</v>
          </cell>
          <cell r="F405">
            <v>300</v>
          </cell>
          <cell r="G405">
            <v>4650</v>
          </cell>
          <cell r="K405">
            <v>4987.5</v>
          </cell>
        </row>
        <row r="406">
          <cell r="C406" t="str">
            <v>ст.10</v>
          </cell>
          <cell r="D406" t="str">
            <v>4,25х1385</v>
          </cell>
          <cell r="F406">
            <v>300</v>
          </cell>
          <cell r="G406">
            <v>4650</v>
          </cell>
          <cell r="K406">
            <v>5286.75</v>
          </cell>
        </row>
        <row r="407">
          <cell r="C407" t="str">
            <v>ст.20</v>
          </cell>
          <cell r="D407" t="str">
            <v>4,25х1385</v>
          </cell>
          <cell r="F407">
            <v>300</v>
          </cell>
          <cell r="G407">
            <v>4650</v>
          </cell>
          <cell r="K407">
            <v>5286.75</v>
          </cell>
        </row>
        <row r="408">
          <cell r="C408" t="str">
            <v>ст.10</v>
          </cell>
          <cell r="D408" t="str">
            <v>4,25х1420</v>
          </cell>
          <cell r="F408">
            <v>2398</v>
          </cell>
          <cell r="G408">
            <v>4650</v>
          </cell>
          <cell r="K408">
            <v>5286.75</v>
          </cell>
        </row>
        <row r="409">
          <cell r="C409" t="str">
            <v>ст.10</v>
          </cell>
          <cell r="D409" t="str">
            <v>4,25х1505</v>
          </cell>
          <cell r="F409">
            <v>600</v>
          </cell>
          <cell r="G409">
            <v>4650</v>
          </cell>
          <cell r="K409">
            <v>5286.75</v>
          </cell>
        </row>
        <row r="410">
          <cell r="C410" t="str">
            <v>ст.20</v>
          </cell>
          <cell r="D410" t="str">
            <v>4,25х1505</v>
          </cell>
          <cell r="F410">
            <v>600</v>
          </cell>
          <cell r="G410">
            <v>4650</v>
          </cell>
          <cell r="K410">
            <v>5286.75</v>
          </cell>
        </row>
        <row r="411">
          <cell r="C411" t="str">
            <v>ст.10</v>
          </cell>
          <cell r="D411" t="str">
            <v>4,7х1490</v>
          </cell>
          <cell r="F411">
            <v>1830</v>
          </cell>
          <cell r="G411">
            <v>4650</v>
          </cell>
          <cell r="K411">
            <v>5286.75</v>
          </cell>
        </row>
        <row r="412">
          <cell r="C412" t="str">
            <v>ст.20</v>
          </cell>
          <cell r="D412" t="str">
            <v>4,7х1490</v>
          </cell>
          <cell r="F412">
            <v>600</v>
          </cell>
          <cell r="G412">
            <v>4650</v>
          </cell>
          <cell r="K412">
            <v>5286.75</v>
          </cell>
        </row>
        <row r="413">
          <cell r="C413" t="str">
            <v>ст.10</v>
          </cell>
          <cell r="D413" t="str">
            <v>4,7х1380</v>
          </cell>
          <cell r="F413">
            <v>300</v>
          </cell>
          <cell r="G413">
            <v>4650</v>
          </cell>
          <cell r="K413">
            <v>5286.75</v>
          </cell>
        </row>
        <row r="414">
          <cell r="C414" t="str">
            <v>ст.10</v>
          </cell>
          <cell r="D414" t="str">
            <v>4,7х1420</v>
          </cell>
          <cell r="F414">
            <v>120</v>
          </cell>
          <cell r="G414">
            <v>4650</v>
          </cell>
          <cell r="K414">
            <v>5286.75</v>
          </cell>
        </row>
        <row r="415">
          <cell r="C415" t="str">
            <v>ст.10</v>
          </cell>
          <cell r="D415" t="str">
            <v>5,7х1375</v>
          </cell>
          <cell r="F415">
            <v>1500</v>
          </cell>
          <cell r="G415">
            <v>4650</v>
          </cell>
          <cell r="K415">
            <v>5226.8999999999996</v>
          </cell>
        </row>
        <row r="416">
          <cell r="C416" t="str">
            <v>ст.20</v>
          </cell>
          <cell r="D416" t="str">
            <v>5,7х1375</v>
          </cell>
          <cell r="F416">
            <v>1200</v>
          </cell>
          <cell r="G416">
            <v>4650</v>
          </cell>
          <cell r="K416">
            <v>5226.8999999999996</v>
          </cell>
        </row>
        <row r="417">
          <cell r="C417" t="str">
            <v>ст.10</v>
          </cell>
          <cell r="D417" t="str">
            <v>5,7х1485</v>
          </cell>
          <cell r="F417">
            <v>300</v>
          </cell>
          <cell r="G417">
            <v>4650</v>
          </cell>
          <cell r="K417">
            <v>5226.8999999999996</v>
          </cell>
        </row>
        <row r="418">
          <cell r="C418" t="str">
            <v>ст.10</v>
          </cell>
          <cell r="D418" t="str">
            <v>6,7х1370</v>
          </cell>
          <cell r="F418">
            <v>300</v>
          </cell>
          <cell r="G418">
            <v>4650</v>
          </cell>
          <cell r="K418">
            <v>5226.8999999999996</v>
          </cell>
        </row>
        <row r="419">
          <cell r="C419" t="str">
            <v>ст.20</v>
          </cell>
          <cell r="D419" t="str">
            <v>6,7х1370</v>
          </cell>
          <cell r="F419">
            <v>300</v>
          </cell>
          <cell r="G419">
            <v>4650</v>
          </cell>
          <cell r="K419">
            <v>5226.8999999999996</v>
          </cell>
        </row>
        <row r="420">
          <cell r="C420" t="str">
            <v>ст.10</v>
          </cell>
          <cell r="D420" t="str">
            <v>6,7х1485</v>
          </cell>
          <cell r="F420">
            <v>300</v>
          </cell>
          <cell r="G420">
            <v>4650</v>
          </cell>
          <cell r="K420">
            <v>5226.8999999999996</v>
          </cell>
        </row>
        <row r="421">
          <cell r="C421" t="str">
            <v>ст.20</v>
          </cell>
          <cell r="D421" t="str">
            <v>6,7х1485</v>
          </cell>
          <cell r="F421">
            <v>300</v>
          </cell>
          <cell r="G421">
            <v>4650</v>
          </cell>
          <cell r="K421">
            <v>5226.8999999999996</v>
          </cell>
        </row>
        <row r="422">
          <cell r="C422" t="str">
            <v>ст.10</v>
          </cell>
          <cell r="D422" t="str">
            <v>7,6х670</v>
          </cell>
          <cell r="F422">
            <v>300</v>
          </cell>
          <cell r="G422">
            <v>4650</v>
          </cell>
          <cell r="K422">
            <v>5187</v>
          </cell>
        </row>
        <row r="423">
          <cell r="C423" t="str">
            <v>ст.20</v>
          </cell>
          <cell r="D423" t="str">
            <v>7,6х670</v>
          </cell>
          <cell r="F423">
            <v>600</v>
          </cell>
          <cell r="G423">
            <v>4650</v>
          </cell>
          <cell r="K423">
            <v>5187</v>
          </cell>
        </row>
        <row r="424">
          <cell r="C424" t="str">
            <v>К270 В4-IV 3 сп</v>
          </cell>
        </row>
        <row r="425">
          <cell r="C425">
            <v>37196</v>
          </cell>
        </row>
        <row r="426">
          <cell r="C426" t="str">
            <v>К270 В4-III 10 сп</v>
          </cell>
          <cell r="D426" t="str">
            <v>0,97х660</v>
          </cell>
          <cell r="F426">
            <v>120</v>
          </cell>
          <cell r="G426">
            <v>5937</v>
          </cell>
          <cell r="K426">
            <v>6233.85</v>
          </cell>
        </row>
        <row r="427">
          <cell r="C427" t="str">
            <v>К270 В4-III 10 сп</v>
          </cell>
          <cell r="D427" t="str">
            <v>1,16х730</v>
          </cell>
          <cell r="F427">
            <v>240</v>
          </cell>
          <cell r="G427">
            <v>5937</v>
          </cell>
          <cell r="K427">
            <v>6233.85</v>
          </cell>
        </row>
        <row r="428">
          <cell r="C428" t="str">
            <v>К270 В4-III 10 сп</v>
          </cell>
          <cell r="D428" t="str">
            <v>1,45х1255</v>
          </cell>
          <cell r="F428">
            <v>600</v>
          </cell>
          <cell r="G428">
            <v>5937</v>
          </cell>
          <cell r="K428">
            <v>6233.85</v>
          </cell>
        </row>
        <row r="429">
          <cell r="C429" t="str">
            <v>К270 В4-III 10 сп</v>
          </cell>
          <cell r="D429" t="str">
            <v>1,45х1225</v>
          </cell>
          <cell r="F429">
            <v>360</v>
          </cell>
          <cell r="G429">
            <v>5937</v>
          </cell>
          <cell r="K429">
            <v>6233.85</v>
          </cell>
        </row>
        <row r="430">
          <cell r="C430" t="str">
            <v>К270 В4-III 10 сп</v>
          </cell>
          <cell r="D430" t="str">
            <v>1,45х650</v>
          </cell>
          <cell r="F430">
            <v>360</v>
          </cell>
          <cell r="G430">
            <v>5937</v>
          </cell>
          <cell r="K430">
            <v>6233.85</v>
          </cell>
        </row>
        <row r="431">
          <cell r="C431" t="str">
            <v>К270 В4-III 10 сп</v>
          </cell>
          <cell r="D431" t="str">
            <v>1,95х1200</v>
          </cell>
          <cell r="F431">
            <v>360</v>
          </cell>
          <cell r="G431">
            <v>5738</v>
          </cell>
          <cell r="K431">
            <v>6024.9</v>
          </cell>
        </row>
        <row r="432">
          <cell r="C432" t="str">
            <v>К270 В4-III 10 сп</v>
          </cell>
          <cell r="D432" t="str">
            <v>1,95х1215</v>
          </cell>
          <cell r="F432">
            <v>120</v>
          </cell>
          <cell r="G432">
            <v>5738</v>
          </cell>
          <cell r="K432">
            <v>6024.9</v>
          </cell>
        </row>
        <row r="433">
          <cell r="C433" t="str">
            <v>К270 В4-III 10 сп</v>
          </cell>
          <cell r="D433" t="str">
            <v>1,95х650</v>
          </cell>
          <cell r="F433">
            <v>120</v>
          </cell>
          <cell r="G433">
            <v>5738</v>
          </cell>
          <cell r="K433">
            <v>6024.9</v>
          </cell>
        </row>
        <row r="434">
          <cell r="C434" t="str">
            <v>К270 В4-III 10 сп</v>
          </cell>
          <cell r="D434" t="str">
            <v>2,5х1265</v>
          </cell>
          <cell r="F434">
            <v>300</v>
          </cell>
          <cell r="G434">
            <v>5738</v>
          </cell>
          <cell r="K434">
            <v>6024.9</v>
          </cell>
        </row>
        <row r="435">
          <cell r="C435" t="str">
            <v>К270 В4-III 08 кп</v>
          </cell>
          <cell r="D435" t="str">
            <v>1,5х1200</v>
          </cell>
          <cell r="F435">
            <v>180</v>
          </cell>
          <cell r="G435">
            <v>5937</v>
          </cell>
          <cell r="K435">
            <v>6233.85</v>
          </cell>
        </row>
        <row r="436">
          <cell r="C436" t="str">
            <v>К270 В4-III 08 кп</v>
          </cell>
          <cell r="D436" t="str">
            <v>1,5х1225</v>
          </cell>
          <cell r="F436">
            <v>420</v>
          </cell>
          <cell r="G436">
            <v>5937</v>
          </cell>
          <cell r="K436">
            <v>6233.85</v>
          </cell>
        </row>
        <row r="437">
          <cell r="C437" t="str">
            <v>К270 В4-III 08 кп</v>
          </cell>
          <cell r="D437" t="str">
            <v>2,0х1210</v>
          </cell>
          <cell r="F437">
            <v>180</v>
          </cell>
          <cell r="G437">
            <v>5738</v>
          </cell>
          <cell r="K437">
            <v>6024.9</v>
          </cell>
        </row>
        <row r="438">
          <cell r="C438" t="str">
            <v>К270 В4-IV 3 сп/пс</v>
          </cell>
          <cell r="D438" t="str">
            <v>2,85х1030</v>
          </cell>
          <cell r="F438">
            <v>600</v>
          </cell>
          <cell r="G438">
            <v>4650</v>
          </cell>
          <cell r="K438">
            <v>5047.3500000000004</v>
          </cell>
        </row>
        <row r="439">
          <cell r="C439" t="str">
            <v>К270 В4-IV 3 сп/пс</v>
          </cell>
          <cell r="D439" t="str">
            <v>2,85х1130</v>
          </cell>
          <cell r="F439">
            <v>180</v>
          </cell>
          <cell r="G439">
            <v>4650</v>
          </cell>
          <cell r="K439">
            <v>5047.3500000000004</v>
          </cell>
        </row>
        <row r="440">
          <cell r="C440" t="str">
            <v>К270 В4-IV 3 сп/пс</v>
          </cell>
          <cell r="D440" t="str">
            <v>2,85х1200</v>
          </cell>
          <cell r="F440">
            <v>600</v>
          </cell>
          <cell r="G440">
            <v>4650</v>
          </cell>
          <cell r="K440">
            <v>5047.3500000000004</v>
          </cell>
        </row>
        <row r="441">
          <cell r="C441" t="str">
            <v>К270 В4-IV 3 сп/пс</v>
          </cell>
          <cell r="D441" t="str">
            <v>3,3х1025</v>
          </cell>
          <cell r="F441">
            <v>300</v>
          </cell>
          <cell r="G441">
            <v>4650</v>
          </cell>
          <cell r="K441">
            <v>5047.3500000000004</v>
          </cell>
        </row>
        <row r="442">
          <cell r="C442" t="str">
            <v>К270 В4-IV 3 сп/пс</v>
          </cell>
          <cell r="D442" t="str">
            <v>3,3х1120</v>
          </cell>
          <cell r="F442">
            <v>300</v>
          </cell>
          <cell r="G442">
            <v>4650</v>
          </cell>
          <cell r="K442">
            <v>5047.3500000000004</v>
          </cell>
        </row>
        <row r="443">
          <cell r="C443" t="str">
            <v>К270 В4-IV 10 сп</v>
          </cell>
          <cell r="D443" t="str">
            <v>3,75х1025</v>
          </cell>
          <cell r="F443">
            <v>120</v>
          </cell>
          <cell r="G443">
            <v>4650</v>
          </cell>
          <cell r="K443">
            <v>5316.15</v>
          </cell>
        </row>
        <row r="444">
          <cell r="C444" t="str">
            <v>К270 В4-IV 10 сп</v>
          </cell>
          <cell r="D444" t="str">
            <v>3,75х1120</v>
          </cell>
          <cell r="F444">
            <v>180</v>
          </cell>
          <cell r="G444">
            <v>4650</v>
          </cell>
          <cell r="K444">
            <v>5316.15</v>
          </cell>
        </row>
        <row r="445">
          <cell r="C445" t="str">
            <v>К270 В4-IV 10 сп</v>
          </cell>
          <cell r="D445" t="str">
            <v>3,75х1185</v>
          </cell>
          <cell r="F445">
            <v>180</v>
          </cell>
          <cell r="G445">
            <v>4650</v>
          </cell>
          <cell r="K445">
            <v>5316.15</v>
          </cell>
        </row>
        <row r="446">
          <cell r="C446" t="str">
            <v>К270 В4-IV 10 сп</v>
          </cell>
          <cell r="D446" t="str">
            <v>3,3х1025</v>
          </cell>
          <cell r="F446">
            <v>240</v>
          </cell>
          <cell r="G446">
            <v>4650</v>
          </cell>
          <cell r="K446">
            <v>5316.15</v>
          </cell>
        </row>
        <row r="447">
          <cell r="C447" t="str">
            <v>К270 В4-IV 10 сп</v>
          </cell>
          <cell r="D447" t="str">
            <v>3,3х1185</v>
          </cell>
          <cell r="F447">
            <v>240</v>
          </cell>
          <cell r="G447">
            <v>4650</v>
          </cell>
          <cell r="K447">
            <v>5316.15</v>
          </cell>
        </row>
        <row r="448">
          <cell r="C448" t="str">
            <v>К270 В4-IV 10 сп</v>
          </cell>
          <cell r="D448" t="str">
            <v>3,3х1120</v>
          </cell>
          <cell r="F448">
            <v>180</v>
          </cell>
          <cell r="G448">
            <v>4650</v>
          </cell>
          <cell r="K448">
            <v>5316.15</v>
          </cell>
        </row>
        <row r="449">
          <cell r="C449" t="str">
            <v>К270 В4-IV 10 сп</v>
          </cell>
          <cell r="D449" t="str">
            <v>2,85х1030</v>
          </cell>
          <cell r="F449">
            <v>240</v>
          </cell>
          <cell r="G449">
            <v>4650</v>
          </cell>
          <cell r="K449">
            <v>5316.15</v>
          </cell>
        </row>
        <row r="450">
          <cell r="C450" t="str">
            <v>К270 В4-IV 10 сп</v>
          </cell>
          <cell r="D450" t="str">
            <v>2,85х1130</v>
          </cell>
          <cell r="F450">
            <v>120</v>
          </cell>
          <cell r="G450">
            <v>4650</v>
          </cell>
          <cell r="K450">
            <v>5316.15</v>
          </cell>
        </row>
        <row r="451">
          <cell r="C451" t="str">
            <v>К270 В4-IV 10 сп</v>
          </cell>
          <cell r="D451" t="str">
            <v>2,85х1430</v>
          </cell>
          <cell r="F451">
            <v>120</v>
          </cell>
          <cell r="G451">
            <v>4650</v>
          </cell>
          <cell r="K451">
            <v>5316.15</v>
          </cell>
        </row>
        <row r="452">
          <cell r="C452" t="str">
            <v>К270 В4-IV 10 сп</v>
          </cell>
          <cell r="D452" t="str">
            <v>2,85х1200</v>
          </cell>
          <cell r="F452">
            <v>180</v>
          </cell>
          <cell r="G452">
            <v>4650</v>
          </cell>
          <cell r="K452">
            <v>5316.15</v>
          </cell>
        </row>
        <row r="453">
          <cell r="C453" t="str">
            <v>ст.10</v>
          </cell>
          <cell r="D453" t="str">
            <v>4,25х1420</v>
          </cell>
          <cell r="F453">
            <v>1500</v>
          </cell>
          <cell r="G453">
            <v>4650</v>
          </cell>
          <cell r="K453">
            <v>5286.75</v>
          </cell>
        </row>
        <row r="454">
          <cell r="C454" t="str">
            <v>ст.20</v>
          </cell>
          <cell r="D454" t="str">
            <v>4,25х1420</v>
          </cell>
          <cell r="F454">
            <v>300</v>
          </cell>
          <cell r="G454">
            <v>4650</v>
          </cell>
          <cell r="K454">
            <v>5286.75</v>
          </cell>
        </row>
        <row r="455">
          <cell r="C455" t="str">
            <v>ст.10</v>
          </cell>
          <cell r="D455" t="str">
            <v>4,25х1505</v>
          </cell>
          <cell r="F455">
            <v>600</v>
          </cell>
          <cell r="G455">
            <v>4650</v>
          </cell>
          <cell r="K455">
            <v>5286.75</v>
          </cell>
        </row>
        <row r="456">
          <cell r="C456" t="str">
            <v>ст.20</v>
          </cell>
          <cell r="D456" t="str">
            <v>4,25х1505</v>
          </cell>
          <cell r="F456">
            <v>300</v>
          </cell>
          <cell r="G456">
            <v>4650</v>
          </cell>
          <cell r="K456">
            <v>5286.75</v>
          </cell>
        </row>
        <row r="457">
          <cell r="C457" t="str">
            <v>ст.10</v>
          </cell>
          <cell r="D457" t="str">
            <v>4,7х1420</v>
          </cell>
          <cell r="F457">
            <v>300</v>
          </cell>
          <cell r="G457">
            <v>4650</v>
          </cell>
          <cell r="K457">
            <v>5286.75</v>
          </cell>
        </row>
        <row r="458">
          <cell r="C458" t="str">
            <v>ст.10</v>
          </cell>
          <cell r="D458" t="str">
            <v>4,7х1490</v>
          </cell>
          <cell r="F458">
            <v>900</v>
          </cell>
          <cell r="G458">
            <v>4650</v>
          </cell>
          <cell r="K458">
            <v>5286.75</v>
          </cell>
        </row>
        <row r="459">
          <cell r="C459" t="str">
            <v>ст.20</v>
          </cell>
          <cell r="D459" t="str">
            <v>4,7х1490</v>
          </cell>
          <cell r="F459">
            <v>300</v>
          </cell>
          <cell r="G459">
            <v>4650</v>
          </cell>
          <cell r="K459">
            <v>5286.75</v>
          </cell>
        </row>
        <row r="460">
          <cell r="C460" t="str">
            <v>ст.20</v>
          </cell>
          <cell r="D460" t="str">
            <v>5,7х1060</v>
          </cell>
          <cell r="F460">
            <v>300</v>
          </cell>
          <cell r="G460">
            <v>4650</v>
          </cell>
          <cell r="K460">
            <v>5286.75</v>
          </cell>
        </row>
        <row r="461">
          <cell r="C461" t="str">
            <v>ст.20</v>
          </cell>
          <cell r="D461" t="str">
            <v>5,7х1375</v>
          </cell>
          <cell r="F461">
            <v>900</v>
          </cell>
          <cell r="G461">
            <v>4650</v>
          </cell>
          <cell r="K461">
            <v>5226.8999999999996</v>
          </cell>
        </row>
        <row r="462">
          <cell r="C462" t="str">
            <v>ст.10</v>
          </cell>
          <cell r="D462" t="str">
            <v>5,7х1485</v>
          </cell>
          <cell r="F462">
            <v>300</v>
          </cell>
          <cell r="G462">
            <v>4650</v>
          </cell>
          <cell r="K462">
            <v>5226.8999999999996</v>
          </cell>
        </row>
        <row r="463">
          <cell r="C463" t="str">
            <v>ст.20</v>
          </cell>
          <cell r="D463" t="str">
            <v>5,7х1485</v>
          </cell>
          <cell r="F463">
            <v>600</v>
          </cell>
          <cell r="G463">
            <v>4650</v>
          </cell>
          <cell r="K463">
            <v>5226.8999999999996</v>
          </cell>
        </row>
        <row r="464">
          <cell r="C464" t="str">
            <v>ст.20</v>
          </cell>
          <cell r="D464" t="str">
            <v>6,7х1370</v>
          </cell>
          <cell r="F464">
            <v>300</v>
          </cell>
          <cell r="G464">
            <v>4650</v>
          </cell>
          <cell r="K464">
            <v>5226.8999999999996</v>
          </cell>
        </row>
        <row r="465">
          <cell r="C465" t="str">
            <v>ст.20</v>
          </cell>
          <cell r="D465" t="str">
            <v>7,6х670</v>
          </cell>
          <cell r="F465">
            <v>1500</v>
          </cell>
          <cell r="G465">
            <v>4650</v>
          </cell>
          <cell r="K465">
            <v>5187</v>
          </cell>
        </row>
        <row r="466">
          <cell r="C466" t="str">
            <v>К270 В4-III 10 сп</v>
          </cell>
        </row>
        <row r="467">
          <cell r="C467" t="str">
            <v>17Г1С-У</v>
          </cell>
          <cell r="D467" t="str">
            <v>12х1660</v>
          </cell>
          <cell r="F467">
            <v>3846</v>
          </cell>
          <cell r="G467">
            <v>5650</v>
          </cell>
          <cell r="K467">
            <v>6215.0000000000009</v>
          </cell>
        </row>
        <row r="468">
          <cell r="C468" t="str">
            <v>17Г1С-У</v>
          </cell>
          <cell r="D468" t="str">
            <v>15х1660</v>
          </cell>
          <cell r="F468">
            <v>124</v>
          </cell>
          <cell r="G468">
            <v>5650</v>
          </cell>
          <cell r="K468">
            <v>6215.0000000000009</v>
          </cell>
        </row>
        <row r="469">
          <cell r="C469" t="str">
            <v>17Г1СА-У</v>
          </cell>
          <cell r="D469" t="str">
            <v>14,3х1660</v>
          </cell>
          <cell r="F469">
            <v>8866</v>
          </cell>
          <cell r="G469">
            <v>5650</v>
          </cell>
          <cell r="K469">
            <v>6215.0000000000009</v>
          </cell>
        </row>
        <row r="470">
          <cell r="C470" t="str">
            <v>06ГФБАА</v>
          </cell>
          <cell r="D470" t="str">
            <v>12х1660</v>
          </cell>
          <cell r="F470">
            <v>992</v>
          </cell>
          <cell r="G470">
            <v>8770</v>
          </cell>
          <cell r="K470">
            <v>9647</v>
          </cell>
        </row>
        <row r="471">
          <cell r="C471" t="str">
            <v>17Г1СА</v>
          </cell>
          <cell r="D471" t="str">
            <v>8х1250</v>
          </cell>
          <cell r="F471">
            <v>868</v>
          </cell>
          <cell r="G471">
            <v>5650</v>
          </cell>
          <cell r="K471">
            <v>6215.0000000000009</v>
          </cell>
        </row>
        <row r="472">
          <cell r="C472" t="str">
            <v>17Г1СА</v>
          </cell>
          <cell r="D472" t="str">
            <v>9х1250</v>
          </cell>
          <cell r="F472">
            <v>1984</v>
          </cell>
          <cell r="G472">
            <v>5650</v>
          </cell>
          <cell r="K472">
            <v>6215.0000000000009</v>
          </cell>
        </row>
        <row r="473">
          <cell r="C473" t="str">
            <v>17Г1СА-У</v>
          </cell>
          <cell r="D473" t="str">
            <v>11х1250</v>
          </cell>
          <cell r="F473">
            <v>1302</v>
          </cell>
          <cell r="G473">
            <v>5650</v>
          </cell>
          <cell r="K473">
            <v>6215.0000000000009</v>
          </cell>
        </row>
        <row r="474">
          <cell r="C474" t="str">
            <v>К270 В4-IV 3 сп</v>
          </cell>
        </row>
        <row r="475">
          <cell r="C475" t="str">
            <v>декабрь</v>
          </cell>
        </row>
        <row r="476">
          <cell r="C476" t="str">
            <v>17Г1С</v>
          </cell>
          <cell r="D476" t="str">
            <v>9х1250</v>
          </cell>
          <cell r="F476">
            <v>186</v>
          </cell>
          <cell r="G476">
            <v>5650</v>
          </cell>
          <cell r="K476">
            <v>6215.0000000000009</v>
          </cell>
        </row>
        <row r="477">
          <cell r="C477" t="str">
            <v>17Г1С-У</v>
          </cell>
          <cell r="D477" t="str">
            <v>12Х1630</v>
          </cell>
          <cell r="F477">
            <v>1054</v>
          </cell>
          <cell r="G477">
            <v>5650</v>
          </cell>
          <cell r="K477">
            <v>6215.0000000000009</v>
          </cell>
        </row>
        <row r="478">
          <cell r="C478" t="str">
            <v>17Г1С-У</v>
          </cell>
          <cell r="D478" t="str">
            <v>12х1660</v>
          </cell>
          <cell r="F478">
            <v>1364</v>
          </cell>
          <cell r="G478">
            <v>5650</v>
          </cell>
          <cell r="K478">
            <v>6215.0000000000009</v>
          </cell>
        </row>
        <row r="479">
          <cell r="C479" t="str">
            <v>17Г1С-У</v>
          </cell>
          <cell r="D479" t="str">
            <v>12,4х1660</v>
          </cell>
          <cell r="F479">
            <v>1922</v>
          </cell>
          <cell r="G479">
            <v>5650</v>
          </cell>
          <cell r="K479">
            <v>6215.0000000000009</v>
          </cell>
        </row>
        <row r="480">
          <cell r="C480" t="str">
            <v>17Г1СА-У</v>
          </cell>
          <cell r="D480" t="str">
            <v>8х1250</v>
          </cell>
          <cell r="F480">
            <v>2108</v>
          </cell>
          <cell r="G480">
            <v>5650</v>
          </cell>
          <cell r="K480">
            <v>6215.0000000000009</v>
          </cell>
        </row>
        <row r="481">
          <cell r="C481" t="str">
            <v>17Г1СА-У</v>
          </cell>
          <cell r="D481" t="str">
            <v>11х1250</v>
          </cell>
          <cell r="F481">
            <v>992</v>
          </cell>
          <cell r="G481">
            <v>5650</v>
          </cell>
          <cell r="K481">
            <v>6215.0000000000009</v>
          </cell>
        </row>
        <row r="482">
          <cell r="C482" t="str">
            <v>17Г1СА-У</v>
          </cell>
          <cell r="D482" t="str">
            <v>14х1660</v>
          </cell>
          <cell r="F482">
            <v>1674</v>
          </cell>
          <cell r="G482">
            <v>5650</v>
          </cell>
          <cell r="K482">
            <v>6215.0000000000009</v>
          </cell>
        </row>
        <row r="483">
          <cell r="C483" t="str">
            <v>17Г1СА-У</v>
          </cell>
          <cell r="D483" t="str">
            <v>14,3х1660</v>
          </cell>
          <cell r="F483">
            <v>4340</v>
          </cell>
          <cell r="G483">
            <v>5650</v>
          </cell>
          <cell r="K483">
            <v>6215.0000000000009</v>
          </cell>
        </row>
        <row r="484">
          <cell r="C484" t="str">
            <v>3сп5</v>
          </cell>
          <cell r="D484" t="str">
            <v>12х1250</v>
          </cell>
          <cell r="F484">
            <v>744</v>
          </cell>
          <cell r="G484">
            <v>4950</v>
          </cell>
          <cell r="K484">
            <v>5445</v>
          </cell>
        </row>
        <row r="485">
          <cell r="C485" t="str">
            <v>3сп5</v>
          </cell>
          <cell r="D485" t="str">
            <v>14х1660</v>
          </cell>
          <cell r="F485">
            <v>558</v>
          </cell>
          <cell r="G485">
            <v>4950</v>
          </cell>
          <cell r="K485">
            <v>5445</v>
          </cell>
        </row>
        <row r="486">
          <cell r="C486" t="str">
            <v>06ГФБАА</v>
          </cell>
          <cell r="D486" t="str">
            <v>9Х1250</v>
          </cell>
          <cell r="F486">
            <v>496</v>
          </cell>
          <cell r="G486">
            <v>8770</v>
          </cell>
          <cell r="K486">
            <v>9647</v>
          </cell>
        </row>
        <row r="487">
          <cell r="C487" t="str">
            <v>10Г2ФБ</v>
          </cell>
          <cell r="D487" t="str">
            <v>14х1660</v>
          </cell>
          <cell r="F487">
            <v>124</v>
          </cell>
          <cell r="G487">
            <v>6300</v>
          </cell>
          <cell r="K487">
            <v>6930.0000000000009</v>
          </cell>
        </row>
        <row r="488">
          <cell r="C488" t="str">
            <v>10Г2ФБ</v>
          </cell>
          <cell r="D488" t="str">
            <v>15,7х1660</v>
          </cell>
          <cell r="F488">
            <v>1736</v>
          </cell>
          <cell r="G488">
            <v>6300</v>
          </cell>
          <cell r="K488">
            <v>6930.0000000000009</v>
          </cell>
        </row>
        <row r="489">
          <cell r="C489" t="str">
            <v>17Г1СА-У</v>
          </cell>
          <cell r="D489" t="str">
            <v>14,6х1660</v>
          </cell>
          <cell r="F489">
            <v>6138</v>
          </cell>
          <cell r="G489">
            <v>5650</v>
          </cell>
          <cell r="K489">
            <v>6215.0000000000009</v>
          </cell>
        </row>
        <row r="490">
          <cell r="C490" t="str">
            <v>ст.10</v>
          </cell>
        </row>
        <row r="491">
          <cell r="C491" t="str">
            <v>К270 В4-III 10 сп</v>
          </cell>
          <cell r="D491" t="str">
            <v>0,97х660</v>
          </cell>
          <cell r="F491">
            <v>120</v>
          </cell>
          <cell r="G491">
            <v>5937</v>
          </cell>
          <cell r="K491">
            <v>6233.85</v>
          </cell>
        </row>
        <row r="492">
          <cell r="C492" t="str">
            <v>К270 В4-III 10 сп</v>
          </cell>
          <cell r="D492" t="str">
            <v>1,16х640</v>
          </cell>
          <cell r="F492">
            <v>60</v>
          </cell>
          <cell r="G492">
            <v>5937</v>
          </cell>
          <cell r="K492">
            <v>6233.85</v>
          </cell>
        </row>
        <row r="493">
          <cell r="C493" t="str">
            <v>К270 В4-III 10 сп</v>
          </cell>
          <cell r="D493" t="str">
            <v>1,6х1255</v>
          </cell>
          <cell r="F493">
            <v>60</v>
          </cell>
          <cell r="G493">
            <v>5937</v>
          </cell>
          <cell r="K493">
            <v>6233.85</v>
          </cell>
        </row>
        <row r="494">
          <cell r="C494" t="str">
            <v>К270 В4-III 10 сп</v>
          </cell>
          <cell r="D494" t="str">
            <v>1,16х730</v>
          </cell>
          <cell r="F494">
            <v>240</v>
          </cell>
          <cell r="G494">
            <v>5937</v>
          </cell>
          <cell r="K494">
            <v>6233.85</v>
          </cell>
        </row>
        <row r="495">
          <cell r="C495" t="str">
            <v>К270 В4-III 10 сп</v>
          </cell>
          <cell r="D495" t="str">
            <v>1,45х1255</v>
          </cell>
          <cell r="F495">
            <v>240</v>
          </cell>
          <cell r="G495">
            <v>5937</v>
          </cell>
          <cell r="K495">
            <v>6233.85</v>
          </cell>
        </row>
        <row r="496">
          <cell r="C496" t="str">
            <v>К270 В4-III 10 сп</v>
          </cell>
          <cell r="D496" t="str">
            <v>1,45х1225</v>
          </cell>
          <cell r="F496">
            <v>180</v>
          </cell>
          <cell r="G496">
            <v>5937</v>
          </cell>
          <cell r="K496">
            <v>6233.85</v>
          </cell>
        </row>
        <row r="497">
          <cell r="C497" t="str">
            <v>К270 В4-III 10 сп</v>
          </cell>
          <cell r="D497" t="str">
            <v>1,45х650</v>
          </cell>
          <cell r="F497">
            <v>300</v>
          </cell>
          <cell r="G497">
            <v>5937</v>
          </cell>
          <cell r="K497">
            <v>6233.85</v>
          </cell>
        </row>
        <row r="498">
          <cell r="C498" t="str">
            <v>К270 В4-III 10 сп</v>
          </cell>
          <cell r="D498" t="str">
            <v>1,95х1200</v>
          </cell>
          <cell r="F498">
            <v>60</v>
          </cell>
          <cell r="G498">
            <v>5738</v>
          </cell>
          <cell r="K498">
            <v>6024.9</v>
          </cell>
        </row>
        <row r="499">
          <cell r="C499" t="str">
            <v>К270 В4-III 10 сп</v>
          </cell>
          <cell r="D499" t="str">
            <v>2,5х1265</v>
          </cell>
          <cell r="F499">
            <v>300</v>
          </cell>
          <cell r="G499">
            <v>5738</v>
          </cell>
          <cell r="K499">
            <v>6024.9</v>
          </cell>
        </row>
        <row r="500">
          <cell r="C500" t="str">
            <v>К270 В4-III 08 кп</v>
          </cell>
          <cell r="D500" t="str">
            <v>1,5х1200</v>
          </cell>
          <cell r="F500">
            <v>60</v>
          </cell>
          <cell r="G500">
            <v>5937</v>
          </cell>
          <cell r="K500">
            <v>6233.85</v>
          </cell>
        </row>
        <row r="501">
          <cell r="C501" t="str">
            <v>К270 В4-III 08 кп</v>
          </cell>
          <cell r="D501" t="str">
            <v>1,5х1225</v>
          </cell>
          <cell r="F501">
            <v>240</v>
          </cell>
          <cell r="G501">
            <v>5937</v>
          </cell>
          <cell r="K501">
            <v>6233.85</v>
          </cell>
        </row>
        <row r="502">
          <cell r="C502" t="str">
            <v>К270 В4-III 08 кп</v>
          </cell>
          <cell r="D502" t="str">
            <v>2,0х1210</v>
          </cell>
          <cell r="F502">
            <v>120</v>
          </cell>
          <cell r="G502">
            <v>5738</v>
          </cell>
          <cell r="K502">
            <v>6024.9</v>
          </cell>
        </row>
        <row r="503">
          <cell r="C503" t="str">
            <v>В4-IV 08Ю ВГ</v>
          </cell>
          <cell r="D503" t="str">
            <v>1,0х660</v>
          </cell>
          <cell r="F503">
            <v>60</v>
          </cell>
          <cell r="G503">
            <v>5975</v>
          </cell>
          <cell r="K503">
            <v>6273.75</v>
          </cell>
        </row>
        <row r="504">
          <cell r="C504" t="str">
            <v>К270 В4-IV 3 сп</v>
          </cell>
          <cell r="D504" t="str">
            <v>2,85х1130</v>
          </cell>
          <cell r="F504">
            <v>240</v>
          </cell>
          <cell r="G504">
            <v>4650</v>
          </cell>
          <cell r="K504">
            <v>5047.3500000000004</v>
          </cell>
        </row>
        <row r="505">
          <cell r="C505" t="str">
            <v>К270 В4-IV 3 сп</v>
          </cell>
          <cell r="D505" t="str">
            <v>2,85х1200</v>
          </cell>
          <cell r="F505">
            <v>540</v>
          </cell>
          <cell r="G505">
            <v>4650</v>
          </cell>
          <cell r="K505">
            <v>5047.3500000000004</v>
          </cell>
        </row>
        <row r="506">
          <cell r="C506" t="str">
            <v>К270 В4-IV 3 сп</v>
          </cell>
          <cell r="D506" t="str">
            <v>3,3х1025</v>
          </cell>
          <cell r="F506">
            <v>240</v>
          </cell>
          <cell r="G506">
            <v>4650</v>
          </cell>
          <cell r="K506">
            <v>5047.3500000000004</v>
          </cell>
        </row>
        <row r="507">
          <cell r="C507" t="str">
            <v>К270 В4-IV 3 сп</v>
          </cell>
          <cell r="D507" t="str">
            <v>3,3х1120</v>
          </cell>
          <cell r="F507">
            <v>180</v>
          </cell>
          <cell r="G507">
            <v>4650</v>
          </cell>
          <cell r="K507">
            <v>5047.3500000000004</v>
          </cell>
        </row>
        <row r="508">
          <cell r="C508" t="str">
            <v>К270 В4-IV 3 сп</v>
          </cell>
          <cell r="D508" t="str">
            <v>3,3х1185</v>
          </cell>
          <cell r="F508">
            <v>120</v>
          </cell>
          <cell r="G508">
            <v>4650</v>
          </cell>
          <cell r="K508">
            <v>5047.3500000000004</v>
          </cell>
        </row>
        <row r="509">
          <cell r="C509" t="str">
            <v>К270 В4-IV 3 сп</v>
          </cell>
          <cell r="D509" t="str">
            <v>3,75х1025</v>
          </cell>
          <cell r="F509">
            <v>120</v>
          </cell>
          <cell r="G509">
            <v>4650</v>
          </cell>
          <cell r="K509">
            <v>5316.15</v>
          </cell>
        </row>
        <row r="510">
          <cell r="C510" t="str">
            <v>К270 В4-IV 3 сп</v>
          </cell>
          <cell r="D510" t="str">
            <v>3,75х1120</v>
          </cell>
          <cell r="F510">
            <v>120</v>
          </cell>
          <cell r="G510">
            <v>4650</v>
          </cell>
          <cell r="K510">
            <v>5316.15</v>
          </cell>
        </row>
        <row r="511">
          <cell r="C511" t="str">
            <v>К270 В4-IV 3 сп</v>
          </cell>
          <cell r="D511" t="str">
            <v>3,75х1185</v>
          </cell>
          <cell r="F511">
            <v>60</v>
          </cell>
          <cell r="G511">
            <v>4650</v>
          </cell>
          <cell r="K511">
            <v>5316.15</v>
          </cell>
        </row>
        <row r="512">
          <cell r="C512" t="str">
            <v>К270 В4-IV 10 сп</v>
          </cell>
          <cell r="D512" t="str">
            <v>2,85х1030</v>
          </cell>
          <cell r="F512">
            <v>120</v>
          </cell>
          <cell r="G512">
            <v>4650</v>
          </cell>
          <cell r="K512">
            <v>5316.15</v>
          </cell>
        </row>
        <row r="513">
          <cell r="C513" t="str">
            <v>К270 В4-IV 10 сп</v>
          </cell>
          <cell r="D513" t="str">
            <v>2,85х1130</v>
          </cell>
          <cell r="F513">
            <v>60</v>
          </cell>
          <cell r="G513">
            <v>4650</v>
          </cell>
          <cell r="K513">
            <v>5316.15</v>
          </cell>
        </row>
        <row r="514">
          <cell r="C514" t="str">
            <v>К270 В4-IV 10 сп</v>
          </cell>
          <cell r="D514" t="str">
            <v>2,85х1200</v>
          </cell>
          <cell r="F514">
            <v>60</v>
          </cell>
          <cell r="G514">
            <v>4650</v>
          </cell>
          <cell r="K514">
            <v>5316.15</v>
          </cell>
        </row>
        <row r="515">
          <cell r="C515" t="str">
            <v>К270 В4-IV 10 сп</v>
          </cell>
          <cell r="D515" t="str">
            <v>3,3х1025</v>
          </cell>
          <cell r="F515">
            <v>480</v>
          </cell>
          <cell r="G515">
            <v>4650</v>
          </cell>
          <cell r="K515">
            <v>5316.15</v>
          </cell>
        </row>
        <row r="516">
          <cell r="C516" t="str">
            <v>К270 В4-IV 10 сп</v>
          </cell>
          <cell r="D516" t="str">
            <v>3,3х1185</v>
          </cell>
          <cell r="F516">
            <v>120</v>
          </cell>
          <cell r="G516">
            <v>4650</v>
          </cell>
          <cell r="K516">
            <v>5316.15</v>
          </cell>
        </row>
        <row r="517">
          <cell r="C517" t="str">
            <v>К270 В4-IV 10 сп</v>
          </cell>
          <cell r="D517" t="str">
            <v>3,3х1120</v>
          </cell>
          <cell r="F517">
            <v>240</v>
          </cell>
          <cell r="G517">
            <v>4650</v>
          </cell>
          <cell r="K517">
            <v>5316.15</v>
          </cell>
        </row>
        <row r="518">
          <cell r="C518" t="str">
            <v>К270 В4-IV 10 сп</v>
          </cell>
          <cell r="D518" t="str">
            <v>3,75х1025</v>
          </cell>
          <cell r="F518">
            <v>240</v>
          </cell>
          <cell r="G518">
            <v>4650</v>
          </cell>
          <cell r="K518">
            <v>5316.15</v>
          </cell>
        </row>
        <row r="519">
          <cell r="C519" t="str">
            <v>К270 В4-IV 10 сп</v>
          </cell>
          <cell r="D519" t="str">
            <v>3,75х1120</v>
          </cell>
          <cell r="F519">
            <v>120</v>
          </cell>
          <cell r="G519">
            <v>4650</v>
          </cell>
          <cell r="K519">
            <v>5316.15</v>
          </cell>
        </row>
        <row r="520">
          <cell r="C520" t="str">
            <v>К270 В4-IV 10 сп</v>
          </cell>
          <cell r="D520" t="str">
            <v>3,75х1185</v>
          </cell>
          <cell r="F520">
            <v>120</v>
          </cell>
          <cell r="G520">
            <v>4650</v>
          </cell>
          <cell r="K520">
            <v>5316.15</v>
          </cell>
        </row>
        <row r="521">
          <cell r="C521" t="str">
            <v>К270 В4-IV 10 сп</v>
          </cell>
          <cell r="D521" t="str">
            <v>3,75х1505</v>
          </cell>
          <cell r="F521">
            <v>120</v>
          </cell>
          <cell r="G521">
            <v>4650</v>
          </cell>
          <cell r="K521">
            <v>5316.15</v>
          </cell>
        </row>
        <row r="522">
          <cell r="C522" t="str">
            <v>К270 В4-IV 20 сп</v>
          </cell>
          <cell r="D522" t="str">
            <v>3,2х1450</v>
          </cell>
          <cell r="F522">
            <v>360</v>
          </cell>
          <cell r="G522">
            <v>4650</v>
          </cell>
          <cell r="K522">
            <v>5316.15</v>
          </cell>
        </row>
        <row r="523">
          <cell r="C523" t="str">
            <v>ст.20</v>
          </cell>
          <cell r="D523" t="str">
            <v>4,25х1505</v>
          </cell>
          <cell r="F523">
            <v>300</v>
          </cell>
          <cell r="G523">
            <v>4650</v>
          </cell>
          <cell r="K523">
            <v>5286.75</v>
          </cell>
        </row>
        <row r="524">
          <cell r="C524" t="str">
            <v>09Г2С</v>
          </cell>
          <cell r="D524" t="str">
            <v>4.7х1380</v>
          </cell>
          <cell r="F524">
            <v>1020</v>
          </cell>
          <cell r="G524">
            <v>5700</v>
          </cell>
          <cell r="K524">
            <v>5985</v>
          </cell>
        </row>
        <row r="525">
          <cell r="C525" t="str">
            <v>22ГЮ</v>
          </cell>
          <cell r="D525" t="str">
            <v>6.5х1400</v>
          </cell>
          <cell r="F525">
            <v>300</v>
          </cell>
          <cell r="G525">
            <v>6200</v>
          </cell>
          <cell r="K525">
            <v>6510</v>
          </cell>
        </row>
        <row r="526">
          <cell r="C526" t="str">
            <v>январь</v>
          </cell>
        </row>
        <row r="527">
          <cell r="C527" t="str">
            <v>К270 В4-III 10 сп</v>
          </cell>
          <cell r="D527" t="str">
            <v>0,97х660</v>
          </cell>
          <cell r="F527">
            <v>120</v>
          </cell>
          <cell r="G527">
            <v>5937</v>
          </cell>
          <cell r="K527">
            <v>6233.85</v>
          </cell>
        </row>
        <row r="528">
          <cell r="C528" t="str">
            <v>К270 В4-III 10 сп</v>
          </cell>
          <cell r="D528" t="str">
            <v>1,16х660</v>
          </cell>
          <cell r="F528">
            <v>60</v>
          </cell>
          <cell r="G528">
            <v>5937</v>
          </cell>
          <cell r="K528">
            <v>6233.85</v>
          </cell>
        </row>
        <row r="529">
          <cell r="C529" t="str">
            <v>К270 В4-III 10 сп</v>
          </cell>
          <cell r="D529" t="str">
            <v>1,16х730</v>
          </cell>
          <cell r="F529">
            <v>120</v>
          </cell>
          <cell r="G529">
            <v>5937</v>
          </cell>
          <cell r="K529">
            <v>6233.85</v>
          </cell>
        </row>
        <row r="530">
          <cell r="C530" t="str">
            <v>К270 В4-III 10 сп</v>
          </cell>
          <cell r="D530" t="str">
            <v>1,45х1255</v>
          </cell>
          <cell r="F530">
            <v>60</v>
          </cell>
          <cell r="G530">
            <v>5937</v>
          </cell>
          <cell r="K530">
            <v>6233.85</v>
          </cell>
        </row>
        <row r="531">
          <cell r="C531" t="str">
            <v>К270 В4-III 10 сп</v>
          </cell>
          <cell r="D531" t="str">
            <v>1,45х1225</v>
          </cell>
          <cell r="F531">
            <v>60</v>
          </cell>
          <cell r="G531">
            <v>5937</v>
          </cell>
          <cell r="K531">
            <v>6233.85</v>
          </cell>
        </row>
        <row r="532">
          <cell r="C532" t="str">
            <v>К270 В4-III 10 сп</v>
          </cell>
          <cell r="D532" t="str">
            <v>1,45х650</v>
          </cell>
          <cell r="F532">
            <v>120</v>
          </cell>
          <cell r="G532">
            <v>5937</v>
          </cell>
          <cell r="K532">
            <v>6233.85</v>
          </cell>
        </row>
        <row r="533">
          <cell r="C533" t="str">
            <v>К270 В4-III 10 сп</v>
          </cell>
          <cell r="D533" t="str">
            <v>1,95х1200</v>
          </cell>
          <cell r="F533">
            <v>120</v>
          </cell>
          <cell r="G533">
            <v>5738</v>
          </cell>
          <cell r="K533">
            <v>6024.9</v>
          </cell>
        </row>
        <row r="534">
          <cell r="C534" t="str">
            <v>К270 В4-III 10 сп</v>
          </cell>
          <cell r="D534" t="str">
            <v>2,5х1265</v>
          </cell>
          <cell r="F534">
            <v>180</v>
          </cell>
          <cell r="G534">
            <v>5738</v>
          </cell>
          <cell r="K534">
            <v>6024.9</v>
          </cell>
        </row>
        <row r="535">
          <cell r="C535" t="str">
            <v>К270 В4-III 08 кп</v>
          </cell>
          <cell r="D535" t="str">
            <v>1,5х1200</v>
          </cell>
          <cell r="F535">
            <v>60</v>
          </cell>
          <cell r="G535">
            <v>5937</v>
          </cell>
          <cell r="K535">
            <v>6233.85</v>
          </cell>
        </row>
        <row r="536">
          <cell r="C536" t="str">
            <v>К270 В4-III 08 кп</v>
          </cell>
          <cell r="D536" t="str">
            <v>1,5х1225</v>
          </cell>
          <cell r="F536">
            <v>60</v>
          </cell>
          <cell r="G536">
            <v>5937</v>
          </cell>
          <cell r="K536">
            <v>6233.85</v>
          </cell>
        </row>
        <row r="537">
          <cell r="C537" t="str">
            <v>К270 В4-III 08 кп</v>
          </cell>
          <cell r="D537" t="str">
            <v>2,0х1210</v>
          </cell>
          <cell r="F537">
            <v>60</v>
          </cell>
          <cell r="G537">
            <v>5738</v>
          </cell>
          <cell r="K537">
            <v>6024.9</v>
          </cell>
        </row>
        <row r="538">
          <cell r="C538" t="str">
            <v>В4-IV 08Ю ВГ</v>
          </cell>
          <cell r="D538" t="str">
            <v>1,0х660</v>
          </cell>
          <cell r="F538">
            <v>180</v>
          </cell>
          <cell r="G538">
            <v>5975</v>
          </cell>
          <cell r="K538">
            <v>6273.75</v>
          </cell>
        </row>
        <row r="539">
          <cell r="C539" t="str">
            <v>В4-IV 08Ю ВГ</v>
          </cell>
          <cell r="D539" t="str">
            <v>1,5х1200</v>
          </cell>
          <cell r="F539">
            <v>60</v>
          </cell>
          <cell r="G539">
            <v>5975</v>
          </cell>
          <cell r="K539">
            <v>6273.75</v>
          </cell>
        </row>
        <row r="540">
          <cell r="C540" t="str">
            <v>К270 В4-IV 3 сп</v>
          </cell>
          <cell r="D540" t="str">
            <v>1,95х1200</v>
          </cell>
          <cell r="F540">
            <v>300</v>
          </cell>
          <cell r="G540">
            <v>4650</v>
          </cell>
          <cell r="K540">
            <v>5047.3500000000004</v>
          </cell>
        </row>
        <row r="541">
          <cell r="C541" t="str">
            <v>К270 В4-IV 3 сп</v>
          </cell>
          <cell r="D541" t="str">
            <v>2,85х1030</v>
          </cell>
          <cell r="F541">
            <v>120</v>
          </cell>
          <cell r="G541">
            <v>4650</v>
          </cell>
          <cell r="K541">
            <v>5047.3500000000004</v>
          </cell>
        </row>
        <row r="542">
          <cell r="C542" t="str">
            <v>К270 В4-IV 3 сп</v>
          </cell>
          <cell r="D542" t="str">
            <v>2,85х1130</v>
          </cell>
          <cell r="F542">
            <v>480</v>
          </cell>
          <cell r="G542">
            <v>4650</v>
          </cell>
          <cell r="K542">
            <v>5047.3500000000004</v>
          </cell>
        </row>
        <row r="543">
          <cell r="C543" t="str">
            <v>К270 В4-IV 3 сп</v>
          </cell>
          <cell r="D543" t="str">
            <v>2,85х1200</v>
          </cell>
          <cell r="F543">
            <v>600</v>
          </cell>
          <cell r="G543">
            <v>4650</v>
          </cell>
          <cell r="K543">
            <v>5047.3500000000004</v>
          </cell>
        </row>
        <row r="544">
          <cell r="C544" t="str">
            <v>К270 В4-IV 3 сп</v>
          </cell>
          <cell r="D544" t="str">
            <v>3,3х1025</v>
          </cell>
          <cell r="F544">
            <v>600</v>
          </cell>
          <cell r="G544">
            <v>4650</v>
          </cell>
          <cell r="K544">
            <v>5047.3500000000004</v>
          </cell>
        </row>
        <row r="545">
          <cell r="C545" t="str">
            <v>К270 В4-IV 10 сп</v>
          </cell>
          <cell r="D545" t="str">
            <v>2,85х1030</v>
          </cell>
          <cell r="F545">
            <v>60</v>
          </cell>
          <cell r="G545">
            <v>4650</v>
          </cell>
          <cell r="K545">
            <v>5316.15</v>
          </cell>
        </row>
        <row r="546">
          <cell r="C546" t="str">
            <v>К270 В4-IV 10 сп</v>
          </cell>
          <cell r="D546" t="str">
            <v>2,85х1130</v>
          </cell>
          <cell r="F546">
            <v>60</v>
          </cell>
          <cell r="G546">
            <v>4650</v>
          </cell>
          <cell r="K546">
            <v>5316.15</v>
          </cell>
        </row>
        <row r="547">
          <cell r="C547" t="str">
            <v>К270 В4-IV 10 сп</v>
          </cell>
          <cell r="D547" t="str">
            <v>2,85х1200</v>
          </cell>
          <cell r="F547">
            <v>180</v>
          </cell>
          <cell r="G547">
            <v>4650</v>
          </cell>
          <cell r="K547">
            <v>5316.15</v>
          </cell>
        </row>
        <row r="548">
          <cell r="C548" t="str">
            <v>К270 В4-IV 10 сп</v>
          </cell>
          <cell r="D548" t="str">
            <v>3,3х1025</v>
          </cell>
          <cell r="F548">
            <v>600</v>
          </cell>
          <cell r="G548">
            <v>4650</v>
          </cell>
          <cell r="K548">
            <v>5316.15</v>
          </cell>
        </row>
        <row r="549">
          <cell r="C549" t="str">
            <v>К270 В4-IV 10 сп</v>
          </cell>
          <cell r="D549" t="str">
            <v>3,3х1185</v>
          </cell>
          <cell r="F549">
            <v>120</v>
          </cell>
          <cell r="G549">
            <v>4650</v>
          </cell>
          <cell r="K549">
            <v>5316.15</v>
          </cell>
        </row>
        <row r="550">
          <cell r="C550" t="str">
            <v>К270 В4-IV 10 сп</v>
          </cell>
          <cell r="D550" t="str">
            <v>3,3х1120</v>
          </cell>
          <cell r="F550">
            <v>240</v>
          </cell>
          <cell r="G550">
            <v>4650</v>
          </cell>
          <cell r="K550">
            <v>5316.15</v>
          </cell>
        </row>
        <row r="551">
          <cell r="C551" t="str">
            <v>К270 В4-IV 10 сп</v>
          </cell>
          <cell r="D551" t="str">
            <v>3,75х1025</v>
          </cell>
          <cell r="F551">
            <v>300</v>
          </cell>
          <cell r="G551">
            <v>4650</v>
          </cell>
          <cell r="K551">
            <v>5316.15</v>
          </cell>
        </row>
        <row r="552">
          <cell r="C552" t="str">
            <v>К270 В4-IV 10 сп</v>
          </cell>
          <cell r="D552" t="str">
            <v>3,75х1120</v>
          </cell>
          <cell r="F552">
            <v>240</v>
          </cell>
          <cell r="G552">
            <v>4650</v>
          </cell>
          <cell r="K552">
            <v>5316.15</v>
          </cell>
        </row>
        <row r="553">
          <cell r="C553" t="str">
            <v>К270 В4-IV 10 сп</v>
          </cell>
          <cell r="D553" t="str">
            <v>3,75х1185</v>
          </cell>
          <cell r="F553">
            <v>120</v>
          </cell>
          <cell r="G553">
            <v>4650</v>
          </cell>
          <cell r="K553">
            <v>5316.15</v>
          </cell>
        </row>
        <row r="554">
          <cell r="C554" t="str">
            <v>К270 В4-IV 10 сп</v>
          </cell>
          <cell r="D554" t="str">
            <v>3,75х1430</v>
          </cell>
          <cell r="F554">
            <v>120</v>
          </cell>
          <cell r="G554">
            <v>4650</v>
          </cell>
          <cell r="K554">
            <v>5316.15</v>
          </cell>
        </row>
        <row r="555">
          <cell r="C555" t="str">
            <v>К270 В4-IV 20</v>
          </cell>
          <cell r="D555" t="str">
            <v>3,75х1505</v>
          </cell>
          <cell r="F555">
            <v>240</v>
          </cell>
          <cell r="G555">
            <v>4650</v>
          </cell>
          <cell r="K555">
            <v>5316.15</v>
          </cell>
        </row>
        <row r="556">
          <cell r="C556" t="str">
            <v>ст.10</v>
          </cell>
          <cell r="D556" t="str">
            <v>4,25х1195</v>
          </cell>
          <cell r="F556">
            <v>240</v>
          </cell>
          <cell r="G556">
            <v>4650</v>
          </cell>
          <cell r="K556">
            <v>5286.75</v>
          </cell>
        </row>
        <row r="557">
          <cell r="C557" t="str">
            <v>ст.10</v>
          </cell>
          <cell r="D557" t="str">
            <v>4,25х1505</v>
          </cell>
          <cell r="F557">
            <v>300</v>
          </cell>
          <cell r="G557">
            <v>4650</v>
          </cell>
          <cell r="K557">
            <v>5286.75</v>
          </cell>
        </row>
        <row r="558">
          <cell r="C558" t="str">
            <v>ст.20</v>
          </cell>
          <cell r="D558" t="str">
            <v>4,25х1505</v>
          </cell>
          <cell r="F558">
            <v>240</v>
          </cell>
          <cell r="G558">
            <v>4650</v>
          </cell>
          <cell r="K558">
            <v>5286.75</v>
          </cell>
        </row>
        <row r="559">
          <cell r="C559" t="str">
            <v>ст.20</v>
          </cell>
          <cell r="D559" t="str">
            <v>4,7х1420</v>
          </cell>
          <cell r="F559">
            <v>120</v>
          </cell>
          <cell r="G559">
            <v>4650</v>
          </cell>
          <cell r="K559">
            <v>5286.75</v>
          </cell>
        </row>
        <row r="560">
          <cell r="C560" t="str">
            <v>ст.10</v>
          </cell>
          <cell r="D560" t="str">
            <v>5,7х1375</v>
          </cell>
          <cell r="F560">
            <v>300</v>
          </cell>
          <cell r="G560">
            <v>4650</v>
          </cell>
          <cell r="K560">
            <v>5226.8999999999996</v>
          </cell>
        </row>
        <row r="561">
          <cell r="C561" t="str">
            <v>апрель</v>
          </cell>
        </row>
        <row r="562">
          <cell r="C562" t="str">
            <v>17Г1СА-У</v>
          </cell>
          <cell r="D562" t="str">
            <v>9х1250</v>
          </cell>
          <cell r="F562">
            <v>1116</v>
          </cell>
          <cell r="G562">
            <v>5650</v>
          </cell>
          <cell r="K562">
            <v>6215.0000000000009</v>
          </cell>
        </row>
        <row r="563">
          <cell r="C563" t="str">
            <v>17Г1СА-У</v>
          </cell>
          <cell r="D563" t="str">
            <v>10х1250</v>
          </cell>
          <cell r="F563">
            <v>868</v>
          </cell>
          <cell r="G563">
            <v>5650</v>
          </cell>
          <cell r="K563">
            <v>6215.0000000000009</v>
          </cell>
        </row>
        <row r="564">
          <cell r="C564" t="str">
            <v>17Г1СА-У</v>
          </cell>
          <cell r="D564" t="str">
            <v>11х1250</v>
          </cell>
          <cell r="F564">
            <v>1178</v>
          </cell>
          <cell r="G564">
            <v>5650</v>
          </cell>
          <cell r="K564">
            <v>6215.0000000000009</v>
          </cell>
        </row>
        <row r="565">
          <cell r="C565" t="str">
            <v>17Г1СУ</v>
          </cell>
          <cell r="D565" t="str">
            <v>12х1660</v>
          </cell>
          <cell r="F565">
            <v>2170</v>
          </cell>
          <cell r="G565">
            <v>5650</v>
          </cell>
          <cell r="K565">
            <v>6215.0000000000009</v>
          </cell>
        </row>
        <row r="566">
          <cell r="C566" t="str">
            <v>17Г1СА-У</v>
          </cell>
          <cell r="D566" t="str">
            <v>14х1660</v>
          </cell>
          <cell r="F566">
            <v>2542</v>
          </cell>
          <cell r="G566">
            <v>5650</v>
          </cell>
          <cell r="K566">
            <v>6215.0000000000009</v>
          </cell>
        </row>
        <row r="567">
          <cell r="C567" t="str">
            <v>17Г1СА-У</v>
          </cell>
          <cell r="D567" t="str">
            <v>14,3х1660</v>
          </cell>
          <cell r="F567">
            <v>4030</v>
          </cell>
          <cell r="G567">
            <v>5650</v>
          </cell>
          <cell r="K567">
            <v>6215.0000000000009</v>
          </cell>
        </row>
        <row r="568">
          <cell r="C568" t="str">
            <v>17Г1СА-У</v>
          </cell>
          <cell r="D568" t="str">
            <v>14,6х1660</v>
          </cell>
          <cell r="F568">
            <v>4278</v>
          </cell>
          <cell r="G568">
            <v>5650</v>
          </cell>
          <cell r="K568">
            <v>6215.0000000000009</v>
          </cell>
        </row>
        <row r="569">
          <cell r="C569" t="str">
            <v>17Г1СУ</v>
          </cell>
          <cell r="D569" t="str">
            <v>12,4х1660</v>
          </cell>
          <cell r="F569">
            <v>930</v>
          </cell>
          <cell r="G569">
            <v>5650</v>
          </cell>
          <cell r="K569">
            <v>6215.0000000000009</v>
          </cell>
        </row>
        <row r="570">
          <cell r="C570" t="str">
            <v>17Г1САУ</v>
          </cell>
          <cell r="D570" t="str">
            <v>8х1050</v>
          </cell>
          <cell r="F570">
            <v>3162</v>
          </cell>
          <cell r="G570">
            <v>5650</v>
          </cell>
          <cell r="K570">
            <v>6215.0000000000009</v>
          </cell>
        </row>
        <row r="571">
          <cell r="C571" t="str">
            <v>17Г1СУ</v>
          </cell>
          <cell r="D571" t="str">
            <v>12х1660</v>
          </cell>
          <cell r="F571">
            <v>3782</v>
          </cell>
          <cell r="G571">
            <v>5650</v>
          </cell>
          <cell r="K571">
            <v>6215.0000000000009</v>
          </cell>
        </row>
        <row r="572">
          <cell r="C572" t="str">
            <v>3сп5</v>
          </cell>
          <cell r="D572" t="str">
            <v>12х1660</v>
          </cell>
          <cell r="F572">
            <v>744</v>
          </cell>
          <cell r="G572">
            <v>4950</v>
          </cell>
          <cell r="K572">
            <v>5445</v>
          </cell>
        </row>
        <row r="573">
          <cell r="C573" t="str">
            <v>17Г1СУ</v>
          </cell>
          <cell r="D573" t="str">
            <v>10,5х1660</v>
          </cell>
          <cell r="F573">
            <v>992</v>
          </cell>
          <cell r="G573">
            <v>5650</v>
          </cell>
          <cell r="K573">
            <v>6215.0000000000009</v>
          </cell>
        </row>
        <row r="574">
          <cell r="C574" t="str">
            <v>ст.20</v>
          </cell>
          <cell r="D574" t="str">
            <v>8х1250</v>
          </cell>
          <cell r="F574">
            <v>248</v>
          </cell>
          <cell r="G574">
            <v>5300</v>
          </cell>
          <cell r="K574">
            <v>5830.0000000000009</v>
          </cell>
        </row>
        <row r="575">
          <cell r="C575" t="str">
            <v>ст.20</v>
          </cell>
          <cell r="D575" t="str">
            <v>9х1250</v>
          </cell>
          <cell r="F575">
            <v>310</v>
          </cell>
          <cell r="G575">
            <v>5300</v>
          </cell>
          <cell r="K575">
            <v>5830.0000000000009</v>
          </cell>
        </row>
        <row r="576">
          <cell r="C576" t="str">
            <v>К270 В4-IV 3 сп</v>
          </cell>
        </row>
        <row r="577">
          <cell r="C577" t="str">
            <v>10Г2ФБ</v>
          </cell>
          <cell r="D577" t="str">
            <v>18,7х2500х24000</v>
          </cell>
          <cell r="F577">
            <v>300</v>
          </cell>
          <cell r="G577">
            <v>8600</v>
          </cell>
          <cell r="K577">
            <v>8600</v>
          </cell>
        </row>
        <row r="578">
          <cell r="C578" t="str">
            <v>К270 В4-IV 3 сп</v>
          </cell>
        </row>
        <row r="579">
          <cell r="C579" t="str">
            <v>февраль</v>
          </cell>
        </row>
        <row r="580">
          <cell r="C580" t="str">
            <v>К270 В4-III 10 сп</v>
          </cell>
          <cell r="D580" t="str">
            <v>0,97х660</v>
          </cell>
          <cell r="F580">
            <v>60</v>
          </cell>
          <cell r="G580">
            <v>5937</v>
          </cell>
          <cell r="K580">
            <v>6233.85</v>
          </cell>
        </row>
        <row r="581">
          <cell r="C581" t="str">
            <v>К270 В4-III 10 сп</v>
          </cell>
          <cell r="D581" t="str">
            <v>1,16х660</v>
          </cell>
          <cell r="F581">
            <v>60</v>
          </cell>
          <cell r="G581">
            <v>5937</v>
          </cell>
          <cell r="K581">
            <v>6233.85</v>
          </cell>
        </row>
        <row r="582">
          <cell r="C582" t="str">
            <v>К270 В4-III 10 сп</v>
          </cell>
          <cell r="D582" t="str">
            <v>1,16х730</v>
          </cell>
          <cell r="F582">
            <v>60</v>
          </cell>
          <cell r="G582">
            <v>5937</v>
          </cell>
          <cell r="K582">
            <v>6233.85</v>
          </cell>
        </row>
        <row r="583">
          <cell r="C583" t="str">
            <v>К270 В4-III 10 сп</v>
          </cell>
          <cell r="D583" t="str">
            <v>1,45х1225</v>
          </cell>
          <cell r="F583">
            <v>60</v>
          </cell>
          <cell r="G583">
            <v>5937</v>
          </cell>
          <cell r="K583">
            <v>6233.85</v>
          </cell>
        </row>
        <row r="584">
          <cell r="C584" t="str">
            <v>К270 В4-III 10 сп</v>
          </cell>
          <cell r="D584" t="str">
            <v>1,45х650</v>
          </cell>
          <cell r="F584">
            <v>120</v>
          </cell>
          <cell r="G584">
            <v>5937</v>
          </cell>
          <cell r="K584">
            <v>6233.85</v>
          </cell>
        </row>
        <row r="585">
          <cell r="C585" t="str">
            <v>К270 В4-III 10 сп</v>
          </cell>
          <cell r="D585" t="str">
            <v>1,95х1200</v>
          </cell>
          <cell r="F585">
            <v>120</v>
          </cell>
          <cell r="G585">
            <v>5738</v>
          </cell>
          <cell r="K585">
            <v>6024.9</v>
          </cell>
        </row>
        <row r="586">
          <cell r="C586" t="str">
            <v>К270 В4-III 10 сп</v>
          </cell>
          <cell r="D586" t="str">
            <v>2,5х1265</v>
          </cell>
          <cell r="F586">
            <v>240</v>
          </cell>
          <cell r="G586">
            <v>5738</v>
          </cell>
          <cell r="K586">
            <v>6024.9</v>
          </cell>
        </row>
        <row r="587">
          <cell r="C587" t="str">
            <v>В4-IV 08Ю ВГ</v>
          </cell>
          <cell r="D587" t="str">
            <v>1,0х660</v>
          </cell>
          <cell r="F587">
            <v>120</v>
          </cell>
          <cell r="G587">
            <v>5975</v>
          </cell>
          <cell r="K587">
            <v>6273.75</v>
          </cell>
        </row>
        <row r="588">
          <cell r="C588" t="str">
            <v>В4-IV 08Ю ВГ</v>
          </cell>
          <cell r="D588" t="str">
            <v>1,5х1200</v>
          </cell>
          <cell r="F588">
            <v>120</v>
          </cell>
          <cell r="G588">
            <v>5975</v>
          </cell>
          <cell r="K588">
            <v>6273.75</v>
          </cell>
        </row>
        <row r="589">
          <cell r="C589" t="str">
            <v>09Г2С</v>
          </cell>
          <cell r="D589" t="str">
            <v>7.6х670</v>
          </cell>
          <cell r="F589">
            <v>480</v>
          </cell>
          <cell r="G589">
            <v>5625</v>
          </cell>
          <cell r="K589">
            <v>5906.25</v>
          </cell>
        </row>
        <row r="590">
          <cell r="C590" t="str">
            <v>ст.10</v>
          </cell>
          <cell r="D590" t="str">
            <v>7.6х670</v>
          </cell>
          <cell r="F590">
            <v>600</v>
          </cell>
          <cell r="G590">
            <v>4650</v>
          </cell>
          <cell r="K590">
            <v>5187</v>
          </cell>
        </row>
        <row r="591">
          <cell r="C591" t="str">
            <v>К270 В4-IV 3 сп</v>
          </cell>
          <cell r="D591" t="str">
            <v>1.95х1200</v>
          </cell>
          <cell r="F591">
            <v>240</v>
          </cell>
          <cell r="G591">
            <v>4650</v>
          </cell>
          <cell r="K591">
            <v>5047.3500000000004</v>
          </cell>
        </row>
        <row r="592">
          <cell r="C592" t="str">
            <v>К270 В4-IV 3 сп</v>
          </cell>
          <cell r="D592" t="str">
            <v>2,85х1030</v>
          </cell>
          <cell r="F592">
            <v>300</v>
          </cell>
          <cell r="G592">
            <v>4650</v>
          </cell>
          <cell r="K592">
            <v>5047.3500000000004</v>
          </cell>
        </row>
        <row r="593">
          <cell r="C593" t="str">
            <v>К270 В4-IV 3 сп</v>
          </cell>
          <cell r="D593" t="str">
            <v>2,85х1130</v>
          </cell>
          <cell r="F593">
            <v>300</v>
          </cell>
          <cell r="G593">
            <v>4650</v>
          </cell>
          <cell r="K593">
            <v>5047.3500000000004</v>
          </cell>
        </row>
        <row r="594">
          <cell r="C594" t="str">
            <v>К270 В4-IV 3 сп</v>
          </cell>
          <cell r="D594" t="str">
            <v>2,85х1200</v>
          </cell>
          <cell r="F594">
            <v>660</v>
          </cell>
          <cell r="G594">
            <v>4650</v>
          </cell>
          <cell r="K594">
            <v>5047.3500000000004</v>
          </cell>
        </row>
        <row r="595">
          <cell r="C595" t="str">
            <v>К270 В4-IV 3 сп</v>
          </cell>
          <cell r="D595" t="str">
            <v>3,3х1025</v>
          </cell>
          <cell r="F595">
            <v>360</v>
          </cell>
          <cell r="G595">
            <v>4650</v>
          </cell>
          <cell r="K595">
            <v>5047.3500000000004</v>
          </cell>
        </row>
        <row r="596">
          <cell r="C596" t="str">
            <v>К270 В4-IV 10 сп</v>
          </cell>
          <cell r="D596" t="str">
            <v>2,85х1030</v>
          </cell>
          <cell r="F596">
            <v>120</v>
          </cell>
          <cell r="G596">
            <v>4650</v>
          </cell>
          <cell r="K596">
            <v>5316.15</v>
          </cell>
        </row>
        <row r="597">
          <cell r="C597" t="str">
            <v>К270 В4-IV 10 сп</v>
          </cell>
          <cell r="D597" t="str">
            <v>3,3х1025</v>
          </cell>
          <cell r="F597">
            <v>540</v>
          </cell>
          <cell r="G597">
            <v>4650</v>
          </cell>
          <cell r="K597">
            <v>5316.15</v>
          </cell>
        </row>
        <row r="598">
          <cell r="C598" t="str">
            <v>К270 В4-IV 10 сп</v>
          </cell>
          <cell r="D598" t="str">
            <v>3,3х1120</v>
          </cell>
          <cell r="F598">
            <v>240</v>
          </cell>
          <cell r="G598">
            <v>4650</v>
          </cell>
          <cell r="K598">
            <v>5316.15</v>
          </cell>
        </row>
        <row r="599">
          <cell r="C599" t="str">
            <v>К270 В4-IV 10 сп</v>
          </cell>
          <cell r="D599" t="str">
            <v>3,3х1185</v>
          </cell>
          <cell r="F599">
            <v>120</v>
          </cell>
          <cell r="G599">
            <v>4650</v>
          </cell>
          <cell r="K599">
            <v>5316.15</v>
          </cell>
        </row>
        <row r="600">
          <cell r="C600" t="str">
            <v>К270 В4-IV 10 сп</v>
          </cell>
          <cell r="D600" t="str">
            <v>3,75х1025</v>
          </cell>
          <cell r="F600">
            <v>300</v>
          </cell>
          <cell r="G600">
            <v>4650</v>
          </cell>
          <cell r="K600">
            <v>5316.15</v>
          </cell>
        </row>
        <row r="601">
          <cell r="C601" t="str">
            <v>К270 В4-IV 10 сп</v>
          </cell>
          <cell r="D601" t="str">
            <v>3,75х1120</v>
          </cell>
          <cell r="F601">
            <v>120</v>
          </cell>
          <cell r="G601">
            <v>4650</v>
          </cell>
          <cell r="K601">
            <v>5316.15</v>
          </cell>
        </row>
        <row r="602">
          <cell r="C602" t="str">
            <v>К270 В4-IV 10 сп</v>
          </cell>
          <cell r="D602" t="str">
            <v>3,75х1185</v>
          </cell>
          <cell r="F602">
            <v>60</v>
          </cell>
          <cell r="G602">
            <v>4650</v>
          </cell>
          <cell r="K602">
            <v>5316.15</v>
          </cell>
        </row>
        <row r="603">
          <cell r="C603" t="str">
            <v>К270 В4-IV 10 сп</v>
          </cell>
          <cell r="D603" t="str">
            <v>3,75х1380</v>
          </cell>
          <cell r="F603">
            <v>180</v>
          </cell>
          <cell r="G603">
            <v>4650</v>
          </cell>
          <cell r="K603">
            <v>5316.15</v>
          </cell>
        </row>
        <row r="604">
          <cell r="C604" t="str">
            <v xml:space="preserve">К270 В4-IV 10 </v>
          </cell>
          <cell r="D604" t="str">
            <v>3,75х1505</v>
          </cell>
          <cell r="F604">
            <v>240</v>
          </cell>
          <cell r="G604">
            <v>4650</v>
          </cell>
          <cell r="K604">
            <v>5316.15</v>
          </cell>
        </row>
        <row r="605">
          <cell r="C605" t="str">
            <v>ст.10</v>
          </cell>
          <cell r="D605" t="str">
            <v>4,25х1420</v>
          </cell>
          <cell r="F605">
            <v>300</v>
          </cell>
          <cell r="G605">
            <v>4650</v>
          </cell>
          <cell r="K605">
            <v>5286.75</v>
          </cell>
        </row>
        <row r="606">
          <cell r="C606" t="str">
            <v>ст.10</v>
          </cell>
          <cell r="D606" t="str">
            <v>4,25х1505</v>
          </cell>
          <cell r="F606">
            <v>300</v>
          </cell>
          <cell r="G606">
            <v>4650</v>
          </cell>
          <cell r="K606">
            <v>5286.75</v>
          </cell>
        </row>
        <row r="607">
          <cell r="C607" t="str">
            <v>ст.10</v>
          </cell>
          <cell r="D607" t="str">
            <v>4,7х1380</v>
          </cell>
          <cell r="F607">
            <v>300</v>
          </cell>
          <cell r="G607">
            <v>4650</v>
          </cell>
          <cell r="K607">
            <v>5286.75</v>
          </cell>
        </row>
        <row r="608">
          <cell r="C608" t="str">
            <v>ст.20</v>
          </cell>
          <cell r="D608" t="str">
            <v>4,7х1420</v>
          </cell>
          <cell r="F608">
            <v>300</v>
          </cell>
          <cell r="G608">
            <v>4650</v>
          </cell>
          <cell r="K608">
            <v>5286.75</v>
          </cell>
        </row>
        <row r="609">
          <cell r="C609" t="str">
            <v>ст.10</v>
          </cell>
          <cell r="D609" t="str">
            <v>5,7х1375</v>
          </cell>
          <cell r="F609">
            <v>600</v>
          </cell>
          <cell r="G609">
            <v>4650</v>
          </cell>
          <cell r="K609">
            <v>5226.8999999999996</v>
          </cell>
        </row>
        <row r="610">
          <cell r="C610" t="str">
            <v>ст.20</v>
          </cell>
          <cell r="D610" t="str">
            <v>5,7х1375</v>
          </cell>
          <cell r="F610">
            <v>600</v>
          </cell>
          <cell r="G610">
            <v>4650</v>
          </cell>
          <cell r="K610">
            <v>5226.8999999999996</v>
          </cell>
        </row>
        <row r="611">
          <cell r="C611" t="str">
            <v>ст.10</v>
          </cell>
          <cell r="D611" t="str">
            <v>6,7х1370</v>
          </cell>
          <cell r="F611">
            <v>1200</v>
          </cell>
          <cell r="G611">
            <v>4650</v>
          </cell>
          <cell r="K611">
            <v>5226.8999999999996</v>
          </cell>
        </row>
        <row r="612">
          <cell r="C612" t="str">
            <v>ст.20</v>
          </cell>
          <cell r="D612" t="str">
            <v>6,7х1370</v>
          </cell>
          <cell r="F612">
            <v>300</v>
          </cell>
          <cell r="G612">
            <v>4650</v>
          </cell>
          <cell r="K612">
            <v>5226.8999999999996</v>
          </cell>
        </row>
        <row r="613">
          <cell r="C613" t="str">
            <v>22ГЮ</v>
          </cell>
          <cell r="D613" t="str">
            <v>6,5х1400</v>
          </cell>
          <cell r="F613">
            <v>240</v>
          </cell>
          <cell r="G613">
            <v>6200</v>
          </cell>
          <cell r="K613">
            <v>6510</v>
          </cell>
        </row>
        <row r="614">
          <cell r="C614" t="str">
            <v>17Г1САУ</v>
          </cell>
        </row>
        <row r="615">
          <cell r="C615" t="str">
            <v>10Г2ФБ</v>
          </cell>
          <cell r="D615" t="str">
            <v>15,7х1660</v>
          </cell>
          <cell r="F615">
            <v>1736</v>
          </cell>
          <cell r="G615">
            <v>6300</v>
          </cell>
          <cell r="K615">
            <v>6930.0000000000009</v>
          </cell>
        </row>
        <row r="616">
          <cell r="C616" t="str">
            <v>17Г1СУ</v>
          </cell>
          <cell r="D616" t="str">
            <v>12х1630</v>
          </cell>
          <cell r="F616">
            <v>868</v>
          </cell>
          <cell r="G616">
            <v>5650</v>
          </cell>
          <cell r="K616">
            <v>6215.0000000000009</v>
          </cell>
        </row>
        <row r="617">
          <cell r="C617" t="str">
            <v>10Г2ФБ</v>
          </cell>
          <cell r="D617" t="str">
            <v>14х1660</v>
          </cell>
          <cell r="F617">
            <v>30</v>
          </cell>
          <cell r="G617">
            <v>6300</v>
          </cell>
          <cell r="K617">
            <v>6930.0000000000009</v>
          </cell>
        </row>
        <row r="618">
          <cell r="C618" t="str">
            <v>17Г1СУ</v>
          </cell>
          <cell r="D618" t="str">
            <v>12х1630</v>
          </cell>
          <cell r="F618">
            <v>2170</v>
          </cell>
          <cell r="G618">
            <v>5650</v>
          </cell>
          <cell r="K618">
            <v>6215.0000000000009</v>
          </cell>
        </row>
        <row r="619">
          <cell r="C619" t="str">
            <v>17Г1САУ</v>
          </cell>
          <cell r="D619" t="str">
            <v>12х1630</v>
          </cell>
          <cell r="F619">
            <v>1302</v>
          </cell>
          <cell r="G619">
            <v>5650</v>
          </cell>
          <cell r="K619">
            <v>6215.0000000000009</v>
          </cell>
        </row>
        <row r="620">
          <cell r="C620" t="str">
            <v>17Г1САУ</v>
          </cell>
          <cell r="D620" t="str">
            <v>8х1050</v>
          </cell>
          <cell r="F620">
            <v>1240</v>
          </cell>
          <cell r="G620">
            <v>5650</v>
          </cell>
          <cell r="K620">
            <v>6215.0000000000009</v>
          </cell>
        </row>
        <row r="621">
          <cell r="C621" t="str">
            <v>17Г1САУ</v>
          </cell>
          <cell r="D621" t="str">
            <v>8х1250</v>
          </cell>
          <cell r="F621">
            <v>2232</v>
          </cell>
          <cell r="G621">
            <v>5650</v>
          </cell>
          <cell r="K621">
            <v>6215.0000000000009</v>
          </cell>
        </row>
        <row r="622">
          <cell r="C622" t="str">
            <v>17Г1САУ</v>
          </cell>
          <cell r="D622" t="str">
            <v>9х1250</v>
          </cell>
          <cell r="F622">
            <v>1240</v>
          </cell>
          <cell r="G622">
            <v>5650</v>
          </cell>
          <cell r="K622">
            <v>6215.0000000000009</v>
          </cell>
        </row>
        <row r="623">
          <cell r="C623" t="str">
            <v>17Г1САУ</v>
          </cell>
          <cell r="D623" t="str">
            <v>10х1250</v>
          </cell>
          <cell r="F623">
            <v>1364</v>
          </cell>
          <cell r="G623">
            <v>5650</v>
          </cell>
          <cell r="K623">
            <v>6215.0000000000009</v>
          </cell>
        </row>
        <row r="624">
          <cell r="C624" t="str">
            <v>17Г1САУ</v>
          </cell>
          <cell r="D624" t="str">
            <v>14х1630</v>
          </cell>
          <cell r="F624">
            <v>1984</v>
          </cell>
          <cell r="G624">
            <v>5650</v>
          </cell>
          <cell r="K624">
            <v>6215.0000000000009</v>
          </cell>
        </row>
        <row r="625">
          <cell r="C625" t="str">
            <v>17Г1САУ</v>
          </cell>
          <cell r="D625" t="str">
            <v>14,3х1630</v>
          </cell>
          <cell r="F625">
            <v>1364</v>
          </cell>
          <cell r="G625">
            <v>5650</v>
          </cell>
          <cell r="K625">
            <v>6215.0000000000009</v>
          </cell>
        </row>
        <row r="626">
          <cell r="C626" t="str">
            <v>ст.20</v>
          </cell>
          <cell r="D626" t="str">
            <v>8х1250</v>
          </cell>
          <cell r="F626">
            <v>558</v>
          </cell>
          <cell r="G626">
            <v>5300</v>
          </cell>
          <cell r="K626">
            <v>5830.0000000000009</v>
          </cell>
        </row>
        <row r="627">
          <cell r="C627" t="str">
            <v>17Г1С</v>
          </cell>
          <cell r="D627" t="str">
            <v>8х1250</v>
          </cell>
          <cell r="F627">
            <v>372</v>
          </cell>
          <cell r="G627">
            <v>5650</v>
          </cell>
          <cell r="K627">
            <v>6215.0000000000009</v>
          </cell>
        </row>
        <row r="628">
          <cell r="C628" t="str">
            <v>17Г1СУ</v>
          </cell>
          <cell r="D628" t="str">
            <v>15,7х1630</v>
          </cell>
          <cell r="F628">
            <v>1984</v>
          </cell>
          <cell r="G628">
            <v>5650</v>
          </cell>
          <cell r="K628">
            <v>6215.0000000000009</v>
          </cell>
        </row>
        <row r="629">
          <cell r="C629" t="str">
            <v>17Г1САУ</v>
          </cell>
          <cell r="D629" t="str">
            <v>12,4х1630</v>
          </cell>
          <cell r="F629">
            <v>496</v>
          </cell>
          <cell r="G629">
            <v>5650</v>
          </cell>
          <cell r="K629">
            <v>6215.0000000000009</v>
          </cell>
        </row>
        <row r="630">
          <cell r="C630" t="str">
            <v>май</v>
          </cell>
        </row>
        <row r="631">
          <cell r="C631" t="str">
            <v>март</v>
          </cell>
        </row>
        <row r="632">
          <cell r="C632" t="str">
            <v>К270 В4-III 10 сп</v>
          </cell>
          <cell r="D632" t="str">
            <v>0,97х660</v>
          </cell>
          <cell r="F632">
            <v>120</v>
          </cell>
          <cell r="G632">
            <v>5937</v>
          </cell>
          <cell r="K632">
            <v>6233.85</v>
          </cell>
        </row>
        <row r="633">
          <cell r="C633" t="str">
            <v>К270 В4-III 10 сп</v>
          </cell>
          <cell r="D633" t="str">
            <v>1,16х730</v>
          </cell>
          <cell r="F633">
            <v>60</v>
          </cell>
          <cell r="G633">
            <v>5937</v>
          </cell>
          <cell r="K633">
            <v>6233.85</v>
          </cell>
        </row>
        <row r="634">
          <cell r="C634" t="str">
            <v>К270 В4-III 10 сп</v>
          </cell>
          <cell r="D634" t="str">
            <v>1,45х650</v>
          </cell>
          <cell r="F634">
            <v>60</v>
          </cell>
          <cell r="G634">
            <v>5937</v>
          </cell>
          <cell r="K634">
            <v>6233.85</v>
          </cell>
        </row>
        <row r="635">
          <cell r="C635" t="str">
            <v>К270 В4-III 10 сп</v>
          </cell>
          <cell r="D635" t="str">
            <v>1,45х1225</v>
          </cell>
          <cell r="F635">
            <v>180</v>
          </cell>
          <cell r="G635">
            <v>5937</v>
          </cell>
          <cell r="K635">
            <v>6233.85</v>
          </cell>
        </row>
        <row r="636">
          <cell r="C636" t="str">
            <v>К270 В4-III 10 сп</v>
          </cell>
          <cell r="D636" t="str">
            <v>1,45х1255</v>
          </cell>
          <cell r="F636">
            <v>60</v>
          </cell>
          <cell r="G636">
            <v>5937</v>
          </cell>
          <cell r="K636">
            <v>6233.85</v>
          </cell>
        </row>
        <row r="637">
          <cell r="C637" t="str">
            <v>К270 В4-III 10 сп</v>
          </cell>
          <cell r="D637" t="str">
            <v>1,95х1200</v>
          </cell>
          <cell r="F637">
            <v>180</v>
          </cell>
          <cell r="G637">
            <v>5738</v>
          </cell>
          <cell r="K637">
            <v>6024.9</v>
          </cell>
        </row>
        <row r="638">
          <cell r="C638" t="str">
            <v>В4-IV 08Ю ВГ</v>
          </cell>
          <cell r="D638" t="str">
            <v>1,0х660</v>
          </cell>
          <cell r="F638">
            <v>60</v>
          </cell>
          <cell r="G638">
            <v>5975</v>
          </cell>
          <cell r="K638">
            <v>6273.75</v>
          </cell>
        </row>
        <row r="639">
          <cell r="C639" t="str">
            <v>В4-IV 08Ю ВГ</v>
          </cell>
          <cell r="D639" t="str">
            <v>1,5х1200</v>
          </cell>
          <cell r="F639">
            <v>120</v>
          </cell>
          <cell r="G639">
            <v>5975</v>
          </cell>
          <cell r="K639">
            <v>6273.75</v>
          </cell>
        </row>
        <row r="640">
          <cell r="C640" t="str">
            <v>К270 В4-IV 3 сп</v>
          </cell>
          <cell r="D640" t="str">
            <v>2,85х1030</v>
          </cell>
          <cell r="F640">
            <v>180</v>
          </cell>
          <cell r="G640">
            <v>4650</v>
          </cell>
          <cell r="K640">
            <v>5047.3500000000004</v>
          </cell>
        </row>
        <row r="641">
          <cell r="C641" t="str">
            <v>К270 В4-IV 3 сп</v>
          </cell>
          <cell r="D641" t="str">
            <v>2,85х1130</v>
          </cell>
          <cell r="F641">
            <v>720</v>
          </cell>
          <cell r="G641">
            <v>4650</v>
          </cell>
          <cell r="K641">
            <v>5047.3500000000004</v>
          </cell>
        </row>
        <row r="642">
          <cell r="C642" t="str">
            <v>К270 В4-IV 3 сп</v>
          </cell>
          <cell r="D642" t="str">
            <v>2,85х1200</v>
          </cell>
          <cell r="F642">
            <v>900</v>
          </cell>
          <cell r="G642">
            <v>4650</v>
          </cell>
          <cell r="K642">
            <v>5047.3500000000004</v>
          </cell>
        </row>
        <row r="643">
          <cell r="C643" t="str">
            <v>К270 В4-IV 3 сп</v>
          </cell>
          <cell r="D643" t="str">
            <v>3,3х1025</v>
          </cell>
          <cell r="F643">
            <v>420</v>
          </cell>
          <cell r="G643">
            <v>4650</v>
          </cell>
          <cell r="K643">
            <v>5047.3500000000004</v>
          </cell>
        </row>
        <row r="644">
          <cell r="C644" t="str">
            <v>К270 В4-IV 3 сп</v>
          </cell>
          <cell r="D644" t="str">
            <v>3,3х1120</v>
          </cell>
          <cell r="F644">
            <v>300</v>
          </cell>
          <cell r="G644">
            <v>4650</v>
          </cell>
          <cell r="K644">
            <v>5047.3500000000004</v>
          </cell>
        </row>
        <row r="645">
          <cell r="C645" t="str">
            <v>К270 В4-IV 3 сп</v>
          </cell>
          <cell r="D645" t="str">
            <v>3,3х1185</v>
          </cell>
          <cell r="F645">
            <v>180</v>
          </cell>
          <cell r="G645">
            <v>4650</v>
          </cell>
          <cell r="K645">
            <v>5047.3500000000004</v>
          </cell>
        </row>
        <row r="646">
          <cell r="C646" t="str">
            <v>К270 В4-IV 10 сп</v>
          </cell>
          <cell r="D646" t="str">
            <v>2,85х1030</v>
          </cell>
          <cell r="F646">
            <v>180</v>
          </cell>
          <cell r="G646">
            <v>4650</v>
          </cell>
          <cell r="K646">
            <v>5316.15</v>
          </cell>
        </row>
        <row r="647">
          <cell r="C647" t="str">
            <v>К270 В4-IV 10 сп</v>
          </cell>
          <cell r="D647" t="str">
            <v>2,85х1130</v>
          </cell>
          <cell r="F647">
            <v>180</v>
          </cell>
          <cell r="G647">
            <v>4650</v>
          </cell>
          <cell r="K647">
            <v>5316.15</v>
          </cell>
        </row>
        <row r="648">
          <cell r="C648" t="str">
            <v>К270 В4-IV 10 сп</v>
          </cell>
          <cell r="D648" t="str">
            <v>2,85х1200</v>
          </cell>
          <cell r="F648">
            <v>240</v>
          </cell>
          <cell r="G648">
            <v>4650</v>
          </cell>
          <cell r="K648">
            <v>5316.15</v>
          </cell>
        </row>
        <row r="649">
          <cell r="C649" t="str">
            <v>К270 В4-IV 10 сп</v>
          </cell>
          <cell r="D649" t="str">
            <v>3,3х1025</v>
          </cell>
          <cell r="F649">
            <v>600</v>
          </cell>
          <cell r="G649">
            <v>4650</v>
          </cell>
          <cell r="K649">
            <v>5316.15</v>
          </cell>
        </row>
        <row r="650">
          <cell r="C650" t="str">
            <v>К270 В4-IV 10 сп</v>
          </cell>
          <cell r="D650" t="str">
            <v>3,3х1185</v>
          </cell>
          <cell r="F650">
            <v>240</v>
          </cell>
          <cell r="G650">
            <v>4650</v>
          </cell>
          <cell r="K650">
            <v>5316.15</v>
          </cell>
        </row>
        <row r="651">
          <cell r="C651" t="str">
            <v>К270 В4-IV 10 сп</v>
          </cell>
          <cell r="D651" t="str">
            <v>3,3х1120</v>
          </cell>
          <cell r="F651">
            <v>300</v>
          </cell>
          <cell r="G651">
            <v>4650</v>
          </cell>
          <cell r="K651">
            <v>5316.15</v>
          </cell>
        </row>
        <row r="652">
          <cell r="C652" t="str">
            <v>К270 В4-IV 10 сп</v>
          </cell>
          <cell r="D652" t="str">
            <v>3,75х1025</v>
          </cell>
          <cell r="F652">
            <v>420</v>
          </cell>
          <cell r="G652">
            <v>4650</v>
          </cell>
          <cell r="K652">
            <v>5316.15</v>
          </cell>
        </row>
        <row r="653">
          <cell r="C653" t="str">
            <v>К270 В4-IV 10 сп</v>
          </cell>
          <cell r="D653" t="str">
            <v>3,75х1120</v>
          </cell>
          <cell r="F653">
            <v>240</v>
          </cell>
          <cell r="G653">
            <v>4650</v>
          </cell>
          <cell r="K653">
            <v>5316.15</v>
          </cell>
        </row>
        <row r="654">
          <cell r="C654" t="str">
            <v>К270 В4-IV 10 сп</v>
          </cell>
          <cell r="D654" t="str">
            <v>3,75х1185</v>
          </cell>
          <cell r="F654">
            <v>180</v>
          </cell>
          <cell r="G654">
            <v>4650</v>
          </cell>
          <cell r="K654">
            <v>5316.15</v>
          </cell>
        </row>
        <row r="655">
          <cell r="C655" t="str">
            <v>К270 В4-IV 10 сп</v>
          </cell>
          <cell r="D655" t="str">
            <v>3,75х1505</v>
          </cell>
          <cell r="F655">
            <v>240</v>
          </cell>
          <cell r="G655">
            <v>4650</v>
          </cell>
          <cell r="K655">
            <v>5316.15</v>
          </cell>
        </row>
        <row r="656">
          <cell r="C656" t="str">
            <v>ст.10</v>
          </cell>
          <cell r="D656" t="str">
            <v>4,25х1010</v>
          </cell>
          <cell r="F656">
            <v>120</v>
          </cell>
          <cell r="G656">
            <v>4650</v>
          </cell>
          <cell r="K656">
            <v>5286.75</v>
          </cell>
        </row>
        <row r="657">
          <cell r="C657" t="str">
            <v>ст.10</v>
          </cell>
          <cell r="D657" t="str">
            <v>4,25х1420</v>
          </cell>
          <cell r="F657">
            <v>1500</v>
          </cell>
          <cell r="G657">
            <v>4650</v>
          </cell>
          <cell r="K657">
            <v>5286.75</v>
          </cell>
        </row>
        <row r="658">
          <cell r="C658" t="str">
            <v>ст.10</v>
          </cell>
          <cell r="D658" t="str">
            <v>4,25х1505</v>
          </cell>
          <cell r="F658">
            <v>600</v>
          </cell>
          <cell r="G658">
            <v>4650</v>
          </cell>
          <cell r="K658">
            <v>5286.75</v>
          </cell>
        </row>
        <row r="659">
          <cell r="C659" t="str">
            <v>ст.20</v>
          </cell>
          <cell r="D659" t="str">
            <v>4,25х1505</v>
          </cell>
          <cell r="F659">
            <v>300</v>
          </cell>
          <cell r="G659">
            <v>4650</v>
          </cell>
          <cell r="K659">
            <v>5286.75</v>
          </cell>
        </row>
        <row r="660">
          <cell r="C660" t="str">
            <v>ст.10</v>
          </cell>
          <cell r="D660" t="str">
            <v>4,7х1490</v>
          </cell>
          <cell r="F660">
            <v>1500</v>
          </cell>
          <cell r="G660">
            <v>4650</v>
          </cell>
          <cell r="K660">
            <v>5286.75</v>
          </cell>
        </row>
        <row r="661">
          <cell r="C661" t="str">
            <v>ст.20</v>
          </cell>
          <cell r="D661" t="str">
            <v>4,7х1490</v>
          </cell>
          <cell r="F661">
            <v>600</v>
          </cell>
          <cell r="G661">
            <v>4650</v>
          </cell>
          <cell r="K661">
            <v>5286.75</v>
          </cell>
        </row>
        <row r="662">
          <cell r="C662" t="str">
            <v>ст.10</v>
          </cell>
          <cell r="D662" t="str">
            <v>5,7х1060</v>
          </cell>
          <cell r="F662">
            <v>300</v>
          </cell>
          <cell r="G662">
            <v>4650</v>
          </cell>
          <cell r="K662">
            <v>5226.8999999999996</v>
          </cell>
        </row>
        <row r="663">
          <cell r="C663" t="str">
            <v>ст.10</v>
          </cell>
          <cell r="D663" t="str">
            <v>5,7х1375</v>
          </cell>
          <cell r="F663">
            <v>1200</v>
          </cell>
          <cell r="G663">
            <v>4650</v>
          </cell>
          <cell r="K663">
            <v>5226.8999999999996</v>
          </cell>
        </row>
        <row r="664">
          <cell r="C664" t="str">
            <v>ст.20</v>
          </cell>
          <cell r="D664" t="str">
            <v>5,7х1375</v>
          </cell>
          <cell r="F664">
            <v>600</v>
          </cell>
          <cell r="G664">
            <v>4650</v>
          </cell>
          <cell r="K664">
            <v>5226.8999999999996</v>
          </cell>
        </row>
        <row r="665">
          <cell r="C665" t="str">
            <v>ст.20</v>
          </cell>
          <cell r="D665" t="str">
            <v>5,7х1485</v>
          </cell>
          <cell r="F665">
            <v>300</v>
          </cell>
          <cell r="G665">
            <v>4650</v>
          </cell>
          <cell r="K665">
            <v>5226.8999999999996</v>
          </cell>
        </row>
        <row r="666">
          <cell r="C666" t="str">
            <v>ст.20</v>
          </cell>
          <cell r="D666" t="str">
            <v>7,6х482</v>
          </cell>
          <cell r="F666">
            <v>300</v>
          </cell>
          <cell r="G666">
            <v>4650</v>
          </cell>
          <cell r="K666">
            <v>5187</v>
          </cell>
        </row>
        <row r="667">
          <cell r="C667" t="str">
            <v>09Г2С</v>
          </cell>
          <cell r="D667" t="str">
            <v>7.6х670</v>
          </cell>
          <cell r="F667">
            <v>120</v>
          </cell>
          <cell r="G667">
            <v>5625</v>
          </cell>
          <cell r="K667">
            <v>5906.25</v>
          </cell>
        </row>
        <row r="668">
          <cell r="C668" t="str">
            <v>ст.20</v>
          </cell>
          <cell r="D668" t="str">
            <v>4.7х1420</v>
          </cell>
          <cell r="F668">
            <v>300</v>
          </cell>
          <cell r="G668">
            <v>4650</v>
          </cell>
          <cell r="H668" t="str">
            <v>ТУ 14-1-3579-83</v>
          </cell>
          <cell r="K668">
            <v>5286.75</v>
          </cell>
        </row>
        <row r="669">
          <cell r="C669" t="str">
            <v>17Г1САУ</v>
          </cell>
        </row>
        <row r="670">
          <cell r="C670" t="str">
            <v>17Г1САУ</v>
          </cell>
          <cell r="D670" t="str">
            <v>8х1250</v>
          </cell>
          <cell r="F670">
            <v>1612</v>
          </cell>
          <cell r="G670">
            <v>5650</v>
          </cell>
          <cell r="H670" t="str">
            <v>ТУ 14-1-5407-2000</v>
          </cell>
          <cell r="K670">
            <v>6215.0000000000009</v>
          </cell>
          <cell r="AB670" t="str">
            <v>720х8</v>
          </cell>
        </row>
        <row r="671">
          <cell r="C671" t="str">
            <v>17Г1САУ</v>
          </cell>
          <cell r="D671" t="str">
            <v>9х1250</v>
          </cell>
          <cell r="F671">
            <v>868</v>
          </cell>
          <cell r="G671">
            <v>5650</v>
          </cell>
          <cell r="K671">
            <v>6215.0000000000009</v>
          </cell>
          <cell r="AB671" t="str">
            <v>720х9</v>
          </cell>
        </row>
        <row r="672">
          <cell r="C672" t="str">
            <v>17Г1САУ</v>
          </cell>
          <cell r="D672" t="str">
            <v>10х1250</v>
          </cell>
          <cell r="F672">
            <v>1364</v>
          </cell>
          <cell r="G672">
            <v>5650</v>
          </cell>
          <cell r="K672">
            <v>6215.0000000000009</v>
          </cell>
          <cell r="AB672" t="str">
            <v>720х10</v>
          </cell>
        </row>
        <row r="673">
          <cell r="C673" t="str">
            <v>17Г1САУ</v>
          </cell>
          <cell r="D673" t="str">
            <v>14х1630</v>
          </cell>
          <cell r="F673">
            <v>4588</v>
          </cell>
          <cell r="G673">
            <v>5650</v>
          </cell>
          <cell r="K673">
            <v>6215.0000000000009</v>
          </cell>
          <cell r="AB673" t="str">
            <v>1020х14</v>
          </cell>
        </row>
        <row r="674">
          <cell r="C674" t="str">
            <v>17Г1СУ</v>
          </cell>
          <cell r="D674" t="str">
            <v>14,6х1630</v>
          </cell>
          <cell r="F674">
            <v>2046</v>
          </cell>
          <cell r="G674">
            <v>5650</v>
          </cell>
          <cell r="K674">
            <v>6215.0000000000009</v>
          </cell>
          <cell r="AB674" t="str">
            <v>1220х14,6</v>
          </cell>
        </row>
        <row r="675">
          <cell r="C675" t="str">
            <v>17Г1СУ</v>
          </cell>
          <cell r="D675" t="str">
            <v>10,5х1630</v>
          </cell>
          <cell r="F675">
            <v>4154</v>
          </cell>
          <cell r="G675">
            <v>5650</v>
          </cell>
          <cell r="K675">
            <v>6215.0000000000009</v>
          </cell>
        </row>
        <row r="676">
          <cell r="C676" t="str">
            <v>17Г1СУ</v>
          </cell>
          <cell r="D676" t="str">
            <v>12х1630</v>
          </cell>
          <cell r="F676">
            <v>7440</v>
          </cell>
          <cell r="G676">
            <v>5650</v>
          </cell>
          <cell r="K676">
            <v>6215.0000000000009</v>
          </cell>
        </row>
        <row r="677">
          <cell r="C677" t="str">
            <v>ст.20</v>
          </cell>
        </row>
        <row r="678">
          <cell r="C678" t="str">
            <v>апрель</v>
          </cell>
        </row>
        <row r="679">
          <cell r="C679" t="str">
            <v>К270 В4-III 10 сп</v>
          </cell>
          <cell r="D679" t="str">
            <v>0,97 х 735</v>
          </cell>
          <cell r="F679">
            <v>120</v>
          </cell>
          <cell r="G679">
            <v>5937</v>
          </cell>
          <cell r="H679" t="str">
            <v>В-ПН-НО-ГОСТ 19904-90,         ГОСТ 16523-97</v>
          </cell>
          <cell r="K679">
            <v>6233.85</v>
          </cell>
          <cell r="AB679" t="str">
            <v>16-18х1.0</v>
          </cell>
        </row>
        <row r="680">
          <cell r="C680" t="str">
            <v>К270 В4-III 10 сп</v>
          </cell>
          <cell r="D680" t="str">
            <v>0,97 х 640</v>
          </cell>
          <cell r="F680">
            <v>60</v>
          </cell>
          <cell r="G680">
            <v>5937</v>
          </cell>
          <cell r="K680">
            <v>6233.85</v>
          </cell>
          <cell r="AB680" t="str">
            <v>16-18х1.0</v>
          </cell>
        </row>
        <row r="681">
          <cell r="C681" t="str">
            <v>К270 В4-III 10 сп</v>
          </cell>
          <cell r="D681" t="str">
            <v>0,97 х 600</v>
          </cell>
          <cell r="F681">
            <v>60</v>
          </cell>
          <cell r="G681">
            <v>5937</v>
          </cell>
          <cell r="K681">
            <v>6233.85</v>
          </cell>
          <cell r="AB681" t="str">
            <v>16-18х1.0</v>
          </cell>
        </row>
        <row r="682">
          <cell r="C682" t="str">
            <v>К270 В4-III 10 сп</v>
          </cell>
          <cell r="D682" t="str">
            <v>1,16 х 730</v>
          </cell>
          <cell r="F682">
            <v>60</v>
          </cell>
          <cell r="G682">
            <v>5937</v>
          </cell>
          <cell r="K682">
            <v>6233.85</v>
          </cell>
          <cell r="AB682" t="str">
            <v>16-57х1.2</v>
          </cell>
        </row>
        <row r="683">
          <cell r="C683" t="str">
            <v>К270 В4-III 10 сп</v>
          </cell>
          <cell r="D683" t="str">
            <v>1,45 х 650</v>
          </cell>
          <cell r="F683">
            <v>180</v>
          </cell>
          <cell r="G683">
            <v>5937</v>
          </cell>
          <cell r="K683">
            <v>6233.85</v>
          </cell>
          <cell r="AB683" t="str">
            <v>10-76х1.5</v>
          </cell>
        </row>
        <row r="684">
          <cell r="C684" t="str">
            <v>К270 В4-III 10 сп</v>
          </cell>
          <cell r="D684" t="str">
            <v>1,45 х1210</v>
          </cell>
          <cell r="F684">
            <v>120</v>
          </cell>
          <cell r="G684">
            <v>5937</v>
          </cell>
          <cell r="K684">
            <v>6233.85</v>
          </cell>
          <cell r="AB684" t="str">
            <v>10-76х1.5</v>
          </cell>
        </row>
        <row r="685">
          <cell r="C685" t="str">
            <v>К270 В4-III 10 сп</v>
          </cell>
          <cell r="D685" t="str">
            <v>1,45 х1255</v>
          </cell>
          <cell r="F685">
            <v>240</v>
          </cell>
          <cell r="G685">
            <v>5937</v>
          </cell>
          <cell r="K685">
            <v>6233.85</v>
          </cell>
          <cell r="AB685" t="str">
            <v>10-76х1.5</v>
          </cell>
        </row>
        <row r="686">
          <cell r="C686" t="str">
            <v>К270 В4-III 10 сп</v>
          </cell>
          <cell r="D686" t="str">
            <v>1,95 х1215</v>
          </cell>
          <cell r="F686">
            <v>60</v>
          </cell>
          <cell r="G686">
            <v>5738</v>
          </cell>
          <cell r="K686">
            <v>6024.9</v>
          </cell>
          <cell r="AB686" t="str">
            <v>18-76х2.0</v>
          </cell>
        </row>
        <row r="687">
          <cell r="C687" t="str">
            <v>К270 В4-III 10 сп</v>
          </cell>
          <cell r="D687" t="str">
            <v>2,0  х1200</v>
          </cell>
          <cell r="F687">
            <v>60</v>
          </cell>
          <cell r="G687">
            <v>5738</v>
          </cell>
          <cell r="K687">
            <v>6024.9</v>
          </cell>
          <cell r="AB687" t="str">
            <v>30-76х2.0</v>
          </cell>
        </row>
        <row r="688">
          <cell r="C688" t="str">
            <v>К270 В4-III 10 сп</v>
          </cell>
          <cell r="D688" t="str">
            <v>2,5  х1265</v>
          </cell>
          <cell r="F688">
            <v>300</v>
          </cell>
          <cell r="G688">
            <v>5738</v>
          </cell>
          <cell r="K688">
            <v>6024.9</v>
          </cell>
          <cell r="AB688" t="str">
            <v xml:space="preserve"> 28;51х2.5</v>
          </cell>
        </row>
        <row r="689">
          <cell r="C689" t="str">
            <v>К270 В4-III 08 кп</v>
          </cell>
          <cell r="D689" t="str">
            <v>2,0  х1210</v>
          </cell>
          <cell r="F689">
            <v>180</v>
          </cell>
          <cell r="G689">
            <v>5738</v>
          </cell>
          <cell r="K689">
            <v>6024.9</v>
          </cell>
          <cell r="AB689" t="str">
            <v>30-76х2.0</v>
          </cell>
        </row>
        <row r="690">
          <cell r="C690" t="str">
            <v>09Г2С</v>
          </cell>
        </row>
        <row r="691">
          <cell r="C691" t="str">
            <v>К270 В4-IV 3 сп</v>
          </cell>
          <cell r="D691" t="str">
            <v>2,85 х1030</v>
          </cell>
          <cell r="F691">
            <v>240</v>
          </cell>
          <cell r="G691">
            <v>4650</v>
          </cell>
          <cell r="H691" t="str">
            <v>В-ПН-НО-ГОСТ 19903-74,         ГОСТ 16523-97</v>
          </cell>
          <cell r="K691">
            <v>5047.3500000000004</v>
          </cell>
          <cell r="AB691" t="str">
            <v>ду15-20</v>
          </cell>
        </row>
        <row r="692">
          <cell r="C692" t="str">
            <v>К270 В4-IV 3 сп</v>
          </cell>
          <cell r="D692" t="str">
            <v>2,85 х1130</v>
          </cell>
          <cell r="F692">
            <v>720</v>
          </cell>
          <cell r="G692">
            <v>4650</v>
          </cell>
          <cell r="H692" t="str">
            <v>В-ПН-НО-ГОСТ 19903-74,         ГОСТ 16523-97</v>
          </cell>
          <cell r="K692">
            <v>5047.3500000000004</v>
          </cell>
          <cell r="AB692" t="str">
            <v>ду15-32</v>
          </cell>
        </row>
        <row r="693">
          <cell r="C693" t="str">
            <v>К270 В4-IV 3 сп</v>
          </cell>
          <cell r="D693" t="str">
            <v>2,85 х1200</v>
          </cell>
          <cell r="F693">
            <v>900</v>
          </cell>
          <cell r="G693">
            <v>4650</v>
          </cell>
          <cell r="H693" t="str">
            <v>В-ПН-НО-ГОСТ 19903-74,         ГОСТ 16523-97</v>
          </cell>
          <cell r="K693">
            <v>5047.3500000000004</v>
          </cell>
          <cell r="AB693" t="str">
            <v>ду15-32</v>
          </cell>
        </row>
        <row r="694">
          <cell r="C694" t="str">
            <v>К270 В4-IV 3 сп</v>
          </cell>
          <cell r="D694" t="str">
            <v>3,3  х1025</v>
          </cell>
          <cell r="F694">
            <v>420</v>
          </cell>
          <cell r="G694">
            <v>4650</v>
          </cell>
          <cell r="H694" t="str">
            <v>В-ПН-НО-ГОСТ 19903-74,         ГОСТ 16523-97</v>
          </cell>
          <cell r="K694">
            <v>5047.3500000000004</v>
          </cell>
          <cell r="AB694" t="str">
            <v>ду32-100</v>
          </cell>
        </row>
        <row r="695">
          <cell r="C695" t="str">
            <v>К270 В4-IV 3 сп</v>
          </cell>
          <cell r="D695" t="str">
            <v>3,3  х1120</v>
          </cell>
          <cell r="F695">
            <v>240</v>
          </cell>
          <cell r="G695">
            <v>4650</v>
          </cell>
          <cell r="H695" t="str">
            <v>В-ПН-НО-ГОСТ 19903-74,         ГОСТ 16523-97</v>
          </cell>
          <cell r="K695">
            <v>5047.3500000000004</v>
          </cell>
          <cell r="AB695" t="str">
            <v>ду32-100</v>
          </cell>
        </row>
        <row r="696">
          <cell r="C696" t="str">
            <v>К270 В4-IV 3 сп</v>
          </cell>
          <cell r="D696" t="str">
            <v>3,3  х1185</v>
          </cell>
          <cell r="F696">
            <v>180</v>
          </cell>
          <cell r="G696">
            <v>4650</v>
          </cell>
          <cell r="H696" t="str">
            <v>В-ПН-НО-ГОСТ 19903-74,         ГОСТ 16523-97</v>
          </cell>
          <cell r="K696">
            <v>5047.3500000000004</v>
          </cell>
          <cell r="AB696" t="str">
            <v>ду32-100</v>
          </cell>
        </row>
        <row r="697">
          <cell r="C697" t="str">
            <v>К270 В4-IV 10 сп</v>
          </cell>
          <cell r="D697" t="str">
            <v>2,85 х1030</v>
          </cell>
          <cell r="F697">
            <v>180</v>
          </cell>
          <cell r="G697">
            <v>4650</v>
          </cell>
          <cell r="H697" t="str">
            <v>В-ПН-НО-ГОСТ 19903-74,         ГОСТ 16523-97</v>
          </cell>
          <cell r="K697">
            <v>5316.15</v>
          </cell>
          <cell r="AB697" t="str">
            <v>ду15-20</v>
          </cell>
        </row>
        <row r="698">
          <cell r="C698" t="str">
            <v>К270 В4-IV 10 сп</v>
          </cell>
          <cell r="D698" t="str">
            <v>2,85 х1130</v>
          </cell>
          <cell r="F698">
            <v>180</v>
          </cell>
          <cell r="G698">
            <v>4650</v>
          </cell>
          <cell r="H698" t="str">
            <v>В-ПН-НО-ГОСТ 19903-74,         ГОСТ 16523-97</v>
          </cell>
          <cell r="K698">
            <v>5316.15</v>
          </cell>
          <cell r="AB698" t="str">
            <v>ду15-32</v>
          </cell>
        </row>
        <row r="699">
          <cell r="C699" t="str">
            <v>К270 В4-IV 10 сп</v>
          </cell>
          <cell r="D699" t="str">
            <v>2,85 х1200</v>
          </cell>
          <cell r="F699">
            <v>180</v>
          </cell>
          <cell r="G699">
            <v>4650</v>
          </cell>
          <cell r="H699" t="str">
            <v>В-ПН-НО-ГОСТ 19903-74,         ГОСТ 16523-97</v>
          </cell>
          <cell r="K699">
            <v>5316.15</v>
          </cell>
          <cell r="AB699" t="str">
            <v>ду15-32</v>
          </cell>
        </row>
        <row r="700">
          <cell r="C700" t="str">
            <v>К270 В4-IV 10 сп</v>
          </cell>
          <cell r="D700" t="str">
            <v>3,3  х1025</v>
          </cell>
          <cell r="F700">
            <v>660</v>
          </cell>
          <cell r="G700">
            <v>4650</v>
          </cell>
          <cell r="H700" t="str">
            <v>В-ПН-НО-ГОСТ 19903-74,         ГОСТ 16523-97</v>
          </cell>
          <cell r="K700">
            <v>5316.15</v>
          </cell>
          <cell r="AB700" t="str">
            <v>ду25-80</v>
          </cell>
        </row>
        <row r="701">
          <cell r="C701" t="str">
            <v>К270 В4-IV 10 сп</v>
          </cell>
          <cell r="D701" t="str">
            <v>3,3  х1120</v>
          </cell>
          <cell r="F701">
            <v>360</v>
          </cell>
          <cell r="G701">
            <v>4650</v>
          </cell>
          <cell r="H701" t="str">
            <v>В-ПН-НО-ГОСТ 19903-74,         ГОСТ 16523-97</v>
          </cell>
          <cell r="K701">
            <v>5316.15</v>
          </cell>
          <cell r="AB701" t="str">
            <v>57-108х3.5</v>
          </cell>
        </row>
        <row r="702">
          <cell r="C702" t="str">
            <v>К270 В4-IV 10 сп</v>
          </cell>
          <cell r="D702" t="str">
            <v>3,3  х1185</v>
          </cell>
          <cell r="F702">
            <v>240</v>
          </cell>
          <cell r="G702">
            <v>4650</v>
          </cell>
          <cell r="H702" t="str">
            <v>В-ПН-НО-ГОСТ 19903-74,         ГОСТ 16523-97</v>
          </cell>
          <cell r="K702">
            <v>5316.15</v>
          </cell>
          <cell r="AB702" t="str">
            <v>57-108х3.5</v>
          </cell>
        </row>
        <row r="703">
          <cell r="C703" t="str">
            <v>К270 В4-IV 10 сп</v>
          </cell>
          <cell r="D703" t="str">
            <v>3,75 х1025</v>
          </cell>
          <cell r="F703">
            <v>480</v>
          </cell>
          <cell r="G703">
            <v>4650</v>
          </cell>
          <cell r="H703" t="str">
            <v>В-ПН-НО-ГОСТ 19903-74,         ГОСТ 16523-97</v>
          </cell>
          <cell r="K703">
            <v>5316.15</v>
          </cell>
          <cell r="AB703" t="str">
            <v>57-108х4.0</v>
          </cell>
        </row>
        <row r="704">
          <cell r="C704" t="str">
            <v>К270 В4-IV 10 сп</v>
          </cell>
          <cell r="D704" t="str">
            <v>3,75 х1120</v>
          </cell>
          <cell r="F704">
            <v>180</v>
          </cell>
          <cell r="G704">
            <v>4650</v>
          </cell>
          <cell r="H704" t="str">
            <v>В-ПН-НО-ГОСТ 19903-74,         ГОСТ 16523-97</v>
          </cell>
          <cell r="K704">
            <v>5316.15</v>
          </cell>
          <cell r="AB704" t="str">
            <v>57-108х4.0</v>
          </cell>
        </row>
        <row r="705">
          <cell r="C705" t="str">
            <v>К270 В4-IV 10 сп</v>
          </cell>
          <cell r="D705" t="str">
            <v>3,75 х1185</v>
          </cell>
          <cell r="F705">
            <v>240</v>
          </cell>
          <cell r="G705">
            <v>4650</v>
          </cell>
          <cell r="H705" t="str">
            <v>В-ПН-НО-ГОСТ 19903-74,         ГОСТ 16523-97</v>
          </cell>
          <cell r="K705">
            <v>5316.15</v>
          </cell>
          <cell r="AB705" t="str">
            <v>57-108х3.5</v>
          </cell>
        </row>
        <row r="706">
          <cell r="C706" t="str">
            <v>К270 В4-IV 10 сп</v>
          </cell>
          <cell r="D706" t="str">
            <v>3,75 х1430</v>
          </cell>
          <cell r="F706">
            <v>240</v>
          </cell>
          <cell r="G706">
            <v>4650</v>
          </cell>
          <cell r="H706" t="str">
            <v>В-ПН-НО-ГОСТ 19903-74,         ГОСТ 16523-97</v>
          </cell>
          <cell r="K706">
            <v>5316.15</v>
          </cell>
          <cell r="AB706" t="str">
            <v>159х4.0</v>
          </cell>
        </row>
        <row r="707">
          <cell r="C707" t="str">
            <v>К270 В4-IV 10 сп</v>
          </cell>
          <cell r="D707" t="str">
            <v>3,75 х1505</v>
          </cell>
          <cell r="F707">
            <v>300</v>
          </cell>
          <cell r="G707">
            <v>4650</v>
          </cell>
          <cell r="H707" t="str">
            <v>В-ПН-НО-ГОСТ 19903-74,         ГОСТ 16523-97</v>
          </cell>
          <cell r="K707">
            <v>5316.15</v>
          </cell>
          <cell r="AB707" t="str">
            <v>159х4.0</v>
          </cell>
        </row>
        <row r="708">
          <cell r="C708">
            <v>20</v>
          </cell>
        </row>
        <row r="709">
          <cell r="C709" t="str">
            <v>ст.10</v>
          </cell>
          <cell r="D709" t="str">
            <v>4,25 х1010</v>
          </cell>
          <cell r="F709">
            <v>120</v>
          </cell>
          <cell r="G709">
            <v>4650</v>
          </cell>
          <cell r="H709" t="str">
            <v>ТУ 14-1-3579-83</v>
          </cell>
          <cell r="K709">
            <v>5286.75</v>
          </cell>
          <cell r="AB709" t="str">
            <v>108х4.5</v>
          </cell>
        </row>
        <row r="710">
          <cell r="C710" t="str">
            <v>ст.10</v>
          </cell>
          <cell r="D710" t="str">
            <v>4,25 х1420</v>
          </cell>
          <cell r="F710">
            <v>300</v>
          </cell>
          <cell r="G710">
            <v>4650</v>
          </cell>
          <cell r="H710" t="str">
            <v>ТУ 14-1-3579-83</v>
          </cell>
          <cell r="K710">
            <v>5286.75</v>
          </cell>
          <cell r="AB710" t="str">
            <v>114х4.5</v>
          </cell>
        </row>
        <row r="711">
          <cell r="C711" t="str">
            <v>ст.20</v>
          </cell>
          <cell r="D711" t="str">
            <v>4,25 х1420</v>
          </cell>
          <cell r="F711">
            <v>300</v>
          </cell>
          <cell r="G711">
            <v>4650</v>
          </cell>
          <cell r="H711" t="str">
            <v>ТУ 14-1-3579-83</v>
          </cell>
          <cell r="K711">
            <v>5286.75</v>
          </cell>
          <cell r="AB711" t="str">
            <v>114х4.5</v>
          </cell>
        </row>
        <row r="712">
          <cell r="C712" t="str">
            <v>ст.10</v>
          </cell>
          <cell r="D712" t="str">
            <v>4,25 х1505</v>
          </cell>
          <cell r="F712">
            <v>600</v>
          </cell>
          <cell r="G712">
            <v>4650</v>
          </cell>
          <cell r="H712" t="str">
            <v>ТУ 14-1-3579-83</v>
          </cell>
          <cell r="K712">
            <v>5286.75</v>
          </cell>
          <cell r="AB712" t="str">
            <v>159х4.5</v>
          </cell>
        </row>
        <row r="713">
          <cell r="C713" t="str">
            <v>ст.20</v>
          </cell>
          <cell r="D713" t="str">
            <v>4,25 х1505</v>
          </cell>
          <cell r="F713">
            <v>600</v>
          </cell>
          <cell r="G713">
            <v>4650</v>
          </cell>
          <cell r="H713" t="str">
            <v>ТУ 14-1-3579-83</v>
          </cell>
          <cell r="K713">
            <v>5286.75</v>
          </cell>
          <cell r="AB713" t="str">
            <v>159х4.5</v>
          </cell>
        </row>
        <row r="714">
          <cell r="C714" t="str">
            <v>ст.10</v>
          </cell>
          <cell r="D714" t="str">
            <v>4,7  х1420</v>
          </cell>
          <cell r="F714">
            <v>300</v>
          </cell>
          <cell r="G714">
            <v>4650</v>
          </cell>
          <cell r="H714" t="str">
            <v>ТУ 14-1-3579-83</v>
          </cell>
          <cell r="K714">
            <v>5286.75</v>
          </cell>
          <cell r="AB714" t="str">
            <v>114х5</v>
          </cell>
        </row>
        <row r="715">
          <cell r="C715" t="str">
            <v>ст.20</v>
          </cell>
          <cell r="D715" t="str">
            <v>4,7  х1420</v>
          </cell>
          <cell r="F715">
            <v>300</v>
          </cell>
          <cell r="G715">
            <v>4650</v>
          </cell>
          <cell r="H715" t="str">
            <v>ТУ 14-1-3579-83</v>
          </cell>
          <cell r="K715">
            <v>5286.75</v>
          </cell>
          <cell r="AB715" t="str">
            <v>114х5</v>
          </cell>
        </row>
        <row r="716">
          <cell r="C716" t="str">
            <v>ст.10</v>
          </cell>
          <cell r="D716" t="str">
            <v>4,7  х1490</v>
          </cell>
          <cell r="F716">
            <v>300</v>
          </cell>
          <cell r="G716">
            <v>4650</v>
          </cell>
          <cell r="H716" t="str">
            <v>ТУ 14-1-3579-83</v>
          </cell>
          <cell r="K716">
            <v>5286.75</v>
          </cell>
          <cell r="AB716" t="str">
            <v>159х5</v>
          </cell>
        </row>
        <row r="717">
          <cell r="C717" t="str">
            <v>ст.20</v>
          </cell>
          <cell r="D717" t="str">
            <v>4,7  х1490</v>
          </cell>
          <cell r="F717">
            <v>300</v>
          </cell>
          <cell r="G717">
            <v>4650</v>
          </cell>
          <cell r="H717" t="str">
            <v>ТУ 14-1-3579-83</v>
          </cell>
          <cell r="K717">
            <v>5286.75</v>
          </cell>
          <cell r="AB717" t="str">
            <v>159х5</v>
          </cell>
        </row>
        <row r="718">
          <cell r="C718" t="str">
            <v>ст.10</v>
          </cell>
          <cell r="D718" t="str">
            <v>4,7  х1380</v>
          </cell>
          <cell r="F718">
            <v>600</v>
          </cell>
          <cell r="G718">
            <v>4650</v>
          </cell>
          <cell r="H718" t="str">
            <v>ТУ 14-1-3579-83</v>
          </cell>
          <cell r="K718">
            <v>5286.75</v>
          </cell>
          <cell r="AB718" t="str">
            <v>219х5</v>
          </cell>
        </row>
        <row r="719">
          <cell r="C719" t="str">
            <v>ст.20</v>
          </cell>
          <cell r="D719" t="str">
            <v>4,7  х1380</v>
          </cell>
          <cell r="F719">
            <v>600</v>
          </cell>
          <cell r="G719">
            <v>4650</v>
          </cell>
          <cell r="H719" t="str">
            <v>ТУ 14-1-3579-83</v>
          </cell>
          <cell r="K719">
            <v>5286.75</v>
          </cell>
          <cell r="AB719" t="str">
            <v>219х5</v>
          </cell>
        </row>
        <row r="720">
          <cell r="C720" t="str">
            <v>ст.10</v>
          </cell>
          <cell r="D720" t="str">
            <v>5,7  х1375</v>
          </cell>
          <cell r="F720">
            <v>1200</v>
          </cell>
          <cell r="G720">
            <v>4650</v>
          </cell>
          <cell r="H720" t="str">
            <v>ТУ 14-1-3579-83</v>
          </cell>
          <cell r="K720">
            <v>5226.8999999999996</v>
          </cell>
          <cell r="AB720" t="str">
            <v>219х6</v>
          </cell>
        </row>
        <row r="721">
          <cell r="C721" t="str">
            <v>ст.20</v>
          </cell>
          <cell r="D721" t="str">
            <v>5,7  х1375</v>
          </cell>
          <cell r="F721">
            <v>1800</v>
          </cell>
          <cell r="G721">
            <v>4650</v>
          </cell>
          <cell r="H721" t="str">
            <v>ТУ 14-1-3579-83</v>
          </cell>
          <cell r="K721">
            <v>5226.8999999999996</v>
          </cell>
          <cell r="AB721" t="str">
            <v>219х6</v>
          </cell>
        </row>
        <row r="722">
          <cell r="C722" t="str">
            <v>ст.10</v>
          </cell>
          <cell r="D722" t="str">
            <v>5,7  х1485</v>
          </cell>
          <cell r="F722">
            <v>300</v>
          </cell>
          <cell r="G722">
            <v>4650</v>
          </cell>
          <cell r="H722" t="str">
            <v>ТУ 14-1-3579-83</v>
          </cell>
          <cell r="K722">
            <v>5226.8999999999996</v>
          </cell>
          <cell r="AB722" t="str">
            <v>159х6</v>
          </cell>
        </row>
        <row r="723">
          <cell r="C723" t="str">
            <v>ст.20</v>
          </cell>
          <cell r="D723" t="str">
            <v>5,7  х1485</v>
          </cell>
          <cell r="F723">
            <v>300</v>
          </cell>
          <cell r="G723">
            <v>4650</v>
          </cell>
          <cell r="H723" t="str">
            <v>ТУ 14-1-3579-83</v>
          </cell>
          <cell r="K723">
            <v>5226.8999999999996</v>
          </cell>
          <cell r="AB723" t="str">
            <v>159х6</v>
          </cell>
        </row>
        <row r="724">
          <cell r="C724" t="str">
            <v>ст.10</v>
          </cell>
          <cell r="D724" t="str">
            <v>6,7  х1370</v>
          </cell>
          <cell r="F724">
            <v>300</v>
          </cell>
          <cell r="G724">
            <v>4650</v>
          </cell>
          <cell r="H724" t="str">
            <v>ТУ 14-1-3579-83</v>
          </cell>
          <cell r="K724">
            <v>5226.8999999999996</v>
          </cell>
          <cell r="AB724" t="str">
            <v>219х7</v>
          </cell>
        </row>
        <row r="725">
          <cell r="C725" t="str">
            <v>ст.20</v>
          </cell>
          <cell r="D725" t="str">
            <v>6,7  х1370</v>
          </cell>
          <cell r="F725">
            <v>300</v>
          </cell>
          <cell r="G725">
            <v>4650</v>
          </cell>
          <cell r="H725" t="str">
            <v>ТУ 14-1-3579-83</v>
          </cell>
          <cell r="K725">
            <v>5226.8999999999996</v>
          </cell>
          <cell r="AB725" t="str">
            <v>219х7</v>
          </cell>
        </row>
        <row r="726">
          <cell r="C726" t="str">
            <v>ст.10</v>
          </cell>
          <cell r="D726" t="str">
            <v>6,7  х1485</v>
          </cell>
          <cell r="F726">
            <v>300</v>
          </cell>
          <cell r="G726">
            <v>4650</v>
          </cell>
          <cell r="H726" t="str">
            <v>ТУ 14-1-3579-83</v>
          </cell>
          <cell r="K726">
            <v>5226.8999999999996</v>
          </cell>
          <cell r="AB726" t="str">
            <v>159х7</v>
          </cell>
        </row>
        <row r="727">
          <cell r="C727" t="str">
            <v>ст.10 (обрезной)</v>
          </cell>
          <cell r="D727" t="str">
            <v>7,6  х 670</v>
          </cell>
          <cell r="F727">
            <v>600</v>
          </cell>
          <cell r="G727">
            <v>4650</v>
          </cell>
          <cell r="H727" t="str">
            <v>ТУ 14-1-3579-83</v>
          </cell>
          <cell r="K727">
            <v>5187</v>
          </cell>
          <cell r="AB727" t="str">
            <v>219х8</v>
          </cell>
        </row>
        <row r="728">
          <cell r="C728" t="str">
            <v>ст.20 (обрезной)</v>
          </cell>
          <cell r="D728" t="str">
            <v>7,6  х 670</v>
          </cell>
          <cell r="F728">
            <v>300</v>
          </cell>
          <cell r="G728">
            <v>4650</v>
          </cell>
          <cell r="H728" t="str">
            <v>ТУ 14-1-3579-83</v>
          </cell>
          <cell r="K728">
            <v>5187</v>
          </cell>
          <cell r="AB728" t="str">
            <v>219х8</v>
          </cell>
        </row>
        <row r="729">
          <cell r="C729" t="str">
            <v>К270 В4-III 10 сп</v>
          </cell>
        </row>
        <row r="730">
          <cell r="C730" t="str">
            <v>17Г1С</v>
          </cell>
          <cell r="D730" t="str">
            <v>8х1250</v>
          </cell>
          <cell r="F730">
            <v>186</v>
          </cell>
          <cell r="G730">
            <v>5650</v>
          </cell>
          <cell r="H730" t="str">
            <v>ТУ 14-1-5407-2000</v>
          </cell>
          <cell r="K730">
            <v>6215.0000000000009</v>
          </cell>
          <cell r="AB730" t="str">
            <v>720х8</v>
          </cell>
        </row>
        <row r="731">
          <cell r="C731" t="str">
            <v>17Г1САУ</v>
          </cell>
          <cell r="D731" t="str">
            <v>8х1250</v>
          </cell>
          <cell r="F731">
            <v>124</v>
          </cell>
          <cell r="G731">
            <v>5650</v>
          </cell>
          <cell r="K731">
            <v>6215.0000000000009</v>
          </cell>
          <cell r="AB731" t="str">
            <v>720х8</v>
          </cell>
        </row>
        <row r="732">
          <cell r="C732" t="str">
            <v>17Г1СА</v>
          </cell>
          <cell r="D732" t="str">
            <v>8х1250</v>
          </cell>
          <cell r="F732">
            <v>992</v>
          </cell>
          <cell r="G732">
            <v>5650</v>
          </cell>
          <cell r="K732">
            <v>6215.0000000000009</v>
          </cell>
          <cell r="AB732" t="str">
            <v>630х8</v>
          </cell>
        </row>
        <row r="733">
          <cell r="C733" t="str">
            <v>17Г1С</v>
          </cell>
          <cell r="D733" t="str">
            <v>9х1630</v>
          </cell>
          <cell r="F733">
            <v>1240</v>
          </cell>
          <cell r="G733">
            <v>5650</v>
          </cell>
          <cell r="H733" t="str">
            <v>ТУ 14-1-5407-2000</v>
          </cell>
          <cell r="K733">
            <v>6215.0000000000009</v>
          </cell>
          <cell r="AB733" t="str">
            <v>1020х9</v>
          </cell>
        </row>
        <row r="734">
          <cell r="C734" t="str">
            <v>17Г1САУ</v>
          </cell>
          <cell r="D734" t="str">
            <v>8х1250</v>
          </cell>
          <cell r="F734">
            <v>620</v>
          </cell>
          <cell r="G734">
            <v>5650</v>
          </cell>
          <cell r="K734">
            <v>6215.0000000000009</v>
          </cell>
          <cell r="AB734" t="str">
            <v>720х8</v>
          </cell>
        </row>
        <row r="735">
          <cell r="C735" t="str">
            <v>17Г1САУ</v>
          </cell>
          <cell r="D735" t="str">
            <v>9х1250</v>
          </cell>
          <cell r="F735">
            <v>2356</v>
          </cell>
          <cell r="G735">
            <v>5650</v>
          </cell>
          <cell r="K735">
            <v>6215.0000000000009</v>
          </cell>
          <cell r="AB735" t="str">
            <v>720х9</v>
          </cell>
        </row>
        <row r="736">
          <cell r="C736" t="str">
            <v>17Г1САУ</v>
          </cell>
          <cell r="D736" t="str">
            <v>10х1250</v>
          </cell>
          <cell r="F736">
            <v>1302</v>
          </cell>
          <cell r="G736">
            <v>5650</v>
          </cell>
          <cell r="K736">
            <v>6215.0000000000009</v>
          </cell>
          <cell r="AB736" t="str">
            <v>720х10</v>
          </cell>
        </row>
        <row r="737">
          <cell r="C737" t="str">
            <v>К270 В4-III 10 сп</v>
          </cell>
        </row>
        <row r="738">
          <cell r="C738" t="str">
            <v>ОК360 В4-IV 3 сп</v>
          </cell>
          <cell r="D738" t="str">
            <v>2,85 х1200</v>
          </cell>
          <cell r="F738">
            <v>120</v>
          </cell>
          <cell r="G738">
            <v>4500</v>
          </cell>
          <cell r="H738" t="str">
            <v>В-ПН-НО-ГОСТ 19903-74,         ГОСТ 16523-97</v>
          </cell>
          <cell r="K738">
            <v>5047.3500000000004</v>
          </cell>
          <cell r="AB738" t="str">
            <v>ду15-32</v>
          </cell>
        </row>
        <row r="739">
          <cell r="C739" t="str">
            <v>К270 В4-III 10 сп</v>
          </cell>
        </row>
        <row r="740">
          <cell r="C740" t="str">
            <v>ст.10 (необрезной)</v>
          </cell>
          <cell r="D740" t="str">
            <v>5,7  х1485</v>
          </cell>
          <cell r="F740">
            <v>300</v>
          </cell>
          <cell r="G740">
            <v>4650</v>
          </cell>
          <cell r="H740" t="str">
            <v>ТУ 14-1-3579-83</v>
          </cell>
          <cell r="K740">
            <v>5226.8999999999996</v>
          </cell>
          <cell r="AB740" t="str">
            <v>159х6</v>
          </cell>
        </row>
        <row r="741">
          <cell r="C741" t="str">
            <v>09Г2С (обрезной)</v>
          </cell>
          <cell r="D741" t="str">
            <v>7,6  х 670</v>
          </cell>
          <cell r="F741">
            <v>300</v>
          </cell>
          <cell r="G741">
            <v>5625</v>
          </cell>
          <cell r="H741" t="str">
            <v>ГОСТ 19903-74,              ГОСТ 19282-73,     К345 кат.5</v>
          </cell>
          <cell r="K741">
            <v>5906.25</v>
          </cell>
          <cell r="AB741" t="str">
            <v>219х8</v>
          </cell>
        </row>
        <row r="742">
          <cell r="C742" t="str">
            <v>К270 В4-III 10 сп</v>
          </cell>
        </row>
        <row r="743">
          <cell r="C743" t="str">
            <v>17Г1СУ</v>
          </cell>
          <cell r="D743" t="str">
            <v>10,5х1630</v>
          </cell>
          <cell r="F743">
            <v>310</v>
          </cell>
          <cell r="G743">
            <v>5650</v>
          </cell>
          <cell r="H743" t="str">
            <v>ТУ 14-1-5407-2000</v>
          </cell>
          <cell r="K743">
            <v>6215.0000000000009</v>
          </cell>
          <cell r="AB743" t="str">
            <v>1020х10,5</v>
          </cell>
        </row>
        <row r="744">
          <cell r="C744" t="str">
            <v>К270 В4-III 10 сп</v>
          </cell>
        </row>
        <row r="745">
          <cell r="C745" t="str">
            <v>К270 В4-IV 10 сп</v>
          </cell>
          <cell r="D745" t="str">
            <v>3,75 х1505</v>
          </cell>
          <cell r="F745">
            <v>300</v>
          </cell>
          <cell r="G745">
            <v>4650</v>
          </cell>
          <cell r="H745" t="str">
            <v>В-ПН-НО-ГОСТ 19903-74,         ГОСТ 16523-97</v>
          </cell>
          <cell r="K745">
            <v>5316.15</v>
          </cell>
          <cell r="AB745" t="str">
            <v>159х4.0</v>
          </cell>
        </row>
        <row r="746">
          <cell r="C746" t="str">
            <v>К270 В4-III 08 кп</v>
          </cell>
        </row>
        <row r="747">
          <cell r="C747" t="str">
            <v>май</v>
          </cell>
        </row>
        <row r="748">
          <cell r="C748" t="str">
            <v>К270 В4-III 10 сп</v>
          </cell>
          <cell r="D748" t="str">
            <v>0,97 х 600</v>
          </cell>
          <cell r="F748">
            <v>120</v>
          </cell>
          <cell r="G748">
            <v>5937</v>
          </cell>
          <cell r="H748" t="str">
            <v>В-ПН-НО-ГОСТ 19904-90,         ГОСТ 16523-97</v>
          </cell>
          <cell r="K748">
            <v>6233.85</v>
          </cell>
          <cell r="AB748" t="str">
            <v>16-18х1.0</v>
          </cell>
        </row>
        <row r="749">
          <cell r="C749" t="str">
            <v>К270 В4-III 10 сп</v>
          </cell>
          <cell r="D749" t="str">
            <v>0,97 х 640</v>
          </cell>
          <cell r="F749">
            <v>60</v>
          </cell>
          <cell r="G749">
            <v>5937</v>
          </cell>
          <cell r="K749">
            <v>6233.85</v>
          </cell>
          <cell r="AB749" t="str">
            <v>16-18х1.0</v>
          </cell>
        </row>
        <row r="750">
          <cell r="C750" t="str">
            <v>К270 В4-III 10 сп</v>
          </cell>
          <cell r="D750" t="str">
            <v>0,97 х 735</v>
          </cell>
          <cell r="F750">
            <v>120</v>
          </cell>
          <cell r="G750">
            <v>5937</v>
          </cell>
          <cell r="K750">
            <v>6233.85</v>
          </cell>
          <cell r="AB750" t="str">
            <v>16-18х1.0</v>
          </cell>
        </row>
        <row r="751">
          <cell r="C751" t="str">
            <v>К270 В4-III 10 сп</v>
          </cell>
          <cell r="D751" t="str">
            <v>1,16 х 600</v>
          </cell>
          <cell r="F751">
            <v>60</v>
          </cell>
          <cell r="G751">
            <v>5937</v>
          </cell>
          <cell r="K751">
            <v>6233.85</v>
          </cell>
          <cell r="AB751" t="str">
            <v>16-57х1.2</v>
          </cell>
        </row>
        <row r="752">
          <cell r="C752" t="str">
            <v>К270 В4-III 10 сп</v>
          </cell>
          <cell r="D752" t="str">
            <v>1,16 х 640</v>
          </cell>
          <cell r="F752">
            <v>60</v>
          </cell>
          <cell r="G752">
            <v>5937</v>
          </cell>
          <cell r="K752">
            <v>6233.85</v>
          </cell>
          <cell r="AB752" t="str">
            <v>16-57х1.2</v>
          </cell>
        </row>
        <row r="753">
          <cell r="C753" t="str">
            <v>К270 В4-III 10 сп</v>
          </cell>
          <cell r="D753" t="str">
            <v>1,16 х 730</v>
          </cell>
          <cell r="F753">
            <v>60</v>
          </cell>
          <cell r="G753">
            <v>5937</v>
          </cell>
          <cell r="K753">
            <v>6233.85</v>
          </cell>
          <cell r="AB753" t="str">
            <v>16-57х1.2</v>
          </cell>
        </row>
        <row r="754">
          <cell r="C754" t="str">
            <v>К270 В4-III 10 сп</v>
          </cell>
          <cell r="D754" t="str">
            <v>1,16 х 770</v>
          </cell>
          <cell r="F754">
            <v>60</v>
          </cell>
          <cell r="G754">
            <v>5937</v>
          </cell>
          <cell r="K754">
            <v>6233.85</v>
          </cell>
          <cell r="AB754" t="str">
            <v>16-57х1.2</v>
          </cell>
        </row>
        <row r="755">
          <cell r="C755" t="str">
            <v>К270 В4-III 10 сп</v>
          </cell>
          <cell r="D755" t="str">
            <v>1,45 х 650</v>
          </cell>
          <cell r="F755">
            <v>180</v>
          </cell>
          <cell r="G755">
            <v>5937</v>
          </cell>
          <cell r="K755">
            <v>6233.85</v>
          </cell>
          <cell r="AB755" t="str">
            <v>10-76х1.5</v>
          </cell>
        </row>
        <row r="756">
          <cell r="C756" t="str">
            <v>К270 В4-III 10 сп</v>
          </cell>
          <cell r="D756" t="str">
            <v>1,45 х1210</v>
          </cell>
          <cell r="F756">
            <v>180</v>
          </cell>
          <cell r="G756">
            <v>5937</v>
          </cell>
          <cell r="K756">
            <v>6233.85</v>
          </cell>
          <cell r="AB756" t="str">
            <v>10-76х1.5</v>
          </cell>
        </row>
        <row r="757">
          <cell r="C757" t="str">
            <v>К270 В4-III 10 сп</v>
          </cell>
          <cell r="D757" t="str">
            <v>1,45 х1255</v>
          </cell>
          <cell r="F757">
            <v>300</v>
          </cell>
          <cell r="G757">
            <v>5937</v>
          </cell>
          <cell r="K757">
            <v>6233.85</v>
          </cell>
          <cell r="AB757" t="str">
            <v>10-76х1.5</v>
          </cell>
        </row>
        <row r="758">
          <cell r="C758" t="str">
            <v>К270 В4-III 10 сп</v>
          </cell>
          <cell r="D758" t="str">
            <v>1,45 х1275</v>
          </cell>
          <cell r="F758">
            <v>60</v>
          </cell>
          <cell r="G758">
            <v>5937</v>
          </cell>
          <cell r="K758">
            <v>6233.85</v>
          </cell>
          <cell r="AB758" t="str">
            <v>10-76х1.5</v>
          </cell>
        </row>
        <row r="759">
          <cell r="C759" t="str">
            <v>К270 В4-III 10 сп</v>
          </cell>
          <cell r="D759" t="str">
            <v>1,95 х 650</v>
          </cell>
          <cell r="F759">
            <v>60</v>
          </cell>
          <cell r="G759">
            <v>5738</v>
          </cell>
          <cell r="K759">
            <v>6024.9</v>
          </cell>
          <cell r="AB759" t="str">
            <v>18-76х2.0</v>
          </cell>
        </row>
        <row r="760">
          <cell r="C760" t="str">
            <v>К270 В4-III 10 сп</v>
          </cell>
          <cell r="D760" t="str">
            <v>1,95 х 720</v>
          </cell>
          <cell r="F760">
            <v>60</v>
          </cell>
          <cell r="G760">
            <v>5738</v>
          </cell>
          <cell r="K760">
            <v>6024.9</v>
          </cell>
          <cell r="AB760" t="str">
            <v>18-76х2.0</v>
          </cell>
        </row>
        <row r="761">
          <cell r="C761" t="str">
            <v>К270 В4-III 10 сп</v>
          </cell>
          <cell r="D761" t="str">
            <v>1,95 х1215</v>
          </cell>
          <cell r="F761">
            <v>60</v>
          </cell>
          <cell r="G761">
            <v>5738</v>
          </cell>
          <cell r="K761">
            <v>6024.9</v>
          </cell>
          <cell r="AB761" t="str">
            <v>18-76х2.0</v>
          </cell>
        </row>
        <row r="762">
          <cell r="C762" t="str">
            <v>К270 В4-III 10 сп</v>
          </cell>
          <cell r="D762" t="str">
            <v>2,0  х1200</v>
          </cell>
          <cell r="F762">
            <v>120</v>
          </cell>
          <cell r="G762">
            <v>5738</v>
          </cell>
          <cell r="K762">
            <v>6024.9</v>
          </cell>
          <cell r="AB762" t="str">
            <v>30-76х2.0</v>
          </cell>
        </row>
        <row r="763">
          <cell r="C763" t="str">
            <v>К270 В4-III 10 сп</v>
          </cell>
          <cell r="D763" t="str">
            <v>2,5  х1265</v>
          </cell>
          <cell r="F763">
            <v>240</v>
          </cell>
          <cell r="G763">
            <v>5738</v>
          </cell>
          <cell r="K763">
            <v>6024.9</v>
          </cell>
          <cell r="AB763" t="str">
            <v xml:space="preserve"> 28;51х2.5</v>
          </cell>
        </row>
        <row r="764">
          <cell r="C764" t="str">
            <v>К270 В4-III 08 кп</v>
          </cell>
          <cell r="D764" t="str">
            <v>1,5  х1200</v>
          </cell>
          <cell r="F764">
            <v>60</v>
          </cell>
          <cell r="G764">
            <v>5937</v>
          </cell>
          <cell r="K764">
            <v>6233.85</v>
          </cell>
          <cell r="AB764" t="str">
            <v>10-76х1.5</v>
          </cell>
        </row>
        <row r="765">
          <cell r="C765" t="str">
            <v>К270 В4-III 08 кп</v>
          </cell>
          <cell r="D765" t="str">
            <v>1,5  х1225</v>
          </cell>
          <cell r="F765">
            <v>60</v>
          </cell>
          <cell r="G765">
            <v>5937</v>
          </cell>
          <cell r="K765">
            <v>6233.85</v>
          </cell>
          <cell r="AB765" t="str">
            <v>10-76х1.5</v>
          </cell>
        </row>
        <row r="766">
          <cell r="C766" t="str">
            <v>К270 В4-III 08 кп</v>
          </cell>
          <cell r="D766" t="str">
            <v>1,5  х1255</v>
          </cell>
          <cell r="F766">
            <v>60</v>
          </cell>
          <cell r="G766">
            <v>5937</v>
          </cell>
          <cell r="K766">
            <v>6233.85</v>
          </cell>
          <cell r="AB766" t="str">
            <v>10-76х1.5</v>
          </cell>
        </row>
        <row r="767">
          <cell r="C767" t="str">
            <v>К270 В4-III 08 кп</v>
          </cell>
          <cell r="D767" t="str">
            <v>2,0  х1210</v>
          </cell>
          <cell r="F767">
            <v>240</v>
          </cell>
          <cell r="G767">
            <v>5738</v>
          </cell>
          <cell r="K767">
            <v>6024.9</v>
          </cell>
          <cell r="AB767" t="str">
            <v>30-76х2.0</v>
          </cell>
        </row>
        <row r="768">
          <cell r="C768" t="str">
            <v>В4 08Ю ВГ</v>
          </cell>
          <cell r="D768" t="str">
            <v>1,5  х1225</v>
          </cell>
          <cell r="F768">
            <v>60</v>
          </cell>
          <cell r="G768">
            <v>5975</v>
          </cell>
          <cell r="H768" t="str">
            <v>В-ПН-НО-ГОСТ 19904-90,       ГОСТ 9045-93</v>
          </cell>
          <cell r="K768">
            <v>6273.75</v>
          </cell>
        </row>
        <row r="769">
          <cell r="C769" t="str">
            <v>ст.10</v>
          </cell>
        </row>
        <row r="770">
          <cell r="C770" t="str">
            <v>ОК300 В4-IV 3 сп</v>
          </cell>
          <cell r="D770" t="str">
            <v>2,85 х1030</v>
          </cell>
          <cell r="F770">
            <v>300</v>
          </cell>
          <cell r="G770">
            <v>4650</v>
          </cell>
          <cell r="H770" t="str">
            <v>Б-ПН-НО-ГОСТ 19903-74,         ГОСТ 16523-97</v>
          </cell>
          <cell r="K770">
            <v>5047.3500000000004</v>
          </cell>
          <cell r="AB770" t="str">
            <v>ду15-20</v>
          </cell>
        </row>
        <row r="771">
          <cell r="C771" t="str">
            <v>ОК300 В4-IV 3 сп</v>
          </cell>
          <cell r="D771" t="str">
            <v>2,85 х1130</v>
          </cell>
          <cell r="F771">
            <v>720</v>
          </cell>
          <cell r="G771">
            <v>4650</v>
          </cell>
          <cell r="H771" t="str">
            <v>Б-ПН-НО-ГОСТ 19903-74,         ГОСТ 16523-97</v>
          </cell>
          <cell r="K771">
            <v>5047.3500000000004</v>
          </cell>
          <cell r="AB771" t="str">
            <v>ду15-32</v>
          </cell>
        </row>
        <row r="772">
          <cell r="C772" t="str">
            <v>ОК300 В4-IV 3 сп</v>
          </cell>
          <cell r="D772" t="str">
            <v>2,85 х1200</v>
          </cell>
          <cell r="F772">
            <v>1020</v>
          </cell>
          <cell r="G772">
            <v>4650</v>
          </cell>
          <cell r="H772" t="str">
            <v>Б-ПН-НО-ГОСТ 19903-74,         ГОСТ 16523-97</v>
          </cell>
          <cell r="K772">
            <v>5047.3500000000004</v>
          </cell>
          <cell r="AB772" t="str">
            <v>ду15-32</v>
          </cell>
        </row>
        <row r="773">
          <cell r="C773" t="str">
            <v>ОК300 В4-IV 3 сп</v>
          </cell>
          <cell r="D773" t="str">
            <v>3,3  х1025</v>
          </cell>
          <cell r="F773">
            <v>600</v>
          </cell>
          <cell r="G773">
            <v>4650</v>
          </cell>
          <cell r="H773" t="str">
            <v>Б-ПН-НО-ГОСТ 19903-74,         ГОСТ 16523-97</v>
          </cell>
          <cell r="K773">
            <v>5047.3500000000004</v>
          </cell>
          <cell r="AB773" t="str">
            <v>ду32-100</v>
          </cell>
        </row>
        <row r="774">
          <cell r="C774" t="str">
            <v>ОК300 В4-IV 3 сп</v>
          </cell>
          <cell r="D774" t="str">
            <v>3,3  х1115</v>
          </cell>
          <cell r="F774">
            <v>300</v>
          </cell>
          <cell r="G774">
            <v>4650</v>
          </cell>
          <cell r="H774" t="str">
            <v>Б-ПН-НО-ГОСТ 19903-74,         ГОСТ 16523-97</v>
          </cell>
          <cell r="K774">
            <v>5047.3500000000004</v>
          </cell>
          <cell r="AB774" t="str">
            <v>ду32-100</v>
          </cell>
        </row>
        <row r="775">
          <cell r="C775" t="str">
            <v>ОК300 В4-IV 3 сп</v>
          </cell>
          <cell r="D775" t="str">
            <v>3,3  х1185</v>
          </cell>
          <cell r="F775">
            <v>180</v>
          </cell>
          <cell r="G775">
            <v>4650</v>
          </cell>
          <cell r="H775" t="str">
            <v>Б-ПН-НО-ГОСТ 19903-74,         ГОСТ 16523-97</v>
          </cell>
          <cell r="K775">
            <v>5047.3500000000004</v>
          </cell>
          <cell r="AB775" t="str">
            <v>ду32-100</v>
          </cell>
        </row>
        <row r="776">
          <cell r="C776" t="str">
            <v>К270 В4-IV 10 сп</v>
          </cell>
          <cell r="D776" t="str">
            <v>2,85 х1030</v>
          </cell>
          <cell r="F776">
            <v>180</v>
          </cell>
          <cell r="G776">
            <v>4650</v>
          </cell>
          <cell r="H776" t="str">
            <v>Б-ПН-НО-ГОСТ 19903-74,         ГОСТ 16523-97</v>
          </cell>
          <cell r="K776">
            <v>5316.15</v>
          </cell>
          <cell r="AB776" t="str">
            <v>ду15-20</v>
          </cell>
        </row>
        <row r="777">
          <cell r="C777" t="str">
            <v>К270 В4-IV 10 сп</v>
          </cell>
          <cell r="D777" t="str">
            <v>2,85 х1130</v>
          </cell>
          <cell r="F777">
            <v>180</v>
          </cell>
          <cell r="G777">
            <v>4650</v>
          </cell>
          <cell r="H777" t="str">
            <v>Б-ПН-НО-ГОСТ 19903-74,         ГОСТ 16523-97</v>
          </cell>
          <cell r="K777">
            <v>5316.15</v>
          </cell>
          <cell r="AB777" t="str">
            <v>ду15-32</v>
          </cell>
        </row>
        <row r="778">
          <cell r="C778" t="str">
            <v>К270 В4-IV 10 сп</v>
          </cell>
          <cell r="D778" t="str">
            <v>2,85 х1200</v>
          </cell>
          <cell r="F778">
            <v>180</v>
          </cell>
          <cell r="G778">
            <v>4650</v>
          </cell>
          <cell r="H778" t="str">
            <v>Б-ПН-НО-ГОСТ 19903-74,         ГОСТ 16523-97</v>
          </cell>
          <cell r="K778">
            <v>5316.15</v>
          </cell>
          <cell r="AB778" t="str">
            <v>ду15-32</v>
          </cell>
        </row>
        <row r="779">
          <cell r="C779" t="str">
            <v>К270 В4-IV 10 сп</v>
          </cell>
          <cell r="D779" t="str">
            <v>3,3  х1025</v>
          </cell>
          <cell r="F779">
            <v>1200</v>
          </cell>
          <cell r="G779">
            <v>4650</v>
          </cell>
          <cell r="H779" t="str">
            <v>Б-ПН-НО-ГОСТ 19903-74,         ГОСТ 16523-97</v>
          </cell>
          <cell r="K779">
            <v>5316.15</v>
          </cell>
          <cell r="AB779" t="str">
            <v>ду25-80</v>
          </cell>
        </row>
        <row r="780">
          <cell r="C780" t="str">
            <v>К270 В4-IV 10 сп</v>
          </cell>
          <cell r="D780" t="str">
            <v>3,3  х1115</v>
          </cell>
          <cell r="F780">
            <v>600</v>
          </cell>
          <cell r="G780">
            <v>4650</v>
          </cell>
          <cell r="H780" t="str">
            <v>Б-ПН-НО-ГОСТ 19903-74,         ГОСТ 16523-97</v>
          </cell>
          <cell r="K780">
            <v>5316.15</v>
          </cell>
          <cell r="AB780" t="str">
            <v>57-108х3.5</v>
          </cell>
        </row>
        <row r="781">
          <cell r="C781" t="str">
            <v>К270 В4-IV 10 сп</v>
          </cell>
          <cell r="D781" t="str">
            <v>3,3  х1185</v>
          </cell>
          <cell r="F781">
            <v>300</v>
          </cell>
          <cell r="G781">
            <v>4650</v>
          </cell>
          <cell r="H781" t="str">
            <v>Б-ПН-НО-ГОСТ 19903-74,         ГОСТ 16523-97</v>
          </cell>
          <cell r="K781">
            <v>5316.15</v>
          </cell>
          <cell r="AB781" t="str">
            <v>57-108х3.5</v>
          </cell>
        </row>
        <row r="782">
          <cell r="C782" t="str">
            <v>К270 В4-IV 10 сп</v>
          </cell>
          <cell r="D782" t="str">
            <v>3,75 х1025</v>
          </cell>
          <cell r="F782">
            <v>600</v>
          </cell>
          <cell r="G782">
            <v>4650</v>
          </cell>
          <cell r="H782" t="str">
            <v>Б-ПН-НО-ГОСТ 19903-74,         ГОСТ 16523-97</v>
          </cell>
          <cell r="K782">
            <v>5316.15</v>
          </cell>
          <cell r="AB782" t="str">
            <v>57-108х4.0</v>
          </cell>
        </row>
        <row r="783">
          <cell r="C783" t="str">
            <v>К270 В4-IV 10 сп</v>
          </cell>
          <cell r="D783" t="str">
            <v>3,75 х1115</v>
          </cell>
          <cell r="F783">
            <v>600</v>
          </cell>
          <cell r="G783">
            <v>4650</v>
          </cell>
          <cell r="H783" t="str">
            <v>Б-ПН-НО-ГОСТ 19903-74,         ГОСТ 16523-97</v>
          </cell>
          <cell r="K783">
            <v>5316.15</v>
          </cell>
          <cell r="AB783" t="str">
            <v>57-108х4.0</v>
          </cell>
        </row>
        <row r="784">
          <cell r="C784" t="str">
            <v>К270 В4-IV 10 сп</v>
          </cell>
          <cell r="D784" t="str">
            <v>3,75 х1185</v>
          </cell>
          <cell r="F784">
            <v>300</v>
          </cell>
          <cell r="G784">
            <v>4650</v>
          </cell>
          <cell r="H784" t="str">
            <v>Б-ПН-НО-ГОСТ 19903-74,         ГОСТ 16523-97</v>
          </cell>
          <cell r="K784">
            <v>5316.15</v>
          </cell>
          <cell r="AB784" t="str">
            <v>57-108х3.5</v>
          </cell>
        </row>
        <row r="785">
          <cell r="C785" t="str">
            <v>К270 В4-IV 10 сп</v>
          </cell>
          <cell r="D785" t="str">
            <v>3,75 х1420</v>
          </cell>
          <cell r="F785">
            <v>600</v>
          </cell>
          <cell r="G785">
            <v>4650</v>
          </cell>
          <cell r="H785" t="str">
            <v>Б-ПН-НО-ГОСТ 19903-74,         ГОСТ 16523-97</v>
          </cell>
          <cell r="K785">
            <v>5316.15</v>
          </cell>
          <cell r="AB785" t="str">
            <v>159х4.0</v>
          </cell>
        </row>
        <row r="786">
          <cell r="C786" t="str">
            <v>К270 В4-IV 10 сп</v>
          </cell>
          <cell r="D786" t="str">
            <v>3,75 х1505</v>
          </cell>
          <cell r="F786">
            <v>600</v>
          </cell>
          <cell r="G786">
            <v>4650</v>
          </cell>
          <cell r="H786" t="str">
            <v>Б-ПН-НО-ГОСТ 19903-74,         ГОСТ 16523-97</v>
          </cell>
          <cell r="K786">
            <v>5316.15</v>
          </cell>
          <cell r="AB786" t="str">
            <v>159х4.0</v>
          </cell>
        </row>
        <row r="788">
          <cell r="C788" t="str">
            <v>ст.10</v>
          </cell>
          <cell r="D788" t="str">
            <v>4,25 х1010</v>
          </cell>
          <cell r="F788">
            <v>120</v>
          </cell>
          <cell r="G788">
            <v>4650</v>
          </cell>
          <cell r="H788" t="str">
            <v>ТУ 14-1-3579-83</v>
          </cell>
          <cell r="K788">
            <v>5286.75</v>
          </cell>
          <cell r="AB788" t="str">
            <v>108х4.5</v>
          </cell>
        </row>
        <row r="789">
          <cell r="C789" t="str">
            <v>ст.10</v>
          </cell>
          <cell r="D789" t="str">
            <v>4,25 х1420</v>
          </cell>
          <cell r="F789">
            <v>600</v>
          </cell>
          <cell r="G789">
            <v>4650</v>
          </cell>
          <cell r="H789" t="str">
            <v>ТУ 14-1-3579-83</v>
          </cell>
          <cell r="K789">
            <v>5286.75</v>
          </cell>
          <cell r="AB789" t="str">
            <v>114х4.5</v>
          </cell>
        </row>
        <row r="790">
          <cell r="C790" t="str">
            <v>ст.20</v>
          </cell>
          <cell r="D790" t="str">
            <v>4,25 х1420</v>
          </cell>
          <cell r="F790">
            <v>300</v>
          </cell>
          <cell r="G790">
            <v>4650</v>
          </cell>
          <cell r="H790" t="str">
            <v>ТУ 14-1-3579-83</v>
          </cell>
          <cell r="K790">
            <v>5286.75</v>
          </cell>
          <cell r="AB790" t="str">
            <v>114х4.5</v>
          </cell>
        </row>
        <row r="791">
          <cell r="C791" t="str">
            <v>ст.10</v>
          </cell>
          <cell r="D791" t="str">
            <v>4,25 х1505</v>
          </cell>
          <cell r="F791">
            <v>900</v>
          </cell>
          <cell r="G791">
            <v>4650</v>
          </cell>
          <cell r="H791" t="str">
            <v>ТУ 14-1-3579-83</v>
          </cell>
          <cell r="K791">
            <v>5286.75</v>
          </cell>
          <cell r="AB791" t="str">
            <v>159х4.5</v>
          </cell>
        </row>
        <row r="792">
          <cell r="C792" t="str">
            <v>ст.20</v>
          </cell>
          <cell r="D792" t="str">
            <v>4,25 х1505</v>
          </cell>
          <cell r="F792">
            <v>600</v>
          </cell>
          <cell r="G792">
            <v>4650</v>
          </cell>
          <cell r="H792" t="str">
            <v>ТУ 14-1-3579-83</v>
          </cell>
          <cell r="K792">
            <v>5286.75</v>
          </cell>
          <cell r="AB792" t="str">
            <v>159х4.5</v>
          </cell>
        </row>
        <row r="793">
          <cell r="C793" t="str">
            <v>ст.10</v>
          </cell>
          <cell r="D793" t="str">
            <v>4,7  х1380</v>
          </cell>
          <cell r="F793">
            <v>600</v>
          </cell>
          <cell r="G793">
            <v>4650</v>
          </cell>
          <cell r="H793" t="str">
            <v>ТУ 14-1-3579-83</v>
          </cell>
          <cell r="K793">
            <v>5286.75</v>
          </cell>
          <cell r="AB793" t="str">
            <v>219х5</v>
          </cell>
        </row>
        <row r="794">
          <cell r="C794" t="str">
            <v>ст.20</v>
          </cell>
          <cell r="D794" t="str">
            <v>4,7  х1380</v>
          </cell>
          <cell r="F794">
            <v>1200</v>
          </cell>
          <cell r="G794">
            <v>4650</v>
          </cell>
          <cell r="H794" t="str">
            <v>ТУ 14-1-3579-83</v>
          </cell>
          <cell r="K794">
            <v>5286.75</v>
          </cell>
          <cell r="AB794" t="str">
            <v>219х5</v>
          </cell>
        </row>
        <row r="795">
          <cell r="C795" t="str">
            <v>ст.10</v>
          </cell>
          <cell r="D795" t="str">
            <v>4,7  х1420</v>
          </cell>
          <cell r="F795">
            <v>300</v>
          </cell>
          <cell r="G795">
            <v>4650</v>
          </cell>
          <cell r="H795" t="str">
            <v>ТУ 14-1-3579-83</v>
          </cell>
          <cell r="K795">
            <v>5286.75</v>
          </cell>
          <cell r="AB795" t="str">
            <v>114х5</v>
          </cell>
        </row>
        <row r="796">
          <cell r="C796" t="str">
            <v>ст.20</v>
          </cell>
          <cell r="D796" t="str">
            <v>4,7  х1420</v>
          </cell>
          <cell r="F796">
            <v>300</v>
          </cell>
          <cell r="G796">
            <v>4650</v>
          </cell>
          <cell r="H796" t="str">
            <v>ТУ 14-1-3579-83</v>
          </cell>
          <cell r="K796">
            <v>5286.75</v>
          </cell>
          <cell r="AB796" t="str">
            <v>114х5</v>
          </cell>
        </row>
        <row r="797">
          <cell r="C797" t="str">
            <v>ст.10</v>
          </cell>
          <cell r="D797" t="str">
            <v>4,7  х1490</v>
          </cell>
          <cell r="F797">
            <v>600</v>
          </cell>
          <cell r="G797">
            <v>4650</v>
          </cell>
          <cell r="H797" t="str">
            <v>ТУ 14-1-3579-83</v>
          </cell>
          <cell r="K797">
            <v>5286.75</v>
          </cell>
          <cell r="AB797" t="str">
            <v>159х5</v>
          </cell>
        </row>
        <row r="798">
          <cell r="C798" t="str">
            <v>ст.20</v>
          </cell>
          <cell r="D798" t="str">
            <v>4,7  х1490</v>
          </cell>
          <cell r="F798">
            <v>600</v>
          </cell>
          <cell r="G798">
            <v>4650</v>
          </cell>
          <cell r="H798" t="str">
            <v>ТУ 14-1-3579-83</v>
          </cell>
          <cell r="K798">
            <v>5286.75</v>
          </cell>
          <cell r="AB798" t="str">
            <v>159х5</v>
          </cell>
        </row>
        <row r="799">
          <cell r="C799" t="str">
            <v>ст.10</v>
          </cell>
          <cell r="D799" t="str">
            <v>5,7  х1380</v>
          </cell>
          <cell r="F799">
            <v>2700</v>
          </cell>
          <cell r="G799">
            <v>4650</v>
          </cell>
          <cell r="H799" t="str">
            <v>ТУ 14-1-3579-83</v>
          </cell>
          <cell r="K799">
            <v>5226.8999999999996</v>
          </cell>
          <cell r="AB799" t="str">
            <v>219х6</v>
          </cell>
        </row>
        <row r="800">
          <cell r="C800" t="str">
            <v>ст.20</v>
          </cell>
          <cell r="D800" t="str">
            <v>5,7  х1380</v>
          </cell>
          <cell r="F800">
            <v>2100</v>
          </cell>
          <cell r="G800">
            <v>4650</v>
          </cell>
          <cell r="H800" t="str">
            <v>ТУ 14-1-3579-83</v>
          </cell>
          <cell r="K800">
            <v>5226.8999999999996</v>
          </cell>
          <cell r="AB800" t="str">
            <v>219х6</v>
          </cell>
        </row>
        <row r="801">
          <cell r="C801" t="str">
            <v>ст.10</v>
          </cell>
          <cell r="D801" t="str">
            <v>5,7  х1490</v>
          </cell>
          <cell r="F801">
            <v>300</v>
          </cell>
          <cell r="G801">
            <v>4650</v>
          </cell>
          <cell r="H801" t="str">
            <v>ТУ 14-1-3579-83</v>
          </cell>
          <cell r="K801">
            <v>5226.8999999999996</v>
          </cell>
          <cell r="AB801" t="str">
            <v>159х6</v>
          </cell>
        </row>
        <row r="802">
          <cell r="C802" t="str">
            <v>ст.20</v>
          </cell>
          <cell r="D802" t="str">
            <v>5,7  х1490</v>
          </cell>
          <cell r="F802">
            <v>600</v>
          </cell>
          <cell r="G802">
            <v>4650</v>
          </cell>
          <cell r="H802" t="str">
            <v>ТУ 14-1-3579-83</v>
          </cell>
          <cell r="K802">
            <v>5226.8999999999996</v>
          </cell>
          <cell r="AB802" t="str">
            <v>159х6</v>
          </cell>
        </row>
        <row r="803">
          <cell r="C803" t="str">
            <v>ст.10</v>
          </cell>
          <cell r="D803" t="str">
            <v>6,7  х1370</v>
          </cell>
          <cell r="F803">
            <v>300</v>
          </cell>
          <cell r="G803">
            <v>4650</v>
          </cell>
          <cell r="H803" t="str">
            <v>ТУ 14-1-3579-83</v>
          </cell>
          <cell r="K803">
            <v>5226.8999999999996</v>
          </cell>
          <cell r="AB803" t="str">
            <v>219х7</v>
          </cell>
        </row>
        <row r="804">
          <cell r="C804" t="str">
            <v>ст.20</v>
          </cell>
          <cell r="D804" t="str">
            <v>6,7  х1370</v>
          </cell>
          <cell r="F804">
            <v>600</v>
          </cell>
          <cell r="G804">
            <v>4650</v>
          </cell>
          <cell r="H804" t="str">
            <v>ТУ 14-1-3579-83</v>
          </cell>
          <cell r="K804">
            <v>5226.8999999999996</v>
          </cell>
          <cell r="AB804" t="str">
            <v>219х7</v>
          </cell>
        </row>
        <row r="805">
          <cell r="C805" t="str">
            <v>ст.20</v>
          </cell>
          <cell r="D805" t="str">
            <v>6,7  х1475</v>
          </cell>
          <cell r="F805">
            <v>300</v>
          </cell>
          <cell r="G805">
            <v>4650</v>
          </cell>
          <cell r="H805" t="str">
            <v>ТУ 14-1-3579-83</v>
          </cell>
          <cell r="K805">
            <v>5226.8999999999996</v>
          </cell>
          <cell r="AB805" t="str">
            <v>159х7</v>
          </cell>
        </row>
        <row r="806">
          <cell r="C806" t="str">
            <v>ст.10 (обрезной)</v>
          </cell>
          <cell r="D806" t="str">
            <v>7,6  х 695</v>
          </cell>
          <cell r="F806">
            <v>600</v>
          </cell>
          <cell r="G806">
            <v>4650</v>
          </cell>
          <cell r="H806" t="str">
            <v>ТУ 14-1-3579-83</v>
          </cell>
          <cell r="K806">
            <v>5187</v>
          </cell>
          <cell r="AB806" t="str">
            <v>219х8</v>
          </cell>
        </row>
        <row r="807">
          <cell r="C807" t="str">
            <v>09Г2С</v>
          </cell>
          <cell r="D807" t="str">
            <v>3,3  х1185</v>
          </cell>
          <cell r="F807">
            <v>60</v>
          </cell>
          <cell r="G807">
            <v>5625</v>
          </cell>
          <cell r="H807" t="str">
            <v>ГОСТ 19903-74,              ГОСТ 19282-73,     К345 кат.5</v>
          </cell>
          <cell r="K807">
            <v>5906.25</v>
          </cell>
          <cell r="AB807" t="str">
            <v>219х8</v>
          </cell>
        </row>
        <row r="808">
          <cell r="C808" t="str">
            <v>09Г2С</v>
          </cell>
          <cell r="D808" t="str">
            <v>4,7  х1490</v>
          </cell>
          <cell r="F808">
            <v>60</v>
          </cell>
          <cell r="G808">
            <v>5625</v>
          </cell>
          <cell r="H808" t="str">
            <v>ГОСТ 19903-74,              ГОСТ 19282-73,     К345 кат.5</v>
          </cell>
          <cell r="K808">
            <v>5906.25</v>
          </cell>
          <cell r="AB808" t="str">
            <v>219х8</v>
          </cell>
        </row>
        <row r="809">
          <cell r="C809" t="str">
            <v>09Г2С</v>
          </cell>
          <cell r="D809" t="str">
            <v>5,7  х1380</v>
          </cell>
          <cell r="F809">
            <v>120</v>
          </cell>
          <cell r="G809">
            <v>5625</v>
          </cell>
          <cell r="H809" t="str">
            <v>ГОСТ 19903-74,              ГОСТ 19282-73,     К345 кат.5</v>
          </cell>
          <cell r="K809">
            <v>5906.25</v>
          </cell>
          <cell r="AB809" t="str">
            <v>219х8</v>
          </cell>
        </row>
        <row r="810">
          <cell r="C810" t="str">
            <v>К270 В4-III 10 сп</v>
          </cell>
        </row>
        <row r="811">
          <cell r="C811" t="str">
            <v>К270 В4-III 10 сп</v>
          </cell>
        </row>
        <row r="812">
          <cell r="C812" t="str">
            <v>К270 В4-III 10 сп</v>
          </cell>
        </row>
        <row r="813">
          <cell r="C813" t="str">
            <v>К270 В4-III 10 сп</v>
          </cell>
        </row>
        <row r="814">
          <cell r="C814" t="str">
            <v>К270 В4-III 10 сп</v>
          </cell>
        </row>
        <row r="815">
          <cell r="C815" t="str">
            <v>К270 В4-III 08 кп</v>
          </cell>
        </row>
        <row r="816">
          <cell r="C816" t="str">
            <v>К270 В4-III 08 кп</v>
          </cell>
        </row>
        <row r="817">
          <cell r="C817" t="str">
            <v>К270 В4-III 08 кп</v>
          </cell>
        </row>
        <row r="818">
          <cell r="C818" t="str">
            <v>К270 В4-III 08 кп</v>
          </cell>
        </row>
        <row r="819">
          <cell r="C819" t="str">
            <v>В4 08Ю ВГ</v>
          </cell>
        </row>
        <row r="820">
          <cell r="C820" t="str">
            <v>В4 08Ю ВГ</v>
          </cell>
        </row>
        <row r="821">
          <cell r="C821" t="str">
            <v>17Г1СА</v>
          </cell>
        </row>
        <row r="822">
          <cell r="C822" t="str">
            <v>ст. 2 ПС</v>
          </cell>
        </row>
        <row r="823">
          <cell r="C823" t="str">
            <v>ст. 2 ПС</v>
          </cell>
        </row>
        <row r="824">
          <cell r="C824" t="str">
            <v>ст. 2 ПС</v>
          </cell>
        </row>
        <row r="825">
          <cell r="C825">
            <v>20</v>
          </cell>
        </row>
        <row r="826">
          <cell r="C826" t="str">
            <v>К270 В4-IV 10 сп</v>
          </cell>
        </row>
        <row r="827">
          <cell r="C827" t="str">
            <v>К270 В4-IV 10 сп</v>
          </cell>
        </row>
        <row r="828">
          <cell r="C828" t="str">
            <v>К270 В4-IV 10 сп</v>
          </cell>
        </row>
        <row r="829">
          <cell r="C829" t="str">
            <v>К270 В4-IV 10 сп</v>
          </cell>
        </row>
        <row r="830">
          <cell r="C830" t="str">
            <v>ст.10 сп</v>
          </cell>
        </row>
        <row r="831">
          <cell r="C831" t="str">
            <v>10Г2ФБ</v>
          </cell>
        </row>
        <row r="833">
          <cell r="C833" t="str">
            <v>ОК360 В4-IV 3 сп</v>
          </cell>
        </row>
        <row r="834">
          <cell r="C834" t="str">
            <v>ОК360 В4-IV 3 сп</v>
          </cell>
        </row>
        <row r="835">
          <cell r="C835" t="str">
            <v>ОК360 В4-IV 3 сп</v>
          </cell>
        </row>
        <row r="836">
          <cell r="C836" t="str">
            <v>ОК360 В4-IV 3 сп</v>
          </cell>
        </row>
        <row r="837">
          <cell r="C837" t="str">
            <v>К270 В4-IV 10 сп</v>
          </cell>
        </row>
        <row r="838">
          <cell r="C838" t="str">
            <v>К270 В4-IV 20 сп</v>
          </cell>
        </row>
        <row r="839">
          <cell r="C839" t="str">
            <v>К270 В4-IV 10 сп</v>
          </cell>
        </row>
        <row r="840">
          <cell r="C840" t="str">
            <v>К270 В4-IV 10 сп</v>
          </cell>
        </row>
        <row r="841">
          <cell r="C841" t="str">
            <v>К270 В4-IV 10 сп</v>
          </cell>
        </row>
        <row r="842">
          <cell r="C842" t="str">
            <v>К270 В4-IV 10 сп</v>
          </cell>
        </row>
        <row r="843">
          <cell r="C843" t="str">
            <v>К270 В4-IV 10 сп</v>
          </cell>
        </row>
        <row r="844">
          <cell r="C844" t="str">
            <v>ст.10</v>
          </cell>
        </row>
        <row r="845">
          <cell r="C845" t="str">
            <v>ст.10</v>
          </cell>
        </row>
        <row r="846">
          <cell r="C846" t="str">
            <v>ст.10</v>
          </cell>
        </row>
        <row r="847">
          <cell r="C847" t="str">
            <v>ст.10</v>
          </cell>
        </row>
        <row r="848">
          <cell r="C848" t="str">
            <v>ст.20</v>
          </cell>
        </row>
        <row r="849">
          <cell r="C849" t="str">
            <v>ст.10</v>
          </cell>
        </row>
        <row r="850">
          <cell r="C850" t="str">
            <v>ст.10</v>
          </cell>
        </row>
        <row r="851">
          <cell r="C851" t="str">
            <v>ст.20</v>
          </cell>
        </row>
        <row r="852">
          <cell r="C852" t="str">
            <v>ст.10</v>
          </cell>
        </row>
        <row r="853">
          <cell r="C853" t="str">
            <v>ст.20</v>
          </cell>
        </row>
        <row r="854">
          <cell r="C854" t="str">
            <v>ст.10</v>
          </cell>
        </row>
        <row r="855">
          <cell r="C855" t="str">
            <v>ст.20</v>
          </cell>
        </row>
        <row r="856">
          <cell r="C856" t="str">
            <v>ст.10</v>
          </cell>
        </row>
        <row r="857">
          <cell r="C857" t="str">
            <v>ст.20</v>
          </cell>
        </row>
        <row r="858">
          <cell r="C858" t="str">
            <v>ст.10</v>
          </cell>
        </row>
        <row r="859">
          <cell r="C859" t="str">
            <v>ст.20</v>
          </cell>
        </row>
        <row r="860">
          <cell r="C860" t="str">
            <v>ст.10 (обрезной)</v>
          </cell>
        </row>
        <row r="861">
          <cell r="C861" t="str">
            <v>ст.20 (обрезной)</v>
          </cell>
        </row>
        <row r="862">
          <cell r="C862" t="str">
            <v>ст.10 (обрезной)</v>
          </cell>
        </row>
        <row r="863">
          <cell r="C863" t="str">
            <v>К270 В4-III 08 кп</v>
          </cell>
        </row>
        <row r="864">
          <cell r="C864" t="str">
            <v>10Г2ФБ</v>
          </cell>
        </row>
        <row r="865">
          <cell r="C865" t="str">
            <v>10Г2ФБ</v>
          </cell>
        </row>
        <row r="866">
          <cell r="C866" t="str">
            <v>В4 08Ю ВГ</v>
          </cell>
        </row>
        <row r="867">
          <cell r="C867" t="str">
            <v>август</v>
          </cell>
        </row>
        <row r="868">
          <cell r="C868" t="str">
            <v>ст. 2 ПС</v>
          </cell>
        </row>
        <row r="869">
          <cell r="C869" t="str">
            <v>ст. 2 ПС</v>
          </cell>
        </row>
        <row r="870">
          <cell r="C870" t="str">
            <v>ст. 2 ПС</v>
          </cell>
        </row>
        <row r="871">
          <cell r="C871" t="str">
            <v>ст. 2 ПС</v>
          </cell>
        </row>
        <row r="872">
          <cell r="C872" t="str">
            <v>ст. 2 ПС</v>
          </cell>
        </row>
        <row r="873">
          <cell r="C873" t="str">
            <v>ст. 2 ПС</v>
          </cell>
        </row>
        <row r="874">
          <cell r="C874" t="str">
            <v>К270 В4-III 10 сп</v>
          </cell>
        </row>
        <row r="875">
          <cell r="C875" t="str">
            <v>К270 В4-III 10 сп</v>
          </cell>
        </row>
        <row r="876">
          <cell r="C876" t="str">
            <v>К270 В4-III 10 сп</v>
          </cell>
        </row>
        <row r="877">
          <cell r="C877" t="str">
            <v>К270 В4-III 10 сп</v>
          </cell>
        </row>
        <row r="878">
          <cell r="C878" t="str">
            <v>К270 В4-III 10 сп</v>
          </cell>
        </row>
        <row r="879">
          <cell r="C879" t="str">
            <v>К270 В4-III 10 сп</v>
          </cell>
        </row>
        <row r="880">
          <cell r="C880" t="str">
            <v>К270 В4-III 10 сп</v>
          </cell>
        </row>
        <row r="881">
          <cell r="C881" t="str">
            <v>К270 В4-III 10 сп</v>
          </cell>
        </row>
        <row r="882">
          <cell r="C882" t="str">
            <v>К270 В4-III 10 сп</v>
          </cell>
        </row>
        <row r="883">
          <cell r="C883" t="str">
            <v>К270 В4-III 10 сп</v>
          </cell>
        </row>
        <row r="884">
          <cell r="C884" t="str">
            <v>К270 В4-III 10 сп</v>
          </cell>
        </row>
        <row r="885">
          <cell r="C885" t="str">
            <v>К270 В4-III 10 сп</v>
          </cell>
        </row>
        <row r="886">
          <cell r="C886" t="str">
            <v>К270 В4-III 10 сп</v>
          </cell>
        </row>
        <row r="887">
          <cell r="C887" t="str">
            <v>К270 В4-III 10 сп</v>
          </cell>
        </row>
        <row r="888">
          <cell r="C888" t="str">
            <v>К270 В4-III 10 сп</v>
          </cell>
        </row>
        <row r="889">
          <cell r="C889" t="str">
            <v>К270 В4-III 10 сп</v>
          </cell>
        </row>
        <row r="890">
          <cell r="C890" t="str">
            <v>К270 В4-III 08 кп</v>
          </cell>
        </row>
        <row r="891">
          <cell r="C891" t="str">
            <v>К270 В4-III 08 кп</v>
          </cell>
        </row>
        <row r="892">
          <cell r="C892" t="str">
            <v>К270 В4-III 08 кп</v>
          </cell>
        </row>
        <row r="893">
          <cell r="C893" t="str">
            <v>К270 В4-III 08 кп</v>
          </cell>
        </row>
        <row r="894">
          <cell r="C894" t="str">
            <v>В4 08Ю ВГ</v>
          </cell>
        </row>
        <row r="895">
          <cell r="C895" t="str">
            <v>В4 08Ю ВГ</v>
          </cell>
        </row>
        <row r="896">
          <cell r="C896" t="str">
            <v>ОК360 В4-IV 3 сп</v>
          </cell>
        </row>
        <row r="897">
          <cell r="C897" t="str">
            <v>ОК360 В4-IV 3 сп</v>
          </cell>
        </row>
        <row r="898">
          <cell r="C898" t="str">
            <v>ОК360 В4-IV 3 сп</v>
          </cell>
        </row>
        <row r="899">
          <cell r="C899" t="str">
            <v>ОК360 В4-IV 3 сп</v>
          </cell>
        </row>
        <row r="900">
          <cell r="C900" t="str">
            <v>ОК360 В4-IV 3 сп</v>
          </cell>
        </row>
        <row r="901">
          <cell r="C901" t="str">
            <v>ОК360 В4-IV 3 сп</v>
          </cell>
        </row>
        <row r="902">
          <cell r="C902" t="str">
            <v>К270 В4-IV 10 сп</v>
          </cell>
        </row>
        <row r="903">
          <cell r="C903" t="str">
            <v>К270 В4-IV 10 сп</v>
          </cell>
        </row>
        <row r="904">
          <cell r="C904" t="str">
            <v>К270 В4-IV 10 сп</v>
          </cell>
        </row>
        <row r="905">
          <cell r="C905" t="str">
            <v>К270 В4-IV 10 сп</v>
          </cell>
        </row>
        <row r="906">
          <cell r="C906" t="str">
            <v>К270 В4-IV 10 сп</v>
          </cell>
        </row>
        <row r="907">
          <cell r="C907" t="str">
            <v>К270 В4-IV 10 сп</v>
          </cell>
        </row>
        <row r="908">
          <cell r="C908" t="str">
            <v>К270 В4-IV 10 сп</v>
          </cell>
        </row>
        <row r="909">
          <cell r="C909" t="str">
            <v>К270 В4-IV 10 сп</v>
          </cell>
        </row>
        <row r="910">
          <cell r="C910" t="str">
            <v>К270 В4-IV 10 сп</v>
          </cell>
        </row>
        <row r="911">
          <cell r="C911" t="str">
            <v>К270 В4-IV 10 сп</v>
          </cell>
        </row>
        <row r="912">
          <cell r="C912" t="str">
            <v>К270 В4-IV 20 сп</v>
          </cell>
        </row>
        <row r="913">
          <cell r="C913" t="str">
            <v>К270 В4-IV 20 сп</v>
          </cell>
        </row>
        <row r="914">
          <cell r="C914" t="str">
            <v>К270 В4-IV 20 сп</v>
          </cell>
        </row>
        <row r="915">
          <cell r="C915" t="str">
            <v>ст.10</v>
          </cell>
        </row>
        <row r="916">
          <cell r="C916" t="str">
            <v>ст.20</v>
          </cell>
        </row>
        <row r="917">
          <cell r="C917" t="str">
            <v>ст.10</v>
          </cell>
        </row>
        <row r="918">
          <cell r="C918" t="str">
            <v>ст.10</v>
          </cell>
        </row>
        <row r="919">
          <cell r="C919" t="str">
            <v>ст.20</v>
          </cell>
        </row>
        <row r="920">
          <cell r="C920" t="str">
            <v>ст.10</v>
          </cell>
        </row>
        <row r="921">
          <cell r="C921" t="str">
            <v>ст.20</v>
          </cell>
        </row>
        <row r="922">
          <cell r="C922" t="str">
            <v>ст.10</v>
          </cell>
        </row>
        <row r="923">
          <cell r="C923" t="str">
            <v>ст.20</v>
          </cell>
        </row>
        <row r="924">
          <cell r="C924" t="str">
            <v>ст.10</v>
          </cell>
        </row>
        <row r="925">
          <cell r="C925" t="str">
            <v>ст.20</v>
          </cell>
        </row>
        <row r="926">
          <cell r="C926" t="str">
            <v>ст.10</v>
          </cell>
        </row>
        <row r="927">
          <cell r="C927" t="str">
            <v>ст.20</v>
          </cell>
        </row>
        <row r="928">
          <cell r="C928" t="str">
            <v>ст.10</v>
          </cell>
        </row>
        <row r="929">
          <cell r="C929" t="str">
            <v>ст.20</v>
          </cell>
        </row>
        <row r="930">
          <cell r="C930" t="str">
            <v>ст.10</v>
          </cell>
        </row>
        <row r="931">
          <cell r="C931" t="str">
            <v>ст.10 (обрезной)</v>
          </cell>
        </row>
        <row r="932">
          <cell r="C932" t="str">
            <v>ст.10 (обрезной)</v>
          </cell>
        </row>
        <row r="933">
          <cell r="C933" t="str">
            <v>ст.20 (обрезной)</v>
          </cell>
        </row>
        <row r="934">
          <cell r="C934" t="str">
            <v>ст.10</v>
          </cell>
        </row>
        <row r="935">
          <cell r="C935" t="str">
            <v>10Г2ФБ</v>
          </cell>
        </row>
        <row r="936">
          <cell r="C936" t="str">
            <v>17Г1С</v>
          </cell>
        </row>
        <row r="937">
          <cell r="C937" t="str">
            <v>17Г1С-У</v>
          </cell>
        </row>
        <row r="938">
          <cell r="C938" t="str">
            <v>ст.20 (обрезной)</v>
          </cell>
        </row>
        <row r="939">
          <cell r="C939" t="str">
            <v>ОК360 В4-IV 3 сп</v>
          </cell>
        </row>
        <row r="940">
          <cell r="C940" t="str">
            <v>ОК360 В4-IV 3 сп</v>
          </cell>
        </row>
        <row r="942">
          <cell r="C942" t="str">
            <v xml:space="preserve">К270 В4-IV 10 </v>
          </cell>
        </row>
        <row r="943">
          <cell r="C943" t="str">
            <v xml:space="preserve">К270 В4-IV 10 </v>
          </cell>
        </row>
        <row r="944">
          <cell r="C944" t="str">
            <v xml:space="preserve">К270 В4-IV 10 </v>
          </cell>
        </row>
        <row r="945">
          <cell r="C945" t="str">
            <v>ст.10</v>
          </cell>
        </row>
        <row r="946">
          <cell r="C946" t="str">
            <v>ст.10</v>
          </cell>
        </row>
        <row r="947">
          <cell r="C947" t="str">
            <v>ст.10</v>
          </cell>
        </row>
        <row r="948">
          <cell r="C948" t="str">
            <v>ст.10</v>
          </cell>
        </row>
        <row r="949">
          <cell r="C949" t="str">
            <v>ст.10</v>
          </cell>
        </row>
        <row r="950">
          <cell r="C950" t="str">
            <v>ст.10</v>
          </cell>
        </row>
        <row r="951">
          <cell r="C951" t="str">
            <v>ст.20</v>
          </cell>
        </row>
        <row r="952">
          <cell r="C952" t="str">
            <v>ст.10</v>
          </cell>
        </row>
        <row r="953">
          <cell r="C953" t="str">
            <v>ст.20</v>
          </cell>
        </row>
        <row r="954">
          <cell r="C954" t="str">
            <v>ст.10</v>
          </cell>
        </row>
        <row r="955">
          <cell r="C955" t="str">
            <v>ст.10</v>
          </cell>
        </row>
        <row r="956">
          <cell r="C956" t="str">
            <v>ст.10</v>
          </cell>
        </row>
        <row r="958">
          <cell r="C958" t="str">
            <v>сентябрь</v>
          </cell>
        </row>
        <row r="959">
          <cell r="C959" t="str">
            <v>К270 В4-III 10 сп</v>
          </cell>
        </row>
        <row r="960">
          <cell r="C960" t="str">
            <v>К270 В4-III 10 сп</v>
          </cell>
        </row>
        <row r="961">
          <cell r="C961" t="str">
            <v>К270 В4-III 10 сп</v>
          </cell>
        </row>
        <row r="962">
          <cell r="C962" t="str">
            <v>К270 В4-III 10 сп</v>
          </cell>
        </row>
        <row r="963">
          <cell r="C963" t="str">
            <v>К270 В4-III 10 сп</v>
          </cell>
        </row>
        <row r="964">
          <cell r="C964" t="str">
            <v>К270 В4-III 10 сп</v>
          </cell>
        </row>
        <row r="965">
          <cell r="C965" t="str">
            <v>К270 В4-III 10 сп</v>
          </cell>
        </row>
        <row r="966">
          <cell r="C966" t="str">
            <v>К270 В4-III 10 сп</v>
          </cell>
        </row>
        <row r="967">
          <cell r="C967" t="str">
            <v>К270 В4-III 10 сп</v>
          </cell>
        </row>
        <row r="968">
          <cell r="C968" t="str">
            <v>К270 В4-III 10 сп</v>
          </cell>
        </row>
        <row r="969">
          <cell r="C969" t="str">
            <v>К270 В4-III 10 сп</v>
          </cell>
        </row>
        <row r="970">
          <cell r="C970" t="str">
            <v>К270 В4-III 10 сп</v>
          </cell>
        </row>
        <row r="971">
          <cell r="C971" t="str">
            <v>К270 В4-III 10 сп</v>
          </cell>
        </row>
        <row r="972">
          <cell r="C972" t="str">
            <v>К270 В4-III 10 сп</v>
          </cell>
        </row>
        <row r="973">
          <cell r="C973" t="str">
            <v>К270 В4-III 08 кп</v>
          </cell>
        </row>
        <row r="974">
          <cell r="C974" t="str">
            <v>К270 В4-III 08 кп</v>
          </cell>
        </row>
        <row r="975">
          <cell r="C975" t="str">
            <v>К270 В4-III 08 кп</v>
          </cell>
        </row>
        <row r="976">
          <cell r="C976" t="str">
            <v>К270 В4-III 08 кп</v>
          </cell>
        </row>
        <row r="978">
          <cell r="C978" t="str">
            <v>ОК360 В4-IV 3 сп</v>
          </cell>
        </row>
        <row r="979">
          <cell r="C979" t="str">
            <v>ОК360 В4-IV 3 сп</v>
          </cell>
        </row>
        <row r="980">
          <cell r="C980" t="str">
            <v>ОК360 В4-IV 3 сп</v>
          </cell>
        </row>
        <row r="981">
          <cell r="C981" t="str">
            <v>ОК360 В4-IV 3 сп</v>
          </cell>
        </row>
        <row r="982">
          <cell r="C982" t="str">
            <v>ОК360 В4-IV 3 сп</v>
          </cell>
        </row>
        <row r="983">
          <cell r="C983" t="str">
            <v>К270 В4-IV 10 сп</v>
          </cell>
        </row>
        <row r="984">
          <cell r="C984" t="str">
            <v>К270 В4-IV 10 сп</v>
          </cell>
        </row>
        <row r="985">
          <cell r="C985" t="str">
            <v>К270 В4-IV 10 сп</v>
          </cell>
        </row>
        <row r="986">
          <cell r="C986" t="str">
            <v>К270 В4-IV 10 сп</v>
          </cell>
        </row>
        <row r="987">
          <cell r="C987" t="str">
            <v>К270 В4-IV 10 сп</v>
          </cell>
        </row>
        <row r="988">
          <cell r="C988" t="str">
            <v>К270 В4-IV 10 сп</v>
          </cell>
        </row>
        <row r="989">
          <cell r="C989" t="str">
            <v>К270 В4-IV 10 сп</v>
          </cell>
        </row>
        <row r="990">
          <cell r="C990" t="str">
            <v>К270 В4-IV 10 сп</v>
          </cell>
        </row>
        <row r="991">
          <cell r="C991" t="str">
            <v>К270 В4-IV 10 сп</v>
          </cell>
        </row>
        <row r="992">
          <cell r="C992" t="str">
            <v>К270 В4-IV 10 сп</v>
          </cell>
        </row>
        <row r="993">
          <cell r="C993" t="str">
            <v>К270 В4-IV 10 сп</v>
          </cell>
        </row>
        <row r="994">
          <cell r="C994" t="str">
            <v>К270 В4-IV 20 сп</v>
          </cell>
        </row>
        <row r="995">
          <cell r="C995" t="str">
            <v>К270 В4-IV 20 сп</v>
          </cell>
        </row>
        <row r="996">
          <cell r="C996" t="str">
            <v>ст.10</v>
          </cell>
        </row>
        <row r="997">
          <cell r="C997" t="str">
            <v>ст.10</v>
          </cell>
        </row>
        <row r="998">
          <cell r="C998" t="str">
            <v>ст.10</v>
          </cell>
        </row>
        <row r="999">
          <cell r="C999" t="str">
            <v>ст.10</v>
          </cell>
        </row>
        <row r="1000">
          <cell r="C1000" t="str">
            <v>ст.20</v>
          </cell>
        </row>
        <row r="1001">
          <cell r="C1001" t="str">
            <v>ст.10</v>
          </cell>
        </row>
        <row r="1002">
          <cell r="C1002" t="str">
            <v>ст.20</v>
          </cell>
        </row>
        <row r="1003">
          <cell r="C1003" t="str">
            <v>ст.10</v>
          </cell>
        </row>
        <row r="1004">
          <cell r="C1004" t="str">
            <v>ст.20</v>
          </cell>
        </row>
        <row r="1005">
          <cell r="C1005" t="str">
            <v>ст.10</v>
          </cell>
        </row>
        <row r="1006">
          <cell r="C1006" t="str">
            <v>ст.20</v>
          </cell>
        </row>
        <row r="1007">
          <cell r="C1007" t="str">
            <v>ст.10</v>
          </cell>
        </row>
        <row r="1008">
          <cell r="C1008" t="str">
            <v>ст.20</v>
          </cell>
        </row>
        <row r="1009">
          <cell r="C1009" t="str">
            <v>ст.10</v>
          </cell>
        </row>
        <row r="1010">
          <cell r="C1010" t="str">
            <v>ст.10 (обрезной)</v>
          </cell>
        </row>
        <row r="1011">
          <cell r="C1011" t="str">
            <v>ст.20 (обрезной)</v>
          </cell>
        </row>
        <row r="1013">
          <cell r="C1013" t="str">
            <v>ст. 2 ПС</v>
          </cell>
        </row>
        <row r="1014">
          <cell r="C1014" t="str">
            <v>ст. 2 ПС</v>
          </cell>
        </row>
        <row r="1015">
          <cell r="C1015" t="str">
            <v>ст. 2 ПС</v>
          </cell>
        </row>
        <row r="1016">
          <cell r="C1016" t="str">
            <v>ст. 2 ПС</v>
          </cell>
        </row>
        <row r="1017">
          <cell r="C1017" t="str">
            <v>ст. 2 ПС</v>
          </cell>
        </row>
        <row r="1018">
          <cell r="C1018" t="str">
            <v>ст. 2 ПС</v>
          </cell>
        </row>
        <row r="1019">
          <cell r="C1019" t="str">
            <v>ст. 2 ПС</v>
          </cell>
        </row>
        <row r="1020">
          <cell r="C1020" t="str">
            <v>ст. 2 ПС</v>
          </cell>
        </row>
        <row r="1022">
          <cell r="C1022" t="str">
            <v>10Г2ФБ</v>
          </cell>
        </row>
        <row r="1023">
          <cell r="C1023" t="str">
            <v>10Г2ФБ</v>
          </cell>
        </row>
        <row r="1024">
          <cell r="C1024" t="str">
            <v>17Г1С</v>
          </cell>
        </row>
        <row r="1025">
          <cell r="C1025" t="str">
            <v>17Г1С-У</v>
          </cell>
        </row>
        <row r="1026">
          <cell r="C1026" t="str">
            <v>17Г1С-У</v>
          </cell>
        </row>
        <row r="1027">
          <cell r="C1027" t="str">
            <v>17Г1С-У</v>
          </cell>
        </row>
        <row r="1029">
          <cell r="C1029" t="str">
            <v>К270 В4-III 10 сп</v>
          </cell>
        </row>
        <row r="1030">
          <cell r="C1030" t="str">
            <v>К270 В4-III 10 сп</v>
          </cell>
        </row>
        <row r="1031">
          <cell r="C1031" t="str">
            <v>К270 В4-III 10 сп</v>
          </cell>
        </row>
        <row r="1032">
          <cell r="C1032" t="str">
            <v>К270 В4-III 10 сп</v>
          </cell>
        </row>
        <row r="1033">
          <cell r="C1033" t="str">
            <v>К270 В4-III 10 сп</v>
          </cell>
        </row>
        <row r="1034">
          <cell r="C1034" t="str">
            <v>К270 В4-III 10 сп</v>
          </cell>
        </row>
        <row r="1035">
          <cell r="C1035" t="str">
            <v>К270 В4-III 10 сп</v>
          </cell>
        </row>
        <row r="1036">
          <cell r="C1036" t="str">
            <v>К270 В4-III 10 сп</v>
          </cell>
        </row>
        <row r="1037">
          <cell r="C1037" t="str">
            <v>К270 В4-III 10 сп</v>
          </cell>
        </row>
        <row r="1038">
          <cell r="C1038" t="str">
            <v>К270 В4-III 10 сп</v>
          </cell>
        </row>
        <row r="1039">
          <cell r="C1039" t="str">
            <v>К270 В4-III 10 сп</v>
          </cell>
        </row>
        <row r="1040">
          <cell r="C1040" t="str">
            <v>К270 В4-III 10 сп</v>
          </cell>
        </row>
        <row r="1041">
          <cell r="C1041" t="str">
            <v>К270 В4-III 08 кп</v>
          </cell>
        </row>
        <row r="1042">
          <cell r="C1042" t="str">
            <v>К270 В4-III 08 кп</v>
          </cell>
        </row>
        <row r="1043">
          <cell r="C1043" t="str">
            <v>К270 В4-III 08 кп</v>
          </cell>
        </row>
        <row r="1044">
          <cell r="C1044" t="str">
            <v>К270 В4-III 08 кп</v>
          </cell>
        </row>
        <row r="1046">
          <cell r="C1046" t="str">
            <v>Х70</v>
          </cell>
        </row>
        <row r="1047">
          <cell r="C1047" t="str">
            <v>3сп5</v>
          </cell>
        </row>
        <row r="1049">
          <cell r="C1049" t="str">
            <v>ОК360 В4-IV 3 сп</v>
          </cell>
        </row>
        <row r="1050">
          <cell r="C1050" t="str">
            <v>ОК360 В4-IV 3 сп</v>
          </cell>
        </row>
        <row r="1051">
          <cell r="C1051" t="str">
            <v>ОК360 В4-IV 3 сп</v>
          </cell>
        </row>
        <row r="1052">
          <cell r="C1052" t="str">
            <v>ОК360 В4-IV 3 сп</v>
          </cell>
        </row>
        <row r="1053">
          <cell r="C1053" t="str">
            <v>ОК360 В4-IV 3 сп</v>
          </cell>
        </row>
        <row r="1054">
          <cell r="C1054" t="str">
            <v>К270 В4-IV 10 сп</v>
          </cell>
        </row>
        <row r="1055">
          <cell r="C1055" t="str">
            <v>К270 В4-IV 10 сп</v>
          </cell>
        </row>
        <row r="1056">
          <cell r="C1056" t="str">
            <v>К270 В4-IV 10 сп</v>
          </cell>
        </row>
        <row r="1057">
          <cell r="C1057" t="str">
            <v>К270 В4-IV 10 сп</v>
          </cell>
        </row>
        <row r="1058">
          <cell r="C1058" t="str">
            <v>К270 В4-IV 10 сп</v>
          </cell>
        </row>
        <row r="1059">
          <cell r="C1059" t="str">
            <v>К270 В4-IV 10 сп</v>
          </cell>
        </row>
        <row r="1060">
          <cell r="C1060" t="str">
            <v>К270 В4-IV 10 сп</v>
          </cell>
        </row>
        <row r="1061">
          <cell r="C1061" t="str">
            <v>К270 В4-IV 10 сп</v>
          </cell>
        </row>
        <row r="1062">
          <cell r="C1062" t="str">
            <v>К270 В4-IV 10 сп</v>
          </cell>
        </row>
        <row r="1063">
          <cell r="C1063" t="str">
            <v>К270 В4-IV 10 сп</v>
          </cell>
        </row>
        <row r="1064">
          <cell r="C1064" t="str">
            <v>К270 В4-IV 10 сп</v>
          </cell>
        </row>
        <row r="1065">
          <cell r="C1065" t="str">
            <v>К270 В4-IV 20 сп</v>
          </cell>
        </row>
        <row r="1066">
          <cell r="C1066" t="str">
            <v>К270 В4-IV 20 сп</v>
          </cell>
        </row>
        <row r="1067">
          <cell r="C1067" t="str">
            <v>К270 В4-IV 20 сп</v>
          </cell>
        </row>
        <row r="1068">
          <cell r="C1068" t="str">
            <v>К270 В4-IV 20 сп</v>
          </cell>
        </row>
        <row r="1069">
          <cell r="C1069" t="str">
            <v>К270 В4-IV 20 сп</v>
          </cell>
        </row>
        <row r="1070">
          <cell r="C1070" t="str">
            <v>ст.10</v>
          </cell>
        </row>
        <row r="1071">
          <cell r="C1071" t="str">
            <v>ст.20</v>
          </cell>
        </row>
        <row r="1072">
          <cell r="C1072" t="str">
            <v>ст.10</v>
          </cell>
        </row>
        <row r="1073">
          <cell r="C1073" t="str">
            <v>ст.20</v>
          </cell>
        </row>
        <row r="1074">
          <cell r="C1074" t="str">
            <v>ст.10</v>
          </cell>
        </row>
        <row r="1075">
          <cell r="C1075" t="str">
            <v>ст.20</v>
          </cell>
        </row>
        <row r="1076">
          <cell r="C1076" t="str">
            <v>ст.10</v>
          </cell>
        </row>
        <row r="1077">
          <cell r="C1077" t="str">
            <v>ст.20</v>
          </cell>
        </row>
        <row r="1078">
          <cell r="C1078" t="str">
            <v>ст.10</v>
          </cell>
        </row>
        <row r="1079">
          <cell r="C1079" t="str">
            <v>ст.20</v>
          </cell>
        </row>
        <row r="1080">
          <cell r="C1080" t="str">
            <v>ст.10</v>
          </cell>
        </row>
        <row r="1081">
          <cell r="C1081" t="str">
            <v>ст.20</v>
          </cell>
        </row>
        <row r="1082">
          <cell r="C1082" t="str">
            <v>ст.10</v>
          </cell>
        </row>
        <row r="1083">
          <cell r="C1083" t="str">
            <v>ст.20</v>
          </cell>
        </row>
        <row r="1084">
          <cell r="C1084" t="str">
            <v>ст.10</v>
          </cell>
        </row>
        <row r="1085">
          <cell r="C1085" t="str">
            <v>ст.10</v>
          </cell>
        </row>
        <row r="1086">
          <cell r="C1086" t="str">
            <v>ст.10 (обрезной)</v>
          </cell>
        </row>
        <row r="1087">
          <cell r="C1087" t="str">
            <v>ст.20 (обрезной)</v>
          </cell>
        </row>
        <row r="1089">
          <cell r="C1089" t="str">
            <v>ОК360 В4-IV 3 сп</v>
          </cell>
        </row>
        <row r="1090">
          <cell r="C1090" t="str">
            <v>ОК360 В4-IV 3 сп</v>
          </cell>
        </row>
        <row r="1091">
          <cell r="C1091" t="str">
            <v>К270 В4-IV 10</v>
          </cell>
        </row>
        <row r="1092">
          <cell r="C1092" t="str">
            <v>ст.10</v>
          </cell>
        </row>
        <row r="1094">
          <cell r="C1094" t="str">
            <v>ст. 2 ПС</v>
          </cell>
        </row>
        <row r="1095">
          <cell r="C1095" t="str">
            <v>ст. 2 ПС</v>
          </cell>
        </row>
        <row r="1096">
          <cell r="C1096" t="str">
            <v>ст. 2 ПС</v>
          </cell>
        </row>
        <row r="1097">
          <cell r="C1097" t="str">
            <v>ст. 2 ПС</v>
          </cell>
        </row>
        <row r="1098">
          <cell r="C1098" t="str">
            <v>ст. 2 ПС</v>
          </cell>
        </row>
        <row r="1099">
          <cell r="C1099" t="str">
            <v>ст. 2 ПС</v>
          </cell>
        </row>
        <row r="1101">
          <cell r="C1101" t="str">
            <v>Х70</v>
          </cell>
        </row>
        <row r="1103">
          <cell r="C1103" t="str">
            <v>17Г1С-У*</v>
          </cell>
        </row>
        <row r="1104">
          <cell r="C1104" t="str">
            <v>17Г1С-У</v>
          </cell>
        </row>
        <row r="1105">
          <cell r="C1105" t="str">
            <v>17Г1С-У</v>
          </cell>
        </row>
        <row r="1106">
          <cell r="C1106" t="str">
            <v>17Г1С-У</v>
          </cell>
        </row>
        <row r="1107">
          <cell r="C1107" t="str">
            <v>17Г1С-У</v>
          </cell>
        </row>
        <row r="1109">
          <cell r="C1109" t="str">
            <v>Х70</v>
          </cell>
        </row>
        <row r="1110">
          <cell r="C1110" t="str">
            <v>Х70</v>
          </cell>
        </row>
        <row r="1112">
          <cell r="C1112" t="str">
            <v>ноябрь</v>
          </cell>
        </row>
        <row r="1113">
          <cell r="C1113" t="str">
            <v>К270 В4-III 10 сп</v>
          </cell>
        </row>
        <row r="1114">
          <cell r="C1114" t="str">
            <v>К270 В4-III 10 сп</v>
          </cell>
        </row>
        <row r="1115">
          <cell r="C1115" t="str">
            <v>К270 В4-III 10 сп</v>
          </cell>
        </row>
        <row r="1116">
          <cell r="C1116" t="str">
            <v>К270 В4-III 10 сп</v>
          </cell>
        </row>
        <row r="1117">
          <cell r="C1117" t="str">
            <v>К270 В4-III 10 сп</v>
          </cell>
        </row>
        <row r="1118">
          <cell r="C1118" t="str">
            <v>К270 В4-III 10 сп</v>
          </cell>
        </row>
        <row r="1119">
          <cell r="C1119" t="str">
            <v>К270 В4-III 10 сп</v>
          </cell>
        </row>
        <row r="1120">
          <cell r="C1120" t="str">
            <v>К270 В4-III 10 сп</v>
          </cell>
        </row>
        <row r="1121">
          <cell r="C1121" t="str">
            <v>К270 В4-III 10 сп</v>
          </cell>
        </row>
        <row r="1122">
          <cell r="C1122" t="str">
            <v>К270 В4-III 10 сп</v>
          </cell>
        </row>
        <row r="1123">
          <cell r="C1123" t="str">
            <v>К270 В4-III 10 сп</v>
          </cell>
        </row>
        <row r="1124">
          <cell r="C1124" t="str">
            <v>К270 В4-III 08 кп</v>
          </cell>
        </row>
        <row r="1125">
          <cell r="C1125" t="str">
            <v>К270 В4-III 08 кп</v>
          </cell>
        </row>
        <row r="1126">
          <cell r="C1126" t="str">
            <v>К270 В4-III 08 кп</v>
          </cell>
        </row>
        <row r="1127">
          <cell r="C1127" t="str">
            <v>К270 В4-III 08 кп</v>
          </cell>
        </row>
        <row r="1128">
          <cell r="C1128" t="str">
            <v>К270 В4-III 08 кп</v>
          </cell>
        </row>
        <row r="1129">
          <cell r="C1129" t="str">
            <v>К270 В4-III 08 кп</v>
          </cell>
        </row>
        <row r="1130">
          <cell r="C1130" t="str">
            <v>К270 В4-III 08 кп</v>
          </cell>
        </row>
        <row r="1131">
          <cell r="C1131" t="str">
            <v>К270 В4-III 08 кп</v>
          </cell>
        </row>
        <row r="1132">
          <cell r="C1132" t="str">
            <v>В4 08Ю ВГ</v>
          </cell>
        </row>
        <row r="1133">
          <cell r="C1133" t="str">
            <v>В4 08Ю ВГ</v>
          </cell>
        </row>
        <row r="1135">
          <cell r="C1135" t="str">
            <v>ОК360 В4-IV 3 сп</v>
          </cell>
        </row>
        <row r="1136">
          <cell r="C1136" t="str">
            <v>ОК360 В4-IV 3 сп</v>
          </cell>
        </row>
        <row r="1137">
          <cell r="C1137" t="str">
            <v>ОК360 В4-IV 3 сп</v>
          </cell>
        </row>
        <row r="1138">
          <cell r="C1138" t="str">
            <v>ОК360 В4-IV 3 сп</v>
          </cell>
        </row>
        <row r="1139">
          <cell r="C1139" t="str">
            <v>ОК360 В4-IV 3 сп</v>
          </cell>
        </row>
        <row r="1140">
          <cell r="C1140" t="str">
            <v>К270 В4-IV 10 сп</v>
          </cell>
        </row>
        <row r="1141">
          <cell r="C1141" t="str">
            <v>К270 В4-IV 10 сп</v>
          </cell>
        </row>
        <row r="1142">
          <cell r="C1142" t="str">
            <v>К270 В4-IV 10 сп</v>
          </cell>
        </row>
        <row r="1143">
          <cell r="C1143" t="str">
            <v>К270 В4-IV 10 сп</v>
          </cell>
        </row>
        <row r="1144">
          <cell r="C1144" t="str">
            <v>К270 В4-IV 20 сп</v>
          </cell>
        </row>
        <row r="1145">
          <cell r="C1145" t="str">
            <v>К270 В4-IV 10 сп</v>
          </cell>
        </row>
        <row r="1146">
          <cell r="C1146" t="str">
            <v>К270 В4-IV 20 сп</v>
          </cell>
        </row>
        <row r="1147">
          <cell r="C1147" t="str">
            <v>К270 В4-IV 10 сп</v>
          </cell>
        </row>
        <row r="1148">
          <cell r="C1148" t="str">
            <v>К270 В4-IV 20 сп</v>
          </cell>
        </row>
        <row r="1149">
          <cell r="C1149" t="str">
            <v>К270 В4-IV 10 сп</v>
          </cell>
        </row>
        <row r="1150">
          <cell r="C1150" t="str">
            <v>К270 В4-IV 20 сп</v>
          </cell>
        </row>
        <row r="1151">
          <cell r="C1151" t="str">
            <v>К270 В4-IV 10 сп</v>
          </cell>
        </row>
        <row r="1152">
          <cell r="C1152" t="str">
            <v>К270 В4-IV 20 сп</v>
          </cell>
        </row>
        <row r="1153">
          <cell r="C1153" t="str">
            <v>К270 В4-IV 10 сп</v>
          </cell>
        </row>
        <row r="1154">
          <cell r="C1154" t="str">
            <v>К270 В4-IV 20 сп</v>
          </cell>
        </row>
        <row r="1155">
          <cell r="C1155" t="str">
            <v>К270 В4-IV 10 сп</v>
          </cell>
        </row>
        <row r="1156">
          <cell r="C1156" t="str">
            <v>ст.10</v>
          </cell>
        </row>
        <row r="1157">
          <cell r="C1157" t="str">
            <v>ст.20</v>
          </cell>
        </row>
        <row r="1158">
          <cell r="C1158" t="str">
            <v>ст.10</v>
          </cell>
        </row>
        <row r="1159">
          <cell r="C1159" t="str">
            <v>ст.20</v>
          </cell>
        </row>
        <row r="1160">
          <cell r="C1160" t="str">
            <v>ст.10</v>
          </cell>
        </row>
        <row r="1161">
          <cell r="C1161" t="str">
            <v>ст.20</v>
          </cell>
        </row>
        <row r="1162">
          <cell r="C1162" t="str">
            <v>ст.10</v>
          </cell>
        </row>
        <row r="1163">
          <cell r="C1163" t="str">
            <v>ст.20</v>
          </cell>
        </row>
        <row r="1164">
          <cell r="C1164" t="str">
            <v>ст.10</v>
          </cell>
        </row>
        <row r="1165">
          <cell r="C1165" t="str">
            <v>ст.20</v>
          </cell>
        </row>
        <row r="1166">
          <cell r="C1166" t="str">
            <v>ст.10</v>
          </cell>
        </row>
        <row r="1167">
          <cell r="C1167" t="str">
            <v>ст.20</v>
          </cell>
        </row>
        <row r="1168">
          <cell r="C1168" t="str">
            <v>ст.10</v>
          </cell>
        </row>
        <row r="1169">
          <cell r="C1169" t="str">
            <v>ст.20</v>
          </cell>
        </row>
        <row r="1170">
          <cell r="C1170" t="str">
            <v>ст.20</v>
          </cell>
        </row>
        <row r="1171">
          <cell r="C1171" t="str">
            <v>ст.20 (обрезной)</v>
          </cell>
        </row>
        <row r="1172">
          <cell r="C1172" t="str">
            <v>ст.10 (обрезной)</v>
          </cell>
        </row>
        <row r="1173">
          <cell r="C1173" t="str">
            <v>ст.20 (обрезной)</v>
          </cell>
        </row>
        <row r="1175">
          <cell r="C1175" t="str">
            <v>ОК360 В4-IV 3 сп</v>
          </cell>
        </row>
        <row r="1176">
          <cell r="C1176" t="str">
            <v>ОК360 В4-IV 3 сп</v>
          </cell>
        </row>
        <row r="1177">
          <cell r="C1177" t="str">
            <v>ОК360 В4-IV 3 сп</v>
          </cell>
        </row>
        <row r="1178">
          <cell r="C1178" t="str">
            <v>К270 В4-IV 10 сп</v>
          </cell>
        </row>
        <row r="1179">
          <cell r="C1179" t="str">
            <v>К270 В4-IV 10 сп</v>
          </cell>
        </row>
        <row r="1180">
          <cell r="C1180" t="str">
            <v>К270 В4-IV 10 сп</v>
          </cell>
        </row>
        <row r="1181">
          <cell r="C1181" t="str">
            <v>К270 В4-IV 10 сп</v>
          </cell>
        </row>
        <row r="1182">
          <cell r="C1182" t="str">
            <v>ст.10</v>
          </cell>
        </row>
        <row r="1183">
          <cell r="C1183" t="str">
            <v>ст.10</v>
          </cell>
        </row>
        <row r="1184">
          <cell r="C1184" t="str">
            <v>ст.10</v>
          </cell>
        </row>
        <row r="1185">
          <cell r="C1185" t="str">
            <v>ст.10</v>
          </cell>
        </row>
        <row r="1186">
          <cell r="C1186" t="str">
            <v>ст.10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ставщики"/>
      <sheetName val="Номенклатура"/>
      <sheetName val="СпВТЗ"/>
      <sheetName val="СпВТЗвал"/>
      <sheetName val="СпСТЗ"/>
      <sheetName val="ФинВТЗ"/>
      <sheetName val="ФинСТЗ"/>
      <sheetName val="ФпланММК"/>
      <sheetName val="РазнорядкаВТЗ"/>
      <sheetName val="РазнорядкаСТЗ"/>
      <sheetName val="Служебный"/>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вспом2"/>
      <sheetName val="вспом1"/>
      <sheetName val="ввод"/>
      <sheetName val="БДР"/>
      <sheetName val="Титул"/>
      <sheetName val="ограничения_азот"/>
      <sheetName val="Balance Sheet"/>
      <sheetName val="Смета"/>
      <sheetName val="Свд"/>
      <sheetName val="Аналоги "/>
      <sheetName val="Закупки"/>
      <sheetName val="1"/>
      <sheetName val=" накладные расходы"/>
      <sheetName val="Исходные"/>
      <sheetName val="Программа "/>
      <sheetName val="5930_01"/>
      <sheetName val="5930.01"/>
      <sheetName val="Работа"/>
      <sheetName val="материалы"/>
      <sheetName val="Содержание ст.Карасук"/>
      <sheetName val="цех расх (3)"/>
      <sheetName val="Данные для расчета"/>
      <sheetName val="Налоги апрель"/>
      <sheetName val="Апрель"/>
      <sheetName val="Налоги май"/>
      <sheetName val="Данные"/>
      <sheetName val="ПТУ_ППП"/>
      <sheetName val="ОСВ-ЕПС"/>
      <sheetName val="ОСВ-ОПС"/>
      <sheetName val="сметы СКО 3кв03г."/>
      <sheetName val="жд "/>
      <sheetName val="Курс"/>
      <sheetName val="Оборудование_стоим"/>
      <sheetName val="Лист1"/>
      <sheetName val="ПЭБ-1-02-Ф_"/>
      <sheetName val="ПЭБ-1-03-Ф_(январь)"/>
      <sheetName val="ПЭБ-1-09-Ф_(янв)"/>
      <sheetName val="ПЭБ_-1-11-Ф_"/>
      <sheetName val="ПЭБ_-2-02-Ф"/>
      <sheetName val="Описание статей бюджетов"/>
      <sheetName val="Описание аналитических статей"/>
      <sheetName val="ожид.2011"/>
      <sheetName val="ПТБ-3-02в-П ГП"/>
      <sheetName val="ПТБ-3-02в-П 2011"/>
      <sheetName val="ПТБ-3-02в-П 2012"/>
      <sheetName val="РЧ"/>
      <sheetName val="ШХ"/>
      <sheetName val="реестротгрузка"/>
      <sheetName val="Вид"/>
      <sheetName val="ГруппаОб"/>
      <sheetName val="#ССЫЛКА"/>
      <sheetName val="ОБорудование 3"/>
      <sheetName val="Оборудование 0"/>
      <sheetName val="Расходы"/>
      <sheetName val="ИсходныеДанные"/>
      <sheetName val="Северная_График"/>
      <sheetName val=""/>
      <sheetName val="Список"/>
      <sheetName val="Лист3"/>
      <sheetName val="5310.01"/>
      <sheetName val="Перечень компаний"/>
      <sheetName val="5"/>
      <sheetName val="ГОСТ"/>
      <sheetName val="Расчет наценки"/>
      <sheetName val="ETС"/>
      <sheetName val="Допущения"/>
      <sheetName val="5315_03_"/>
      <sheetName val="справки к раз.2"/>
      <sheetName val="Кор-я"/>
      <sheetName val="ФИНПЛАН"/>
      <sheetName val="Справочники"/>
      <sheetName val="KAR10"/>
      <sheetName val="Контакты"/>
      <sheetName val="БД"/>
      <sheetName val="проект2002"/>
    </sheetNames>
    <sheetDataSet>
      <sheetData sheetId="0">
        <row r="2">
          <cell r="C2" t="str">
            <v>Сталь</v>
          </cell>
        </row>
      </sheetData>
      <sheetData sheetId="1" refreshError="1">
        <row r="2">
          <cell r="C2" t="str">
            <v>Сталь</v>
          </cell>
          <cell r="D2" t="str">
            <v>Размер</v>
          </cell>
          <cell r="G2" t="str">
            <v>ТУ</v>
          </cell>
          <cell r="H2" t="str">
            <v>Объем</v>
          </cell>
          <cell r="I2" t="str">
            <v>Цена_б/НДС</v>
          </cell>
          <cell r="J2" t="str">
            <v>коэф-т</v>
          </cell>
          <cell r="L2" t="str">
            <v>ЖДТ</v>
          </cell>
          <cell r="N2" t="str">
            <v>Диаметр трубы</v>
          </cell>
        </row>
        <row r="4">
          <cell r="C4" t="str">
            <v>17Г1СА-У</v>
          </cell>
          <cell r="D4" t="str">
            <v>8х1050</v>
          </cell>
          <cell r="G4" t="str">
            <v>14-1-5407-2000</v>
          </cell>
          <cell r="H4">
            <v>1953</v>
          </cell>
          <cell r="I4">
            <v>5650</v>
          </cell>
          <cell r="L4">
            <v>360</v>
          </cell>
          <cell r="N4">
            <v>2206890</v>
          </cell>
        </row>
        <row r="5">
          <cell r="C5" t="str">
            <v>17Г1СА-У</v>
          </cell>
          <cell r="D5" t="str">
            <v>9х1050</v>
          </cell>
          <cell r="G5" t="str">
            <v>14-1-5407-2000</v>
          </cell>
          <cell r="H5">
            <v>585</v>
          </cell>
          <cell r="I5">
            <v>5650</v>
          </cell>
          <cell r="L5">
            <v>360</v>
          </cell>
          <cell r="N5">
            <v>661050</v>
          </cell>
        </row>
        <row r="6">
          <cell r="C6" t="str">
            <v>17Г1С</v>
          </cell>
          <cell r="D6" t="str">
            <v>9х1050</v>
          </cell>
          <cell r="G6" t="str">
            <v>14-1-5407-2000</v>
          </cell>
          <cell r="H6">
            <v>591</v>
          </cell>
          <cell r="I6">
            <v>5650</v>
          </cell>
          <cell r="L6">
            <v>360</v>
          </cell>
          <cell r="N6">
            <v>667830</v>
          </cell>
        </row>
        <row r="7">
          <cell r="C7" t="str">
            <v>17Г1С</v>
          </cell>
          <cell r="D7" t="str">
            <v>9х1660</v>
          </cell>
          <cell r="G7" t="str">
            <v>14-1-5407-2000</v>
          </cell>
          <cell r="H7">
            <v>250</v>
          </cell>
          <cell r="I7">
            <v>5650</v>
          </cell>
          <cell r="L7">
            <v>360</v>
          </cell>
          <cell r="N7">
            <v>282500</v>
          </cell>
        </row>
        <row r="8">
          <cell r="C8" t="str">
            <v>17Г1С</v>
          </cell>
          <cell r="D8" t="str">
            <v>12х1660</v>
          </cell>
          <cell r="G8" t="str">
            <v>14-1-5407-2000</v>
          </cell>
          <cell r="H8">
            <v>555</v>
          </cell>
          <cell r="I8">
            <v>5650</v>
          </cell>
          <cell r="L8">
            <v>360</v>
          </cell>
          <cell r="N8">
            <v>627150</v>
          </cell>
        </row>
        <row r="9">
          <cell r="C9" t="str">
            <v>17Г1С-У</v>
          </cell>
          <cell r="D9" t="str">
            <v>12,4х1660</v>
          </cell>
          <cell r="G9" t="str">
            <v>14-1-5407-2000</v>
          </cell>
          <cell r="H9">
            <v>4405</v>
          </cell>
          <cell r="I9">
            <v>5650</v>
          </cell>
          <cell r="L9">
            <v>360</v>
          </cell>
          <cell r="N9">
            <v>4977650</v>
          </cell>
        </row>
        <row r="10">
          <cell r="C10" t="str">
            <v>17Г1С</v>
          </cell>
          <cell r="D10" t="str">
            <v>8х1250</v>
          </cell>
          <cell r="G10" t="str">
            <v>14-1-5407-2000</v>
          </cell>
          <cell r="H10">
            <v>428</v>
          </cell>
          <cell r="I10">
            <v>5650</v>
          </cell>
          <cell r="L10">
            <v>360</v>
          </cell>
          <cell r="N10">
            <v>483640</v>
          </cell>
        </row>
        <row r="11">
          <cell r="C11" t="str">
            <v>17Г1С</v>
          </cell>
          <cell r="D11" t="str">
            <v>9х1250</v>
          </cell>
          <cell r="G11" t="str">
            <v>14-1-5407-2000</v>
          </cell>
          <cell r="H11">
            <v>925</v>
          </cell>
          <cell r="I11">
            <v>5650</v>
          </cell>
          <cell r="L11">
            <v>360</v>
          </cell>
          <cell r="N11">
            <v>1045250</v>
          </cell>
        </row>
        <row r="12">
          <cell r="C12" t="str">
            <v>17Г1СА-У</v>
          </cell>
          <cell r="D12" t="str">
            <v>10х1250</v>
          </cell>
          <cell r="G12" t="str">
            <v>14-1-5407-2000</v>
          </cell>
          <cell r="H12">
            <v>424</v>
          </cell>
          <cell r="I12">
            <v>5650</v>
          </cell>
          <cell r="L12">
            <v>360</v>
          </cell>
          <cell r="N12">
            <v>479120</v>
          </cell>
        </row>
        <row r="13">
          <cell r="C13">
            <v>20</v>
          </cell>
          <cell r="D13" t="str">
            <v>8х1050</v>
          </cell>
          <cell r="G13" t="str">
            <v>14-1-2471-78</v>
          </cell>
          <cell r="H13">
            <v>377</v>
          </cell>
          <cell r="I13">
            <v>5980</v>
          </cell>
          <cell r="L13">
            <v>360</v>
          </cell>
          <cell r="N13">
            <v>450892</v>
          </cell>
        </row>
        <row r="14">
          <cell r="C14" t="str">
            <v>17Г1СА</v>
          </cell>
          <cell r="D14" t="str">
            <v>12х1050</v>
          </cell>
          <cell r="G14" t="str">
            <v>14-1-5407-2000</v>
          </cell>
          <cell r="H14">
            <v>1500</v>
          </cell>
          <cell r="I14">
            <v>5650</v>
          </cell>
          <cell r="L14">
            <v>360</v>
          </cell>
          <cell r="N14">
            <v>1695000</v>
          </cell>
        </row>
        <row r="15">
          <cell r="C15" t="str">
            <v>17Г1СА-У</v>
          </cell>
          <cell r="D15" t="str">
            <v>14,3х1660</v>
          </cell>
          <cell r="G15" t="str">
            <v>14-1-5407-2000</v>
          </cell>
          <cell r="H15">
            <v>3470</v>
          </cell>
          <cell r="I15">
            <v>5650</v>
          </cell>
          <cell r="L15">
            <v>360</v>
          </cell>
          <cell r="N15">
            <v>3921100</v>
          </cell>
        </row>
        <row r="16">
          <cell r="C16" t="str">
            <v>17Г1СА-У</v>
          </cell>
          <cell r="D16" t="str">
            <v>12х1660</v>
          </cell>
          <cell r="G16" t="str">
            <v>14-1-5407-2000</v>
          </cell>
          <cell r="H16">
            <v>725</v>
          </cell>
          <cell r="I16">
            <v>5650</v>
          </cell>
          <cell r="L16">
            <v>360</v>
          </cell>
          <cell r="N16">
            <v>819250</v>
          </cell>
        </row>
        <row r="17">
          <cell r="C17" t="str">
            <v>17Г1СА-У</v>
          </cell>
          <cell r="D17" t="str">
            <v>10х1250</v>
          </cell>
          <cell r="G17" t="str">
            <v>14-1-5407-2000</v>
          </cell>
          <cell r="H17">
            <v>1055</v>
          </cell>
          <cell r="I17">
            <v>5650</v>
          </cell>
          <cell r="L17">
            <v>360</v>
          </cell>
          <cell r="N17">
            <v>1192150</v>
          </cell>
        </row>
        <row r="21">
          <cell r="C21" t="str">
            <v>г/к К270 В4-IV 3 сп/пс</v>
          </cell>
          <cell r="D21" t="str">
            <v>2,85х1200</v>
          </cell>
          <cell r="G21" t="str">
            <v>В-ПН-НО-ГОСТ 19903-74, ГОСТ 16523-89</v>
          </cell>
          <cell r="H21">
            <v>1500</v>
          </cell>
          <cell r="I21">
            <v>4807</v>
          </cell>
          <cell r="L21">
            <v>140</v>
          </cell>
        </row>
        <row r="22">
          <cell r="C22" t="str">
            <v>г/к К270 В4-IV 3 сп/пс</v>
          </cell>
          <cell r="D22" t="str">
            <v>3,3х1200</v>
          </cell>
          <cell r="G22" t="str">
            <v>В-ПН-НО-ГОСТ 19903-74, ГОСТ 16523-89</v>
          </cell>
          <cell r="H22">
            <v>1800</v>
          </cell>
          <cell r="I22">
            <v>4807</v>
          </cell>
          <cell r="L22">
            <v>140</v>
          </cell>
        </row>
        <row r="23">
          <cell r="C23" t="str">
            <v>г/к К270 В4-IV 10 сп</v>
          </cell>
          <cell r="D23" t="str">
            <v>3,3х1240</v>
          </cell>
          <cell r="G23" t="str">
            <v>В-ПН-НО-ГОСТ 19903-74, ГОСТ 16523-89</v>
          </cell>
          <cell r="H23">
            <v>900</v>
          </cell>
          <cell r="I23">
            <v>5063</v>
          </cell>
          <cell r="L23">
            <v>140</v>
          </cell>
        </row>
        <row r="24">
          <cell r="C24" t="str">
            <v>г/к К270 В4-IV 10 сп</v>
          </cell>
          <cell r="D24" t="str">
            <v>3,75х1240</v>
          </cell>
          <cell r="G24" t="str">
            <v>В-ПН-НО-ГОСТ 19903-74, ГОСТ 16523-89</v>
          </cell>
          <cell r="H24">
            <v>1500</v>
          </cell>
          <cell r="I24">
            <v>5063</v>
          </cell>
          <cell r="L24">
            <v>140</v>
          </cell>
        </row>
        <row r="26">
          <cell r="C26" t="str">
            <v>х/к К270 В4-III 10 сп</v>
          </cell>
          <cell r="D26" t="str">
            <v>1,45х650</v>
          </cell>
          <cell r="G26" t="str">
            <v>В-ПН-НО-ГОСТ 19904-94, ГОСТ 16523-89</v>
          </cell>
          <cell r="H26">
            <v>60</v>
          </cell>
          <cell r="I26">
            <v>5937</v>
          </cell>
          <cell r="L26">
            <v>140</v>
          </cell>
        </row>
        <row r="27">
          <cell r="C27" t="str">
            <v>х/к К270 В4-III 10 сп</v>
          </cell>
          <cell r="D27" t="str">
            <v>1,45х1255</v>
          </cell>
          <cell r="G27" t="str">
            <v>В-ПН-НО-ГОСТ 19904-94, ГОСТ 16523-89</v>
          </cell>
          <cell r="H27">
            <v>540</v>
          </cell>
          <cell r="I27">
            <v>5937</v>
          </cell>
          <cell r="L27">
            <v>140</v>
          </cell>
        </row>
        <row r="28">
          <cell r="C28" t="str">
            <v>х/к К270 В4-III 10 сп</v>
          </cell>
          <cell r="D28" t="str">
            <v>1,95х1200</v>
          </cell>
          <cell r="G28" t="str">
            <v>В-ПН-НО-ГОСТ 19904-94, ГОСТ 16523-89</v>
          </cell>
          <cell r="H28">
            <v>120</v>
          </cell>
          <cell r="I28">
            <v>5738</v>
          </cell>
          <cell r="L28">
            <v>140</v>
          </cell>
        </row>
        <row r="29">
          <cell r="C29" t="str">
            <v>х/к К270 В4-III 10 сп</v>
          </cell>
          <cell r="D29" t="str">
            <v>1,95х1215</v>
          </cell>
          <cell r="G29" t="str">
            <v>В-ПН-НО-ГОСТ 19904-94, ГОСТ 16523-89</v>
          </cell>
          <cell r="H29">
            <v>60</v>
          </cell>
          <cell r="I29">
            <v>5738</v>
          </cell>
          <cell r="L29">
            <v>140</v>
          </cell>
        </row>
        <row r="30">
          <cell r="C30" t="str">
            <v>х/к К270 В4-III 10 сп</v>
          </cell>
          <cell r="D30" t="str">
            <v>1,45х1275</v>
          </cell>
          <cell r="G30" t="str">
            <v>В-ПН-НО-ГОСТ 19904-94, ГОСТ 16523-89</v>
          </cell>
          <cell r="H30">
            <v>60</v>
          </cell>
          <cell r="I30">
            <v>5937</v>
          </cell>
          <cell r="L30">
            <v>140</v>
          </cell>
        </row>
        <row r="31">
          <cell r="C31" t="str">
            <v>х/к К270 В4-III 08 кп</v>
          </cell>
          <cell r="D31" t="str">
            <v>1,5х1200</v>
          </cell>
          <cell r="G31" t="str">
            <v>В-ПН-НО-ГОСТ 19904-94, ГОСТ 16523-89</v>
          </cell>
          <cell r="H31">
            <v>60</v>
          </cell>
          <cell r="I31">
            <v>5937</v>
          </cell>
          <cell r="L31">
            <v>140</v>
          </cell>
        </row>
        <row r="32">
          <cell r="C32" t="str">
            <v>х/к К270 В4-III 08 кп</v>
          </cell>
          <cell r="D32" t="str">
            <v>1,5х1225</v>
          </cell>
          <cell r="G32" t="str">
            <v>В-ПН-НО-ГОСТ 19904-94, ГОСТ 16523-89</v>
          </cell>
          <cell r="H32">
            <v>120</v>
          </cell>
          <cell r="I32">
            <v>5937</v>
          </cell>
          <cell r="L32">
            <v>140</v>
          </cell>
        </row>
        <row r="33">
          <cell r="C33" t="str">
            <v>х/к К270 В4-III 08 кп</v>
          </cell>
          <cell r="D33" t="str">
            <v>2,0х1210</v>
          </cell>
          <cell r="G33" t="str">
            <v>В-ПН-НО-ГОСТ 19904-94, ГОСТ 16523-89</v>
          </cell>
          <cell r="H33">
            <v>180</v>
          </cell>
          <cell r="I33">
            <v>5738</v>
          </cell>
          <cell r="L33">
            <v>140</v>
          </cell>
        </row>
        <row r="35">
          <cell r="C35" t="str">
            <v>ст. 3сп\пс</v>
          </cell>
          <cell r="D35" t="str">
            <v>5,7х1375</v>
          </cell>
          <cell r="G35" t="str">
            <v>ТУ 14-1-3579-83 (необрезной)</v>
          </cell>
          <cell r="H35">
            <v>600</v>
          </cell>
          <cell r="I35">
            <v>4750</v>
          </cell>
          <cell r="L35">
            <v>140</v>
          </cell>
        </row>
        <row r="36">
          <cell r="C36" t="str">
            <v>ст.20</v>
          </cell>
          <cell r="D36" t="str">
            <v>4,7х1420</v>
          </cell>
          <cell r="G36" t="str">
            <v>ТУ 14-1-3579-83 (необрезной)</v>
          </cell>
          <cell r="H36">
            <v>300</v>
          </cell>
          <cell r="I36">
            <v>5035</v>
          </cell>
          <cell r="L36">
            <v>140</v>
          </cell>
        </row>
        <row r="37">
          <cell r="C37" t="str">
            <v>ст.20</v>
          </cell>
          <cell r="D37" t="str">
            <v>5,7х1420</v>
          </cell>
          <cell r="G37" t="str">
            <v>ТУ 14-1-3579-83 (необрезной)</v>
          </cell>
          <cell r="H37">
            <v>600</v>
          </cell>
          <cell r="I37">
            <v>4978</v>
          </cell>
          <cell r="L37">
            <v>140</v>
          </cell>
        </row>
        <row r="38">
          <cell r="C38" t="str">
            <v>ст.20</v>
          </cell>
          <cell r="D38" t="str">
            <v>4,7х1490</v>
          </cell>
          <cell r="G38" t="str">
            <v>ТУ 14-1-3579-83 (необрезной)</v>
          </cell>
          <cell r="H38">
            <v>300</v>
          </cell>
          <cell r="I38">
            <v>5035</v>
          </cell>
          <cell r="L38">
            <v>140</v>
          </cell>
        </row>
        <row r="39">
          <cell r="C39" t="str">
            <v>ст.20</v>
          </cell>
          <cell r="D39" t="str">
            <v>5,7х1485</v>
          </cell>
          <cell r="G39" t="str">
            <v>ТУ 14-1-3579-83 (необрезной)</v>
          </cell>
          <cell r="H39">
            <v>300</v>
          </cell>
          <cell r="I39">
            <v>4978</v>
          </cell>
          <cell r="L39">
            <v>140</v>
          </cell>
        </row>
        <row r="40">
          <cell r="C40" t="str">
            <v>ст.20</v>
          </cell>
          <cell r="D40" t="str">
            <v>6,7х1485</v>
          </cell>
          <cell r="G40" t="str">
            <v>ТУ 14-1-3579-83 (необрезной)</v>
          </cell>
          <cell r="H40">
            <v>300</v>
          </cell>
          <cell r="I40">
            <v>4978</v>
          </cell>
          <cell r="L40">
            <v>140</v>
          </cell>
        </row>
        <row r="41">
          <cell r="C41" t="str">
            <v>ст.10</v>
          </cell>
          <cell r="D41" t="str">
            <v>4,7х1380</v>
          </cell>
          <cell r="G41" t="str">
            <v>ТУ 14-1-3579-83 (необрезной)</v>
          </cell>
          <cell r="H41">
            <v>300</v>
          </cell>
          <cell r="I41">
            <v>5035</v>
          </cell>
          <cell r="L41">
            <v>140</v>
          </cell>
        </row>
        <row r="42">
          <cell r="C42" t="str">
            <v>ст.20</v>
          </cell>
          <cell r="D42" t="str">
            <v>4,7х1380</v>
          </cell>
          <cell r="G42" t="str">
            <v>ТУ 14-1-3579-83 (необрезной)</v>
          </cell>
          <cell r="H42">
            <v>300</v>
          </cell>
          <cell r="I42">
            <v>5035</v>
          </cell>
          <cell r="L42">
            <v>140</v>
          </cell>
        </row>
        <row r="43">
          <cell r="C43" t="str">
            <v>ст.20</v>
          </cell>
          <cell r="D43" t="str">
            <v>5,7х1375</v>
          </cell>
          <cell r="G43" t="str">
            <v>ТУ 14-1-3579-83 (необрезной)</v>
          </cell>
          <cell r="H43">
            <v>300</v>
          </cell>
          <cell r="I43">
            <v>4978</v>
          </cell>
          <cell r="L43">
            <v>140</v>
          </cell>
        </row>
        <row r="44">
          <cell r="C44" t="str">
            <v>ст.20</v>
          </cell>
          <cell r="D44" t="str">
            <v>6,7х1370</v>
          </cell>
          <cell r="G44" t="str">
            <v>ТУ 14-1-3579-83 (необрезной)</v>
          </cell>
          <cell r="H44">
            <v>300</v>
          </cell>
          <cell r="I44">
            <v>4978</v>
          </cell>
          <cell r="L44">
            <v>140</v>
          </cell>
        </row>
        <row r="45">
          <cell r="C45" t="str">
            <v>ст.10</v>
          </cell>
          <cell r="D45" t="str">
            <v>5,7х1375</v>
          </cell>
          <cell r="G45" t="str">
            <v>ТУ 14-1-3579-83 (необрезной)</v>
          </cell>
          <cell r="H45">
            <v>1800</v>
          </cell>
          <cell r="I45">
            <v>4978</v>
          </cell>
          <cell r="L45">
            <v>140</v>
          </cell>
        </row>
        <row r="46">
          <cell r="C46" t="str">
            <v>ст.20</v>
          </cell>
          <cell r="D46" t="str">
            <v>5,7х1375</v>
          </cell>
          <cell r="G46" t="str">
            <v>ТУ 14-1-3579-83 (необрезной)</v>
          </cell>
          <cell r="H46">
            <v>900</v>
          </cell>
          <cell r="I46">
            <v>4978</v>
          </cell>
          <cell r="L46">
            <v>140</v>
          </cell>
        </row>
        <row r="47">
          <cell r="C47" t="str">
            <v>ст.10</v>
          </cell>
          <cell r="D47" t="str">
            <v>4,7х1490</v>
          </cell>
          <cell r="G47" t="str">
            <v>ТУ 14-1-3579-83 (необрезной)</v>
          </cell>
          <cell r="H47">
            <v>300</v>
          </cell>
          <cell r="I47">
            <v>5035</v>
          </cell>
          <cell r="L47">
            <v>140</v>
          </cell>
        </row>
        <row r="48">
          <cell r="C48" t="str">
            <v>ст.20</v>
          </cell>
          <cell r="D48" t="str">
            <v>4,7х1490</v>
          </cell>
          <cell r="G48" t="str">
            <v>ТУ 14-1-3579-83 (необрезной)</v>
          </cell>
          <cell r="H48">
            <v>600</v>
          </cell>
          <cell r="I48">
            <v>5035</v>
          </cell>
          <cell r="L48">
            <v>140</v>
          </cell>
        </row>
        <row r="49">
          <cell r="C49" t="str">
            <v>ст.10</v>
          </cell>
          <cell r="D49" t="str">
            <v>5,7х1485</v>
          </cell>
          <cell r="G49" t="str">
            <v>ТУ 14-1-3579-83 (необрезной)</v>
          </cell>
          <cell r="H49">
            <v>1200</v>
          </cell>
          <cell r="I49">
            <v>4978</v>
          </cell>
          <cell r="L49">
            <v>140</v>
          </cell>
        </row>
        <row r="50">
          <cell r="C50" t="str">
            <v>ст.20</v>
          </cell>
          <cell r="D50" t="str">
            <v>5,7х1485</v>
          </cell>
          <cell r="G50" t="str">
            <v>ТУ 14-1-3579-83 (необрезной)</v>
          </cell>
          <cell r="H50">
            <v>300</v>
          </cell>
          <cell r="I50">
            <v>4978</v>
          </cell>
          <cell r="L50">
            <v>140</v>
          </cell>
        </row>
        <row r="52">
          <cell r="C52" t="str">
            <v>г/к К270 В4-IV 10 сп</v>
          </cell>
          <cell r="D52" t="str">
            <v>3,75х1505</v>
          </cell>
          <cell r="G52" t="str">
            <v>В-ПН-НО-ГОСТ 19903-74, ГОСТ 16523-89</v>
          </cell>
          <cell r="H52">
            <v>300</v>
          </cell>
          <cell r="I52">
            <v>5063</v>
          </cell>
          <cell r="L52">
            <v>140</v>
          </cell>
        </row>
        <row r="53">
          <cell r="C53" t="str">
            <v>ст. 3сп\пс</v>
          </cell>
          <cell r="D53" t="str">
            <v>5,7х1375</v>
          </cell>
          <cell r="G53" t="str">
            <v>ТУ 14-1-3579-83 (необрезной)</v>
          </cell>
          <cell r="H53">
            <v>300</v>
          </cell>
          <cell r="I53">
            <v>4750</v>
          </cell>
          <cell r="L53">
            <v>140</v>
          </cell>
        </row>
        <row r="54">
          <cell r="C54" t="str">
            <v>ст.10</v>
          </cell>
          <cell r="D54" t="str">
            <v>4,7х1420</v>
          </cell>
          <cell r="G54" t="str">
            <v>ТУ 14-1-3579-83 (необрезной)</v>
          </cell>
          <cell r="H54">
            <v>300</v>
          </cell>
          <cell r="I54">
            <v>5035</v>
          </cell>
          <cell r="L54">
            <v>140</v>
          </cell>
        </row>
        <row r="55">
          <cell r="C55" t="str">
            <v>ст.20</v>
          </cell>
          <cell r="D55" t="str">
            <v>4,7х1490</v>
          </cell>
          <cell r="G55" t="str">
            <v>ТУ 14-1-3579-83 (необрезной)</v>
          </cell>
          <cell r="H55">
            <v>1800</v>
          </cell>
          <cell r="I55">
            <v>5035</v>
          </cell>
          <cell r="L55">
            <v>140</v>
          </cell>
        </row>
        <row r="56">
          <cell r="C56" t="str">
            <v>ст.10</v>
          </cell>
          <cell r="D56" t="str">
            <v>4,7х1380</v>
          </cell>
          <cell r="G56" t="str">
            <v>ТУ 14-1-3579-83 (необрезной)</v>
          </cell>
          <cell r="H56">
            <v>600</v>
          </cell>
          <cell r="I56">
            <v>5035</v>
          </cell>
          <cell r="L56">
            <v>140</v>
          </cell>
        </row>
        <row r="57">
          <cell r="C57" t="str">
            <v>ст.20</v>
          </cell>
          <cell r="D57" t="str">
            <v>4,7х1380</v>
          </cell>
          <cell r="G57" t="str">
            <v>ТУ 14-1-3579-83 (необрезной)</v>
          </cell>
          <cell r="H57">
            <v>300</v>
          </cell>
          <cell r="I57">
            <v>5035</v>
          </cell>
          <cell r="L57">
            <v>140</v>
          </cell>
        </row>
        <row r="58">
          <cell r="C58" t="str">
            <v>ст.10</v>
          </cell>
          <cell r="D58" t="str">
            <v>4,7х1490</v>
          </cell>
          <cell r="G58" t="str">
            <v>ТУ 14-1-3579-83 (необрезной)</v>
          </cell>
          <cell r="H58">
            <v>900</v>
          </cell>
          <cell r="I58">
            <v>5035</v>
          </cell>
          <cell r="L58">
            <v>140</v>
          </cell>
        </row>
        <row r="59">
          <cell r="C59" t="str">
            <v>ст.10</v>
          </cell>
          <cell r="D59" t="str">
            <v>4,25х1505</v>
          </cell>
          <cell r="G59" t="str">
            <v>ТУ 14-1-3579-83 (необрезной)</v>
          </cell>
          <cell r="H59">
            <v>600</v>
          </cell>
          <cell r="I59">
            <v>5035</v>
          </cell>
          <cell r="L59">
            <v>140</v>
          </cell>
        </row>
        <row r="61">
          <cell r="C61" t="str">
            <v>август</v>
          </cell>
        </row>
        <row r="63">
          <cell r="C63" t="str">
            <v>К270 В4-IV 3 сп/пс</v>
          </cell>
          <cell r="D63" t="str">
            <v>2,85х1030</v>
          </cell>
          <cell r="G63" t="str">
            <v>В-ПН-НО-ГОСТ 19904-94, ГОСТ 16523-89</v>
          </cell>
          <cell r="H63">
            <v>600</v>
          </cell>
          <cell r="I63">
            <v>4650</v>
          </cell>
          <cell r="L63">
            <v>187</v>
          </cell>
        </row>
        <row r="64">
          <cell r="C64" t="str">
            <v>К270 В4-IV 3 сп/пс</v>
          </cell>
          <cell r="D64" t="str">
            <v>2,85х1130</v>
          </cell>
          <cell r="G64" t="str">
            <v>В-ПН-НО-ГОСТ 19904-94, ГОСТ 16523-89</v>
          </cell>
          <cell r="H64">
            <v>300</v>
          </cell>
          <cell r="I64">
            <v>4650</v>
          </cell>
          <cell r="L64">
            <v>187</v>
          </cell>
        </row>
        <row r="65">
          <cell r="C65" t="str">
            <v>К270 В4-IV 3 сп/пс</v>
          </cell>
          <cell r="D65" t="str">
            <v>3,3х1025</v>
          </cell>
          <cell r="G65" t="str">
            <v>В-ПН-НО-ГОСТ 19904-94, ГОСТ 16523-89</v>
          </cell>
          <cell r="H65">
            <v>600</v>
          </cell>
          <cell r="I65">
            <v>4650</v>
          </cell>
          <cell r="L65">
            <v>187</v>
          </cell>
        </row>
        <row r="66">
          <cell r="C66" t="str">
            <v>К270 В4-IV 3 сп/пс</v>
          </cell>
          <cell r="D66" t="str">
            <v>3,3х1120</v>
          </cell>
          <cell r="G66" t="str">
            <v>В-ПН-НО-ГОСТ 19904-94, ГОСТ 16523-89</v>
          </cell>
          <cell r="H66">
            <v>300</v>
          </cell>
          <cell r="I66">
            <v>4650</v>
          </cell>
          <cell r="L66">
            <v>187</v>
          </cell>
        </row>
        <row r="67">
          <cell r="C67" t="str">
            <v>К270 В4-IV 10 сп</v>
          </cell>
          <cell r="D67" t="str">
            <v>3,75х1025</v>
          </cell>
          <cell r="G67" t="str">
            <v>В-ПН-НО-ГОСТ 19904-94, ГОСТ 16523-89</v>
          </cell>
          <cell r="H67">
            <v>600</v>
          </cell>
          <cell r="I67">
            <v>4650</v>
          </cell>
          <cell r="L67">
            <v>187</v>
          </cell>
        </row>
        <row r="68">
          <cell r="C68" t="str">
            <v>К270 В4-IV 10 сп</v>
          </cell>
          <cell r="D68" t="str">
            <v>3,75х1185</v>
          </cell>
          <cell r="G68" t="str">
            <v>В-ПН-НО-ГОСТ 19904-94, ГОСТ 16523-89</v>
          </cell>
          <cell r="H68">
            <v>600</v>
          </cell>
          <cell r="I68">
            <v>4650</v>
          </cell>
          <cell r="L68">
            <v>187</v>
          </cell>
        </row>
        <row r="69">
          <cell r="C69" t="str">
            <v>К270 В4-IV 10 сп</v>
          </cell>
          <cell r="D69" t="str">
            <v>3,3х1025</v>
          </cell>
          <cell r="G69" t="str">
            <v>В-ПН-НО-ГОСТ 19904-94, ГОСТ 16523-89</v>
          </cell>
          <cell r="H69">
            <v>300</v>
          </cell>
          <cell r="I69">
            <v>4650</v>
          </cell>
          <cell r="L69">
            <v>187</v>
          </cell>
        </row>
        <row r="70">
          <cell r="C70" t="str">
            <v>К270 В4-IV 10 сп</v>
          </cell>
          <cell r="D70" t="str">
            <v>3,3х1185</v>
          </cell>
          <cell r="G70" t="str">
            <v>В-ПН-НО-ГОСТ 19904-94, ГОСТ 16523-89</v>
          </cell>
          <cell r="H70">
            <v>400</v>
          </cell>
          <cell r="I70">
            <v>4650</v>
          </cell>
          <cell r="L70">
            <v>187</v>
          </cell>
        </row>
        <row r="71">
          <cell r="C71" t="str">
            <v>К270 В4-III 10 сп</v>
          </cell>
          <cell r="D71" t="str">
            <v>0,97х660</v>
          </cell>
          <cell r="G71" t="str">
            <v>В-ПН-НО-ГОСТ 19904-94, ГОСТ 16523-89</v>
          </cell>
          <cell r="H71">
            <v>180</v>
          </cell>
          <cell r="I71">
            <v>5937</v>
          </cell>
          <cell r="L71">
            <v>187</v>
          </cell>
        </row>
        <row r="72">
          <cell r="C72" t="str">
            <v>К270 В4-III 10 сп</v>
          </cell>
          <cell r="D72" t="str">
            <v>1,16х640</v>
          </cell>
          <cell r="G72" t="str">
            <v>В-ПН-НО-ГОСТ 19904-94, ГОСТ 16523-89</v>
          </cell>
          <cell r="H72">
            <v>60</v>
          </cell>
          <cell r="I72">
            <v>5937</v>
          </cell>
          <cell r="L72">
            <v>187</v>
          </cell>
        </row>
        <row r="73">
          <cell r="C73" t="str">
            <v>К270 В4-III 10 сп</v>
          </cell>
          <cell r="D73" t="str">
            <v>1,45х1275</v>
          </cell>
          <cell r="G73" t="str">
            <v>В-ПН-НО-ГОСТ 19904-94, ГОСТ 16523-89</v>
          </cell>
          <cell r="H73">
            <v>60</v>
          </cell>
          <cell r="I73">
            <v>5937</v>
          </cell>
          <cell r="L73">
            <v>187</v>
          </cell>
        </row>
        <row r="74">
          <cell r="C74" t="str">
            <v>К270 В4-III 10 сп</v>
          </cell>
          <cell r="D74" t="str">
            <v>1,45х1225</v>
          </cell>
          <cell r="G74" t="str">
            <v>В-ПН-НО-ГОСТ 19904-94, ГОСТ 16523-89</v>
          </cell>
          <cell r="H74">
            <v>120</v>
          </cell>
          <cell r="I74">
            <v>5937</v>
          </cell>
          <cell r="L74">
            <v>187</v>
          </cell>
        </row>
        <row r="75">
          <cell r="C75" t="str">
            <v>К270 В4-III 10 сп</v>
          </cell>
          <cell r="D75" t="str">
            <v>1,45х650</v>
          </cell>
          <cell r="G75" t="str">
            <v>В-ПН-НО-ГОСТ 19904-94, ГОСТ 16523-89</v>
          </cell>
          <cell r="H75">
            <v>120</v>
          </cell>
          <cell r="I75">
            <v>5937</v>
          </cell>
          <cell r="L75">
            <v>187</v>
          </cell>
        </row>
        <row r="76">
          <cell r="C76" t="str">
            <v>К270 В4-III 10 сп</v>
          </cell>
          <cell r="D76" t="str">
            <v>1,95х1200</v>
          </cell>
          <cell r="G76" t="str">
            <v>В-ПН-НО-ГОСТ 19904-94, ГОСТ 16523-89</v>
          </cell>
          <cell r="H76">
            <v>120</v>
          </cell>
          <cell r="I76">
            <v>5738</v>
          </cell>
          <cell r="L76">
            <v>187</v>
          </cell>
        </row>
        <row r="77">
          <cell r="C77" t="str">
            <v>К270 В4-III 10 сп</v>
          </cell>
          <cell r="D77" t="str">
            <v>2,5х1265</v>
          </cell>
          <cell r="G77" t="str">
            <v>В-ПН-НО-ГОСТ 19904-94, ГОСТ 16523-89</v>
          </cell>
          <cell r="H77">
            <v>240</v>
          </cell>
          <cell r="I77">
            <v>5738</v>
          </cell>
          <cell r="L77">
            <v>187</v>
          </cell>
        </row>
        <row r="78">
          <cell r="C78" t="str">
            <v>К270 В4-III 08 кп</v>
          </cell>
          <cell r="D78" t="str">
            <v>1,5х1200</v>
          </cell>
          <cell r="G78" t="str">
            <v>В-ПН-НО-ГОСТ 19904-94, ГОСТ 16523-89</v>
          </cell>
          <cell r="H78">
            <v>240</v>
          </cell>
          <cell r="I78">
            <v>5937</v>
          </cell>
          <cell r="L78">
            <v>187</v>
          </cell>
        </row>
        <row r="79">
          <cell r="C79" t="str">
            <v>К270 В4-III 08 кп</v>
          </cell>
          <cell r="D79" t="str">
            <v>1,5х1225</v>
          </cell>
          <cell r="G79" t="str">
            <v>В-ПН-НО-ГОСТ 19904-94, ГОСТ 16523-89</v>
          </cell>
          <cell r="H79">
            <v>420</v>
          </cell>
          <cell r="I79">
            <v>5937</v>
          </cell>
          <cell r="L79">
            <v>187</v>
          </cell>
        </row>
        <row r="80">
          <cell r="C80" t="str">
            <v>К270 В4-III 08 кп</v>
          </cell>
          <cell r="D80" t="str">
            <v>2,0х1210</v>
          </cell>
          <cell r="G80" t="str">
            <v>В-ПН-НО-ГОСТ 19904-94, ГОСТ 16523-89</v>
          </cell>
          <cell r="H80">
            <v>180</v>
          </cell>
          <cell r="I80">
            <v>5738</v>
          </cell>
          <cell r="L80">
            <v>187</v>
          </cell>
        </row>
        <row r="81">
          <cell r="C81" t="str">
            <v>В4-IV 08Ю ВГ</v>
          </cell>
          <cell r="D81" t="str">
            <v>1,0х1660</v>
          </cell>
          <cell r="H81">
            <v>60</v>
          </cell>
          <cell r="I81">
            <v>5975</v>
          </cell>
          <cell r="L81">
            <v>187</v>
          </cell>
        </row>
        <row r="82">
          <cell r="C82" t="str">
            <v>ст. 3сп\пс</v>
          </cell>
          <cell r="D82" t="str">
            <v>4,25х1505</v>
          </cell>
          <cell r="G82" t="str">
            <v>ТУ 14-1-3579-83 (необрезной)</v>
          </cell>
          <cell r="H82">
            <v>300</v>
          </cell>
          <cell r="I82">
            <v>4650</v>
          </cell>
          <cell r="L82">
            <v>187</v>
          </cell>
        </row>
        <row r="83">
          <cell r="C83" t="str">
            <v>ст. 3сп\пс</v>
          </cell>
          <cell r="D83" t="str">
            <v>5,7х1375</v>
          </cell>
          <cell r="G83" t="str">
            <v>ТУ 14-1-3579-83 (необрезной)</v>
          </cell>
          <cell r="H83">
            <v>900</v>
          </cell>
          <cell r="I83">
            <v>4650</v>
          </cell>
          <cell r="L83">
            <v>187</v>
          </cell>
        </row>
        <row r="84">
          <cell r="C84" t="str">
            <v>ст.10</v>
          </cell>
          <cell r="D84" t="str">
            <v>3,75х1430</v>
          </cell>
          <cell r="G84" t="str">
            <v>ТУ 14-1-3579-83 (необрезной)</v>
          </cell>
          <cell r="H84">
            <v>300</v>
          </cell>
          <cell r="I84">
            <v>4650</v>
          </cell>
          <cell r="L84">
            <v>187</v>
          </cell>
        </row>
        <row r="85">
          <cell r="C85" t="str">
            <v>ст.10</v>
          </cell>
          <cell r="D85" t="str">
            <v>4,25х1420</v>
          </cell>
          <cell r="G85" t="str">
            <v>ТУ 14-1-3579-83 (необрезной)</v>
          </cell>
          <cell r="H85">
            <v>600</v>
          </cell>
          <cell r="I85">
            <v>4650</v>
          </cell>
          <cell r="L85">
            <v>187</v>
          </cell>
        </row>
        <row r="86">
          <cell r="C86" t="str">
            <v>ст.20</v>
          </cell>
          <cell r="D86" t="str">
            <v>4,25х1420</v>
          </cell>
          <cell r="G86" t="str">
            <v>ТУ 14-1-3579-83 (необрезной)</v>
          </cell>
          <cell r="H86">
            <v>600</v>
          </cell>
          <cell r="I86">
            <v>4650</v>
          </cell>
          <cell r="L86">
            <v>187</v>
          </cell>
        </row>
        <row r="87">
          <cell r="C87" t="str">
            <v>ст.10</v>
          </cell>
          <cell r="D87" t="str">
            <v>4,7х1420</v>
          </cell>
          <cell r="G87" t="str">
            <v>ТУ 14-1-3579-83 (необрезной)</v>
          </cell>
          <cell r="H87">
            <v>300</v>
          </cell>
          <cell r="I87">
            <v>4650</v>
          </cell>
          <cell r="L87">
            <v>187</v>
          </cell>
        </row>
        <row r="88">
          <cell r="C88" t="str">
            <v>ст.20</v>
          </cell>
          <cell r="D88" t="str">
            <v>4,7х1420</v>
          </cell>
          <cell r="G88" t="str">
            <v>ТУ 14-1-3579-83 (необрезной)</v>
          </cell>
          <cell r="H88">
            <v>400</v>
          </cell>
          <cell r="I88">
            <v>4650</v>
          </cell>
          <cell r="L88">
            <v>187</v>
          </cell>
        </row>
        <row r="89">
          <cell r="C89" t="str">
            <v>ст.10</v>
          </cell>
          <cell r="D89" t="str">
            <v>4,25х1505</v>
          </cell>
          <cell r="G89" t="str">
            <v>ТУ 14-1-3579-83 (необрезной)</v>
          </cell>
          <cell r="H89">
            <v>700</v>
          </cell>
          <cell r="I89">
            <v>4650</v>
          </cell>
          <cell r="L89">
            <v>187</v>
          </cell>
        </row>
        <row r="90">
          <cell r="C90" t="str">
            <v>ст.10</v>
          </cell>
          <cell r="D90" t="str">
            <v>4,7х1490</v>
          </cell>
          <cell r="G90" t="str">
            <v>ТУ 14-1-3579-83 (необрезной)</v>
          </cell>
          <cell r="H90">
            <v>600</v>
          </cell>
          <cell r="I90">
            <v>4650</v>
          </cell>
          <cell r="L90">
            <v>187</v>
          </cell>
        </row>
        <row r="91">
          <cell r="C91" t="str">
            <v>ст.20</v>
          </cell>
          <cell r="D91" t="str">
            <v>4,7х1490</v>
          </cell>
          <cell r="G91" t="str">
            <v>ТУ 14-1-3579-83 (необрезной)</v>
          </cell>
          <cell r="H91">
            <v>600</v>
          </cell>
          <cell r="I91">
            <v>4650</v>
          </cell>
          <cell r="L91">
            <v>187</v>
          </cell>
        </row>
        <row r="92">
          <cell r="C92" t="str">
            <v>ст.10</v>
          </cell>
          <cell r="D92" t="str">
            <v>5,7х1485</v>
          </cell>
          <cell r="G92" t="str">
            <v>ТУ 14-1-3579-83 (необрезной)</v>
          </cell>
          <cell r="H92">
            <v>300</v>
          </cell>
          <cell r="I92">
            <v>4650</v>
          </cell>
          <cell r="L92">
            <v>187</v>
          </cell>
        </row>
        <row r="93">
          <cell r="C93" t="str">
            <v>ст.20</v>
          </cell>
          <cell r="D93" t="str">
            <v>5,7х1485</v>
          </cell>
          <cell r="G93" t="str">
            <v>ТУ 14-1-3579-83 (необрезной)</v>
          </cell>
          <cell r="H93">
            <v>300</v>
          </cell>
          <cell r="I93">
            <v>4650</v>
          </cell>
          <cell r="L93">
            <v>187</v>
          </cell>
        </row>
        <row r="94">
          <cell r="C94" t="str">
            <v>ст.20</v>
          </cell>
          <cell r="D94" t="str">
            <v>6,7х1485</v>
          </cell>
          <cell r="G94" t="str">
            <v>ТУ 14-1-3579-83 (необрезной)</v>
          </cell>
          <cell r="H94">
            <v>300</v>
          </cell>
          <cell r="I94">
            <v>4650</v>
          </cell>
          <cell r="L94">
            <v>187</v>
          </cell>
        </row>
        <row r="95">
          <cell r="C95" t="str">
            <v>ст.10</v>
          </cell>
          <cell r="D95" t="str">
            <v>4,25х1385</v>
          </cell>
          <cell r="G95" t="str">
            <v>ТУ 14-1-3579-83 (необрезной)</v>
          </cell>
          <cell r="H95">
            <v>300</v>
          </cell>
          <cell r="I95">
            <v>4650</v>
          </cell>
          <cell r="L95">
            <v>187</v>
          </cell>
        </row>
        <row r="96">
          <cell r="C96" t="str">
            <v>ст.10</v>
          </cell>
          <cell r="D96" t="str">
            <v>4,7х1380</v>
          </cell>
          <cell r="G96" t="str">
            <v>ТУ 14-1-3579-83 (необрезной)</v>
          </cell>
          <cell r="H96">
            <v>600</v>
          </cell>
          <cell r="I96">
            <v>4650</v>
          </cell>
          <cell r="L96">
            <v>187</v>
          </cell>
        </row>
        <row r="97">
          <cell r="C97" t="str">
            <v>ст.20</v>
          </cell>
          <cell r="D97" t="str">
            <v>4,7х1380</v>
          </cell>
          <cell r="G97" t="str">
            <v>ТУ 14-1-3579-83 (необрезной)</v>
          </cell>
          <cell r="H97">
            <v>600</v>
          </cell>
          <cell r="I97">
            <v>4650</v>
          </cell>
          <cell r="L97">
            <v>187</v>
          </cell>
        </row>
        <row r="98">
          <cell r="C98" t="str">
            <v>ст.10</v>
          </cell>
          <cell r="D98" t="str">
            <v>5,7х1375</v>
          </cell>
          <cell r="G98" t="str">
            <v>ТУ 14-1-3579-83 (необрезной)</v>
          </cell>
          <cell r="H98">
            <v>1800</v>
          </cell>
          <cell r="I98">
            <v>4650</v>
          </cell>
          <cell r="L98">
            <v>187</v>
          </cell>
        </row>
        <row r="99">
          <cell r="C99" t="str">
            <v>ст.20</v>
          </cell>
          <cell r="D99" t="str">
            <v>5,7х1375</v>
          </cell>
          <cell r="G99" t="str">
            <v>ТУ 14-1-3579-83 (необрезной)</v>
          </cell>
          <cell r="H99">
            <v>1500</v>
          </cell>
          <cell r="I99">
            <v>4650</v>
          </cell>
          <cell r="L99">
            <v>187</v>
          </cell>
        </row>
        <row r="100">
          <cell r="C100" t="str">
            <v>ст.10</v>
          </cell>
          <cell r="D100" t="str">
            <v>6,7х1370</v>
          </cell>
          <cell r="G100" t="str">
            <v>ТУ 14-1-3579-83 (необрезной)</v>
          </cell>
          <cell r="H100">
            <v>300</v>
          </cell>
          <cell r="I100">
            <v>4650</v>
          </cell>
          <cell r="L100">
            <v>187</v>
          </cell>
        </row>
        <row r="101">
          <cell r="C101" t="str">
            <v>ст.20</v>
          </cell>
          <cell r="D101" t="str">
            <v>6,7х1370</v>
          </cell>
          <cell r="G101" t="str">
            <v>ТУ 14-1-3579-83 (необрезной)</v>
          </cell>
          <cell r="H101">
            <v>300</v>
          </cell>
          <cell r="I101">
            <v>4650</v>
          </cell>
          <cell r="L101">
            <v>187</v>
          </cell>
        </row>
        <row r="102">
          <cell r="C102" t="str">
            <v>ст.10</v>
          </cell>
          <cell r="D102" t="str">
            <v>3,75х1505</v>
          </cell>
          <cell r="G102" t="str">
            <v>ТУ 14-1-3579-83 (необрезной)</v>
          </cell>
          <cell r="H102">
            <v>300</v>
          </cell>
          <cell r="I102">
            <v>4650</v>
          </cell>
          <cell r="L102">
            <v>187</v>
          </cell>
        </row>
        <row r="103">
          <cell r="C103" t="str">
            <v>ст.10</v>
          </cell>
          <cell r="D103" t="str">
            <v>7,6х670</v>
          </cell>
          <cell r="G103" t="str">
            <v>ТУ 14-1-3579-83 (необрезной)</v>
          </cell>
          <cell r="H103">
            <v>300</v>
          </cell>
          <cell r="I103">
            <v>4650</v>
          </cell>
          <cell r="L103">
            <v>187</v>
          </cell>
        </row>
        <row r="106">
          <cell r="C106" t="str">
            <v>17Г1СА-У</v>
          </cell>
          <cell r="D106" t="str">
            <v>8х1050</v>
          </cell>
          <cell r="G106" t="str">
            <v>14-1-5407-2000</v>
          </cell>
          <cell r="H106">
            <v>3100</v>
          </cell>
          <cell r="I106">
            <v>5650</v>
          </cell>
          <cell r="L106">
            <v>415</v>
          </cell>
        </row>
        <row r="107">
          <cell r="C107" t="str">
            <v>17Г1СА</v>
          </cell>
          <cell r="D107" t="str">
            <v>8х1250</v>
          </cell>
          <cell r="G107" t="str">
            <v>14-1-5407-2000</v>
          </cell>
          <cell r="H107">
            <v>806</v>
          </cell>
          <cell r="I107">
            <v>5650</v>
          </cell>
          <cell r="L107">
            <v>415</v>
          </cell>
        </row>
        <row r="108">
          <cell r="C108" t="str">
            <v>17Г1СА-У</v>
          </cell>
          <cell r="D108" t="str">
            <v>10х1250</v>
          </cell>
          <cell r="G108" t="str">
            <v>14-1-5407-2000</v>
          </cell>
          <cell r="H108">
            <v>558</v>
          </cell>
          <cell r="I108">
            <v>5650</v>
          </cell>
          <cell r="L108">
            <v>415</v>
          </cell>
        </row>
        <row r="109">
          <cell r="C109" t="str">
            <v>17Г1СА</v>
          </cell>
          <cell r="D109" t="str">
            <v>11х1250</v>
          </cell>
          <cell r="G109" t="str">
            <v>14-1-5407-2000</v>
          </cell>
          <cell r="H109">
            <v>372</v>
          </cell>
          <cell r="I109">
            <v>5650</v>
          </cell>
          <cell r="L109">
            <v>415</v>
          </cell>
        </row>
        <row r="110">
          <cell r="C110" t="str">
            <v>17Г1С-У</v>
          </cell>
          <cell r="D110" t="str">
            <v>12х1660</v>
          </cell>
          <cell r="G110" t="str">
            <v>14-1-5407-2000</v>
          </cell>
          <cell r="H110">
            <v>1178</v>
          </cell>
          <cell r="I110">
            <v>5650</v>
          </cell>
          <cell r="L110">
            <v>415</v>
          </cell>
        </row>
        <row r="111">
          <cell r="C111" t="str">
            <v>17Г1СА-У</v>
          </cell>
          <cell r="D111" t="str">
            <v>14х1660</v>
          </cell>
          <cell r="G111" t="str">
            <v>14-1-5407-2000</v>
          </cell>
          <cell r="H111">
            <v>186</v>
          </cell>
          <cell r="I111">
            <v>5650</v>
          </cell>
          <cell r="L111">
            <v>415</v>
          </cell>
        </row>
        <row r="112">
          <cell r="C112" t="str">
            <v>17Г1С</v>
          </cell>
          <cell r="D112" t="str">
            <v>14х1660</v>
          </cell>
          <cell r="G112" t="str">
            <v>14-1-5407-2000</v>
          </cell>
          <cell r="H112">
            <v>372</v>
          </cell>
          <cell r="I112">
            <v>5650</v>
          </cell>
          <cell r="L112">
            <v>415</v>
          </cell>
        </row>
        <row r="113">
          <cell r="C113">
            <v>20</v>
          </cell>
          <cell r="D113" t="str">
            <v>8х1050</v>
          </cell>
          <cell r="G113" t="str">
            <v>14-1-2471-78</v>
          </cell>
          <cell r="H113">
            <v>380</v>
          </cell>
          <cell r="I113">
            <v>5300</v>
          </cell>
          <cell r="L113">
            <v>415</v>
          </cell>
        </row>
        <row r="114">
          <cell r="C114" t="str">
            <v>06ГФБАА</v>
          </cell>
          <cell r="D114" t="str">
            <v>12х1660</v>
          </cell>
          <cell r="G114" t="str">
            <v>14-101-458-2001</v>
          </cell>
          <cell r="H114">
            <v>50</v>
          </cell>
          <cell r="I114">
            <v>9510</v>
          </cell>
          <cell r="L114">
            <v>415</v>
          </cell>
        </row>
        <row r="116">
          <cell r="C116" t="str">
            <v>3сп5</v>
          </cell>
          <cell r="D116" t="str">
            <v>16х2500х11800</v>
          </cell>
          <cell r="G116" t="str">
            <v>14637-89</v>
          </cell>
          <cell r="H116">
            <v>1100</v>
          </cell>
          <cell r="I116">
            <v>262.17</v>
          </cell>
          <cell r="L116">
            <v>15</v>
          </cell>
          <cell r="N116">
            <v>362564.4</v>
          </cell>
        </row>
        <row r="117">
          <cell r="C117" t="str">
            <v>3сп2</v>
          </cell>
          <cell r="D117" t="str">
            <v>16х2500х11800</v>
          </cell>
          <cell r="G117" t="str">
            <v>14637-89</v>
          </cell>
          <cell r="H117">
            <v>390</v>
          </cell>
          <cell r="I117">
            <v>262.17</v>
          </cell>
          <cell r="L117">
            <v>15</v>
          </cell>
          <cell r="N117">
            <v>128545.56</v>
          </cell>
        </row>
        <row r="119">
          <cell r="C119" t="str">
            <v>17Г1С</v>
          </cell>
          <cell r="D119" t="str">
            <v>8х1250</v>
          </cell>
          <cell r="G119" t="str">
            <v>14-1-5407-2000</v>
          </cell>
          <cell r="H119">
            <v>780</v>
          </cell>
          <cell r="I119">
            <v>5650</v>
          </cell>
          <cell r="L119">
            <v>415</v>
          </cell>
        </row>
        <row r="120">
          <cell r="C120" t="str">
            <v>17Г1С</v>
          </cell>
          <cell r="D120" t="str">
            <v>10х1250</v>
          </cell>
          <cell r="G120" t="str">
            <v>14-1-5407-2000</v>
          </cell>
          <cell r="H120">
            <v>390</v>
          </cell>
          <cell r="I120">
            <v>5650</v>
          </cell>
          <cell r="L120">
            <v>415</v>
          </cell>
        </row>
        <row r="121">
          <cell r="C121" t="str">
            <v>17Г1С-У</v>
          </cell>
          <cell r="D121" t="str">
            <v>10,5х1660</v>
          </cell>
          <cell r="G121" t="str">
            <v>14-1-5407-2000</v>
          </cell>
          <cell r="H121">
            <v>992</v>
          </cell>
          <cell r="I121">
            <v>5650</v>
          </cell>
          <cell r="L121">
            <v>415</v>
          </cell>
        </row>
        <row r="122">
          <cell r="C122" t="str">
            <v>17Г1СА-У</v>
          </cell>
          <cell r="D122" t="str">
            <v>14,3х1660</v>
          </cell>
          <cell r="G122" t="str">
            <v>14-1-5407-2000</v>
          </cell>
          <cell r="H122">
            <v>3038</v>
          </cell>
          <cell r="I122">
            <v>5650</v>
          </cell>
          <cell r="L122">
            <v>415</v>
          </cell>
        </row>
        <row r="123">
          <cell r="C123" t="str">
            <v>17Г1С-У</v>
          </cell>
          <cell r="D123" t="str">
            <v>11,5х1660</v>
          </cell>
          <cell r="G123" t="str">
            <v>14-1-5407-2000</v>
          </cell>
          <cell r="H123">
            <v>122</v>
          </cell>
          <cell r="I123">
            <v>5650</v>
          </cell>
          <cell r="L123">
            <v>415</v>
          </cell>
          <cell r="N123">
            <v>137860</v>
          </cell>
        </row>
        <row r="124">
          <cell r="C124" t="str">
            <v>17Г1С-У</v>
          </cell>
          <cell r="D124" t="str">
            <v>12,4х1660</v>
          </cell>
          <cell r="G124" t="str">
            <v>14-1-5407-2000</v>
          </cell>
          <cell r="H124">
            <v>620</v>
          </cell>
          <cell r="I124">
            <v>5650</v>
          </cell>
          <cell r="L124">
            <v>415</v>
          </cell>
          <cell r="N124">
            <v>700600</v>
          </cell>
        </row>
        <row r="125">
          <cell r="C125">
            <v>20</v>
          </cell>
          <cell r="D125" t="str">
            <v>11х1660</v>
          </cell>
          <cell r="G125" t="str">
            <v>14-1-2471-78</v>
          </cell>
          <cell r="H125">
            <v>122</v>
          </cell>
          <cell r="I125">
            <v>5300</v>
          </cell>
          <cell r="L125">
            <v>415</v>
          </cell>
        </row>
        <row r="126">
          <cell r="C126" t="str">
            <v>17Г1С-У</v>
          </cell>
          <cell r="D126" t="str">
            <v>8х1050</v>
          </cell>
          <cell r="G126" t="str">
            <v>14-1-5407-2000</v>
          </cell>
          <cell r="H126">
            <v>558</v>
          </cell>
          <cell r="I126">
            <v>5650</v>
          </cell>
          <cell r="L126">
            <v>415</v>
          </cell>
        </row>
        <row r="129">
          <cell r="C129" t="str">
            <v>СЕНТЯБРЬ</v>
          </cell>
        </row>
        <row r="130">
          <cell r="C130" t="str">
            <v>К270 В4-III 10 сп</v>
          </cell>
          <cell r="D130" t="str">
            <v>0,97х660</v>
          </cell>
          <cell r="G130" t="str">
            <v>В-ПН-НО-ГОСТ 19904-94,
 ГОСТ 16523-89</v>
          </cell>
          <cell r="H130">
            <v>180</v>
          </cell>
          <cell r="I130">
            <v>5937</v>
          </cell>
          <cell r="J130">
            <v>1.05</v>
          </cell>
          <cell r="L130">
            <v>182</v>
          </cell>
        </row>
        <row r="131">
          <cell r="C131" t="str">
            <v>К270 В4-III 10 сп</v>
          </cell>
          <cell r="D131" t="str">
            <v>1,16х730</v>
          </cell>
          <cell r="G131" t="str">
            <v>В-ПН-НО-ГОСТ 19904-94, ГОСТ 16523-89</v>
          </cell>
          <cell r="H131">
            <v>60</v>
          </cell>
          <cell r="I131">
            <v>5937</v>
          </cell>
          <cell r="J131">
            <v>1.05</v>
          </cell>
          <cell r="L131">
            <v>182</v>
          </cell>
        </row>
        <row r="132">
          <cell r="C132" t="str">
            <v>К270 В4-III 10 сп</v>
          </cell>
          <cell r="D132" t="str">
            <v>1,45х1255</v>
          </cell>
          <cell r="G132" t="str">
            <v>В-ПН-НО-ГОСТ 19904-94, ГОСТ 16523-89</v>
          </cell>
          <cell r="H132">
            <v>180</v>
          </cell>
          <cell r="I132">
            <v>5937</v>
          </cell>
          <cell r="J132">
            <v>1.05</v>
          </cell>
          <cell r="L132">
            <v>182</v>
          </cell>
        </row>
        <row r="133">
          <cell r="C133" t="str">
            <v>К270 В4-III 10 сп</v>
          </cell>
          <cell r="D133" t="str">
            <v>1,45х1225</v>
          </cell>
          <cell r="G133" t="str">
            <v>В-ПН-НО-ГОСТ 19904-94, ГОСТ 16523-89</v>
          </cell>
          <cell r="H133">
            <v>360</v>
          </cell>
          <cell r="I133">
            <v>5937</v>
          </cell>
          <cell r="J133">
            <v>1.05</v>
          </cell>
          <cell r="L133">
            <v>182</v>
          </cell>
        </row>
        <row r="134">
          <cell r="C134" t="str">
            <v>К270 В4-III 10 сп</v>
          </cell>
          <cell r="D134" t="str">
            <v>1,45х650</v>
          </cell>
          <cell r="G134" t="str">
            <v>В-ПН-НО-ГОСТ 19904-94, ГОСТ 16523-89</v>
          </cell>
          <cell r="H134">
            <v>180</v>
          </cell>
          <cell r="I134">
            <v>5937</v>
          </cell>
          <cell r="J134">
            <v>1.05</v>
          </cell>
          <cell r="L134">
            <v>182</v>
          </cell>
        </row>
        <row r="135">
          <cell r="C135" t="str">
            <v>К270 В4-III 10 сп</v>
          </cell>
          <cell r="D135" t="str">
            <v>1,95х1200</v>
          </cell>
          <cell r="G135" t="str">
            <v>В-ПН-НО-ГОСТ 19904-94, ГОСТ 16523-89</v>
          </cell>
          <cell r="H135">
            <v>300</v>
          </cell>
          <cell r="I135">
            <v>5738</v>
          </cell>
          <cell r="J135">
            <v>1.05</v>
          </cell>
          <cell r="L135">
            <v>182</v>
          </cell>
        </row>
        <row r="136">
          <cell r="C136" t="str">
            <v>К270 В4-III 10 сп</v>
          </cell>
          <cell r="D136" t="str">
            <v>1,95х650</v>
          </cell>
          <cell r="G136" t="str">
            <v>В-ПН-НО-ГОСТ 19904-94, ГОСТ 16523-89</v>
          </cell>
          <cell r="H136">
            <v>120</v>
          </cell>
          <cell r="I136">
            <v>5738</v>
          </cell>
          <cell r="J136">
            <v>1.05</v>
          </cell>
          <cell r="L136">
            <v>182</v>
          </cell>
        </row>
        <row r="137">
          <cell r="C137" t="str">
            <v>К270 В4-III 10 сп</v>
          </cell>
          <cell r="D137" t="str">
            <v>2,5х1265</v>
          </cell>
          <cell r="G137" t="str">
            <v>В-ПН-НО-ГОСТ 19904-94, ГОСТ 16523-89</v>
          </cell>
          <cell r="H137">
            <v>300</v>
          </cell>
          <cell r="I137">
            <v>5738</v>
          </cell>
          <cell r="J137">
            <v>1.05</v>
          </cell>
          <cell r="L137">
            <v>182</v>
          </cell>
        </row>
        <row r="138">
          <cell r="C138" t="str">
            <v>К270 В4-III 08 кп</v>
          </cell>
          <cell r="D138" t="str">
            <v>1,5х1200</v>
          </cell>
          <cell r="G138" t="str">
            <v>В-ПН-НО-ГОСТ 19904-94, ГОСТ 16523-89</v>
          </cell>
          <cell r="H138">
            <v>180</v>
          </cell>
          <cell r="I138">
            <v>5937</v>
          </cell>
          <cell r="J138">
            <v>1.05</v>
          </cell>
          <cell r="L138">
            <v>182</v>
          </cell>
        </row>
        <row r="139">
          <cell r="C139" t="str">
            <v>К270 В4-III 08 кп</v>
          </cell>
          <cell r="D139" t="str">
            <v>1,5х1225</v>
          </cell>
          <cell r="G139" t="str">
            <v>В-ПН-НО-ГОСТ 19904-94, ГОСТ 16523-89</v>
          </cell>
          <cell r="H139">
            <v>420</v>
          </cell>
          <cell r="I139">
            <v>5937</v>
          </cell>
          <cell r="J139">
            <v>1.05</v>
          </cell>
          <cell r="L139">
            <v>182</v>
          </cell>
        </row>
        <row r="140">
          <cell r="C140" t="str">
            <v>К270 В4-III 08 кп</v>
          </cell>
          <cell r="D140" t="str">
            <v>2,0х1210</v>
          </cell>
          <cell r="G140" t="str">
            <v>В-ПН-НО-ГОСТ 19904-94, ГОСТ 16523-89</v>
          </cell>
          <cell r="H140">
            <v>240</v>
          </cell>
          <cell r="I140">
            <v>5738</v>
          </cell>
          <cell r="J140">
            <v>1.05</v>
          </cell>
          <cell r="L140">
            <v>182</v>
          </cell>
        </row>
        <row r="141">
          <cell r="C141" t="str">
            <v>В4-IV 08Ю ВГ</v>
          </cell>
          <cell r="D141" t="str">
            <v>1,0х660</v>
          </cell>
          <cell r="G141" t="str">
            <v>В-ПН-НО-ГОСТ 19904-94, 
ГОСТ 9045-93</v>
          </cell>
          <cell r="H141">
            <v>60</v>
          </cell>
          <cell r="I141">
            <v>5975</v>
          </cell>
          <cell r="J141">
            <v>1.05</v>
          </cell>
          <cell r="L141">
            <v>182</v>
          </cell>
        </row>
        <row r="142">
          <cell r="C142" t="str">
            <v>К270 В4-IV 3 сп/пс</v>
          </cell>
          <cell r="D142" t="str">
            <v>2,85х1030</v>
          </cell>
          <cell r="G142" t="str">
            <v>В-ПН-НО-ГОСТ 19903-74, 
ГОСТ 16523-89</v>
          </cell>
          <cell r="H142">
            <v>120</v>
          </cell>
          <cell r="I142">
            <v>4650</v>
          </cell>
          <cell r="J142">
            <v>1.0854516129032259</v>
          </cell>
          <cell r="L142">
            <v>182</v>
          </cell>
        </row>
        <row r="143">
          <cell r="C143" t="str">
            <v>К270 В4-IV 3 сп/пс</v>
          </cell>
          <cell r="D143" t="str">
            <v>2,85х1130</v>
          </cell>
          <cell r="G143" t="str">
            <v>В-ПН-НО-ГОСТ 19903-74, 
ГОСТ 16523-89</v>
          </cell>
          <cell r="H143">
            <v>180</v>
          </cell>
          <cell r="I143">
            <v>4650</v>
          </cell>
          <cell r="J143">
            <v>1.0854516129032259</v>
          </cell>
          <cell r="L143">
            <v>182</v>
          </cell>
        </row>
        <row r="144">
          <cell r="C144" t="str">
            <v>К270 В4-IV 3 сп/пс</v>
          </cell>
          <cell r="D144" t="str">
            <v>2,85х1200</v>
          </cell>
          <cell r="G144" t="str">
            <v>В-ПН-НО-ГОСТ 19903-74, 
ГОСТ 16523-89</v>
          </cell>
          <cell r="H144">
            <v>1200</v>
          </cell>
          <cell r="I144">
            <v>4650</v>
          </cell>
          <cell r="J144">
            <v>1.0854516129032259</v>
          </cell>
          <cell r="L144">
            <v>182</v>
          </cell>
        </row>
        <row r="145">
          <cell r="C145" t="str">
            <v>К270 В4-IV 3 сп/пс</v>
          </cell>
          <cell r="D145" t="str">
            <v>3,3х1025</v>
          </cell>
          <cell r="G145" t="str">
            <v>В-ПН-НО-ГОСТ 19903-74, 
ГОСТ 16523-89</v>
          </cell>
          <cell r="H145">
            <v>180</v>
          </cell>
          <cell r="I145">
            <v>4650</v>
          </cell>
          <cell r="J145">
            <v>1.0854516129032259</v>
          </cell>
          <cell r="L145">
            <v>182</v>
          </cell>
        </row>
        <row r="146">
          <cell r="C146" t="str">
            <v>К270 В4-IV 3 сп/пс</v>
          </cell>
          <cell r="D146" t="str">
            <v>3,3х1120</v>
          </cell>
          <cell r="G146" t="str">
            <v>В-ПН-НО-ГОСТ 19903-74, 
ГОСТ 16523-89</v>
          </cell>
          <cell r="H146">
            <v>180</v>
          </cell>
          <cell r="I146">
            <v>4650</v>
          </cell>
          <cell r="J146">
            <v>1.0854516129032259</v>
          </cell>
          <cell r="L146">
            <v>182</v>
          </cell>
        </row>
        <row r="147">
          <cell r="C147" t="str">
            <v>К270 В4-IV 3 сп/пс</v>
          </cell>
          <cell r="D147" t="str">
            <v>3,3х1185</v>
          </cell>
          <cell r="G147" t="str">
            <v>В-ПН-НО-ГОСТ 19903-74, 
ГОСТ 16523-89</v>
          </cell>
          <cell r="H147">
            <v>300</v>
          </cell>
          <cell r="I147">
            <v>4650</v>
          </cell>
          <cell r="J147">
            <v>1.0854516129032259</v>
          </cell>
          <cell r="L147">
            <v>182</v>
          </cell>
        </row>
        <row r="148">
          <cell r="C148" t="str">
            <v>К270 В4-IV 10 сп</v>
          </cell>
          <cell r="D148" t="str">
            <v>3,75х1025</v>
          </cell>
          <cell r="G148" t="str">
            <v>В-ПН-НО-ГОСТ 19903-74, 
ГОСТ 16523-89</v>
          </cell>
          <cell r="H148">
            <v>300</v>
          </cell>
          <cell r="I148">
            <v>4650</v>
          </cell>
          <cell r="J148">
            <v>1.143258064516129</v>
          </cell>
          <cell r="L148">
            <v>182</v>
          </cell>
        </row>
        <row r="149">
          <cell r="C149" t="str">
            <v>К270 В4-IV 10 сп</v>
          </cell>
          <cell r="D149" t="str">
            <v>3,75х1120</v>
          </cell>
          <cell r="G149" t="str">
            <v>В-ПН-НО-ГОСТ 19903-74, 
ГОСТ 16523-89</v>
          </cell>
          <cell r="H149">
            <v>300</v>
          </cell>
          <cell r="I149">
            <v>4650</v>
          </cell>
          <cell r="J149">
            <v>1.143258064516129</v>
          </cell>
          <cell r="L149">
            <v>182</v>
          </cell>
        </row>
        <row r="150">
          <cell r="C150" t="str">
            <v>К270 В4-IV 10 сп</v>
          </cell>
          <cell r="D150" t="str">
            <v>3,3х1025</v>
          </cell>
          <cell r="G150" t="str">
            <v>В-ПН-НО-ГОСТ 19903-74, 
ГОСТ 16523-89</v>
          </cell>
          <cell r="H150">
            <v>300</v>
          </cell>
          <cell r="I150">
            <v>4650</v>
          </cell>
          <cell r="J150">
            <v>1.143258064516129</v>
          </cell>
          <cell r="L150">
            <v>182</v>
          </cell>
        </row>
        <row r="151">
          <cell r="C151" t="str">
            <v>К270 В4-IV 10 сп</v>
          </cell>
          <cell r="D151" t="str">
            <v>3,3х1185</v>
          </cell>
          <cell r="G151" t="str">
            <v>В-ПН-НО-ГОСТ 19903-74, 
ГОСТ 16523-89</v>
          </cell>
          <cell r="H151">
            <v>120</v>
          </cell>
          <cell r="I151">
            <v>4650</v>
          </cell>
          <cell r="J151">
            <v>1.143258064516129</v>
          </cell>
          <cell r="L151">
            <v>182</v>
          </cell>
        </row>
        <row r="152">
          <cell r="C152" t="str">
            <v>К270 В4-IV 10 сп</v>
          </cell>
          <cell r="D152" t="str">
            <v>3,3х1120</v>
          </cell>
          <cell r="G152" t="str">
            <v>В-ПН-НО-ГОСТ 19903-74, 
ГОСТ 16523-89</v>
          </cell>
          <cell r="H152">
            <v>300</v>
          </cell>
          <cell r="I152">
            <v>4650</v>
          </cell>
          <cell r="J152">
            <v>1.143258064516129</v>
          </cell>
          <cell r="L152">
            <v>182</v>
          </cell>
        </row>
        <row r="153">
          <cell r="C153" t="str">
            <v>К270 В4-IV 10 сп</v>
          </cell>
          <cell r="D153" t="str">
            <v>2,85х1030</v>
          </cell>
          <cell r="G153" t="str">
            <v>В-ПН-НО-ГОСТ 19903-74, 
ГОСТ 16523-89</v>
          </cell>
          <cell r="H153">
            <v>180</v>
          </cell>
          <cell r="I153">
            <v>4650</v>
          </cell>
          <cell r="J153">
            <v>1.143258064516129</v>
          </cell>
          <cell r="L153">
            <v>182</v>
          </cell>
        </row>
        <row r="154">
          <cell r="C154" t="str">
            <v>К270 В4-IV 10 сп</v>
          </cell>
          <cell r="D154" t="str">
            <v>2,85х1130</v>
          </cell>
          <cell r="G154" t="str">
            <v>В-ПН-НО-ГОСТ 19903-74, 
ГОСТ 16523-89</v>
          </cell>
          <cell r="H154">
            <v>180</v>
          </cell>
          <cell r="I154">
            <v>4650</v>
          </cell>
          <cell r="J154">
            <v>1.143258064516129</v>
          </cell>
          <cell r="L154">
            <v>182</v>
          </cell>
        </row>
        <row r="155">
          <cell r="C155" t="str">
            <v>К270 В4-IV 10 сп</v>
          </cell>
          <cell r="D155" t="str">
            <v>2,85х1200</v>
          </cell>
          <cell r="G155" t="str">
            <v>В-ПН-НО-ГОСТ 19903-74, 
ГОСТ 16523-89</v>
          </cell>
          <cell r="H155">
            <v>120</v>
          </cell>
          <cell r="I155">
            <v>4650</v>
          </cell>
          <cell r="J155">
            <v>1.143258064516129</v>
          </cell>
          <cell r="L155">
            <v>182</v>
          </cell>
        </row>
        <row r="156">
          <cell r="C156" t="str">
            <v>К270 В4-IV 10 сп</v>
          </cell>
          <cell r="D156" t="str">
            <v>2,85х1430</v>
          </cell>
          <cell r="G156" t="str">
            <v>В-ПН-НО-ГОСТ 19903-74, 
ГОСТ 16523-89</v>
          </cell>
          <cell r="H156">
            <v>120</v>
          </cell>
          <cell r="I156">
            <v>4650</v>
          </cell>
          <cell r="J156">
            <v>1.143258064516129</v>
          </cell>
          <cell r="L156">
            <v>182</v>
          </cell>
        </row>
        <row r="157">
          <cell r="C157" t="str">
            <v>ст. 3сп</v>
          </cell>
          <cell r="D157" t="str">
            <v>5,7х1375</v>
          </cell>
          <cell r="G157" t="str">
            <v>ТУ 14-1-3579-83 (необрезной)</v>
          </cell>
          <cell r="H157">
            <v>300</v>
          </cell>
          <cell r="I157">
            <v>4650</v>
          </cell>
          <cell r="J157">
            <v>1.0725806451612903</v>
          </cell>
          <cell r="L157">
            <v>182</v>
          </cell>
        </row>
        <row r="158">
          <cell r="C158" t="str">
            <v>ст.10</v>
          </cell>
          <cell r="D158" t="str">
            <v>4,25х1420</v>
          </cell>
          <cell r="G158" t="str">
            <v>ТУ 14-1-3579-83 (необрезной)</v>
          </cell>
          <cell r="H158">
            <v>300</v>
          </cell>
          <cell r="I158">
            <v>4650</v>
          </cell>
          <cell r="J158">
            <v>1.1369354838709675</v>
          </cell>
          <cell r="L158">
            <v>182</v>
          </cell>
        </row>
        <row r="159">
          <cell r="C159" t="str">
            <v>ст.10</v>
          </cell>
          <cell r="D159" t="str">
            <v>4,25х1505</v>
          </cell>
          <cell r="G159" t="str">
            <v>ТУ 14-1-3579-83 (необрезной)</v>
          </cell>
          <cell r="H159">
            <v>600</v>
          </cell>
          <cell r="I159">
            <v>4650</v>
          </cell>
          <cell r="J159">
            <v>1.1369354838709675</v>
          </cell>
          <cell r="L159">
            <v>182</v>
          </cell>
        </row>
        <row r="160">
          <cell r="C160" t="str">
            <v>ст.20</v>
          </cell>
          <cell r="D160" t="str">
            <v>4,25х1505</v>
          </cell>
          <cell r="G160" t="str">
            <v>ТУ 14-1-3579-83 (необрезной)</v>
          </cell>
          <cell r="H160">
            <v>600</v>
          </cell>
          <cell r="I160">
            <v>4650</v>
          </cell>
          <cell r="J160">
            <v>1.1369354838709675</v>
          </cell>
          <cell r="L160">
            <v>182</v>
          </cell>
        </row>
        <row r="161">
          <cell r="C161" t="str">
            <v>ст.10</v>
          </cell>
          <cell r="D161" t="str">
            <v>4,7х1380</v>
          </cell>
          <cell r="G161" t="str">
            <v>ТУ 14-1-3579-83 (необрезной)</v>
          </cell>
          <cell r="H161">
            <v>1200</v>
          </cell>
          <cell r="I161">
            <v>4650</v>
          </cell>
          <cell r="J161">
            <v>1.1369354838709675</v>
          </cell>
          <cell r="L161">
            <v>182</v>
          </cell>
        </row>
        <row r="162">
          <cell r="C162" t="str">
            <v>ст.20</v>
          </cell>
          <cell r="D162" t="str">
            <v>4,7х1380</v>
          </cell>
          <cell r="G162" t="str">
            <v>ТУ 14-1-3579-83 (необрезной)</v>
          </cell>
          <cell r="H162">
            <v>1500</v>
          </cell>
          <cell r="I162">
            <v>4650</v>
          </cell>
          <cell r="J162">
            <v>1.1369354838709675</v>
          </cell>
          <cell r="L162">
            <v>182</v>
          </cell>
        </row>
        <row r="163">
          <cell r="C163" t="str">
            <v>ст.10</v>
          </cell>
          <cell r="D163" t="str">
            <v>4,7х1490</v>
          </cell>
          <cell r="G163" t="str">
            <v>ТУ 14-1-3579-83 (необрезной)</v>
          </cell>
          <cell r="H163">
            <v>600</v>
          </cell>
          <cell r="I163">
            <v>4650</v>
          </cell>
          <cell r="J163">
            <v>1.1369354838709675</v>
          </cell>
          <cell r="L163">
            <v>182</v>
          </cell>
        </row>
        <row r="164">
          <cell r="C164" t="str">
            <v>ст.20</v>
          </cell>
          <cell r="D164" t="str">
            <v>4,7х1490</v>
          </cell>
          <cell r="G164" t="str">
            <v>ТУ 14-1-3579-83 (необрезной)</v>
          </cell>
          <cell r="H164">
            <v>300</v>
          </cell>
          <cell r="I164">
            <v>4650</v>
          </cell>
          <cell r="J164">
            <v>1.1369354838709675</v>
          </cell>
          <cell r="L164">
            <v>182</v>
          </cell>
        </row>
        <row r="165">
          <cell r="C165" t="str">
            <v>ст.10</v>
          </cell>
          <cell r="D165" t="str">
            <v>5,7х1375</v>
          </cell>
          <cell r="G165" t="str">
            <v>ТУ 14-1-3579-83 (необрезной)</v>
          </cell>
          <cell r="H165">
            <v>1100</v>
          </cell>
          <cell r="I165">
            <v>4650</v>
          </cell>
          <cell r="J165">
            <v>1.1240645161290321</v>
          </cell>
          <cell r="L165">
            <v>182</v>
          </cell>
        </row>
        <row r="166">
          <cell r="C166" t="str">
            <v>ст.20</v>
          </cell>
          <cell r="D166" t="str">
            <v>5,7х1375</v>
          </cell>
          <cell r="G166" t="str">
            <v>ТУ 14-1-3579-83 (необрезной)</v>
          </cell>
          <cell r="H166">
            <v>1200</v>
          </cell>
          <cell r="I166">
            <v>4650</v>
          </cell>
          <cell r="J166">
            <v>1.1240645161290321</v>
          </cell>
          <cell r="L166">
            <v>182</v>
          </cell>
        </row>
        <row r="167">
          <cell r="C167" t="str">
            <v>ст.20</v>
          </cell>
          <cell r="D167" t="str">
            <v>5,7х1485</v>
          </cell>
          <cell r="G167" t="str">
            <v>ТУ 14-1-3579-83 (необрезной)</v>
          </cell>
          <cell r="H167">
            <v>600</v>
          </cell>
          <cell r="I167">
            <v>4650</v>
          </cell>
          <cell r="J167">
            <v>1.1240645161290321</v>
          </cell>
          <cell r="L167">
            <v>182</v>
          </cell>
        </row>
        <row r="168">
          <cell r="C168" t="str">
            <v>ст.10</v>
          </cell>
          <cell r="D168" t="str">
            <v>6,7х1370</v>
          </cell>
          <cell r="G168" t="str">
            <v>ТУ 14-1-3579-83 (необрезной)</v>
          </cell>
          <cell r="H168">
            <v>300</v>
          </cell>
          <cell r="I168">
            <v>4650</v>
          </cell>
          <cell r="J168">
            <v>1.1240645161290321</v>
          </cell>
          <cell r="L168">
            <v>182</v>
          </cell>
        </row>
        <row r="169">
          <cell r="C169" t="str">
            <v>ст.20</v>
          </cell>
          <cell r="D169" t="str">
            <v>6,7х1370</v>
          </cell>
          <cell r="G169" t="str">
            <v>ТУ 14-1-3579-83 (необрезной)</v>
          </cell>
          <cell r="H169">
            <v>300</v>
          </cell>
          <cell r="I169">
            <v>4650</v>
          </cell>
          <cell r="J169">
            <v>1.1240645161290321</v>
          </cell>
          <cell r="L169">
            <v>182</v>
          </cell>
        </row>
        <row r="170">
          <cell r="C170" t="str">
            <v>ст.10</v>
          </cell>
          <cell r="D170" t="str">
            <v>6,7х1485</v>
          </cell>
          <cell r="G170" t="str">
            <v>ТУ 14-1-3579-83 (необрезной)</v>
          </cell>
          <cell r="H170">
            <v>300</v>
          </cell>
          <cell r="I170">
            <v>4650</v>
          </cell>
          <cell r="J170">
            <v>1.1240645161290321</v>
          </cell>
          <cell r="L170">
            <v>182</v>
          </cell>
        </row>
        <row r="171">
          <cell r="C171" t="str">
            <v>ст.10</v>
          </cell>
          <cell r="D171" t="str">
            <v>7,6х670</v>
          </cell>
          <cell r="G171" t="str">
            <v>ТУ 14-1-3579-83 (обрезной)</v>
          </cell>
          <cell r="H171">
            <v>600</v>
          </cell>
          <cell r="I171">
            <v>4650</v>
          </cell>
          <cell r="J171">
            <v>1.1154838709677419</v>
          </cell>
          <cell r="L171">
            <v>182</v>
          </cell>
        </row>
        <row r="172">
          <cell r="C172" t="str">
            <v>ст.20</v>
          </cell>
          <cell r="D172" t="str">
            <v>7,6х670</v>
          </cell>
          <cell r="G172" t="str">
            <v>ТУ 14-1-3579-83 (обрезной)</v>
          </cell>
          <cell r="H172">
            <v>900</v>
          </cell>
          <cell r="I172">
            <v>4650</v>
          </cell>
          <cell r="J172">
            <v>1.1154838709677419</v>
          </cell>
          <cell r="L172">
            <v>187</v>
          </cell>
        </row>
        <row r="173">
          <cell r="C173" t="str">
            <v>ст. 3сп</v>
          </cell>
          <cell r="D173" t="str">
            <v>4,25х1505</v>
          </cell>
          <cell r="G173" t="str">
            <v>ТУ 14-1-3579-83 (необрезной)</v>
          </cell>
          <cell r="H173">
            <v>300</v>
          </cell>
          <cell r="I173">
            <v>4650</v>
          </cell>
          <cell r="J173">
            <v>1.0725806451612903</v>
          </cell>
          <cell r="L173">
            <v>182</v>
          </cell>
        </row>
        <row r="176">
          <cell r="C176" t="str">
            <v>10Г2ФБ</v>
          </cell>
          <cell r="D176" t="str">
            <v>14х1660</v>
          </cell>
          <cell r="G176" t="str">
            <v>14-1-5407-2000</v>
          </cell>
          <cell r="H176">
            <v>2356</v>
          </cell>
          <cell r="I176">
            <v>6300</v>
          </cell>
          <cell r="L176">
            <v>425</v>
          </cell>
        </row>
        <row r="177">
          <cell r="C177" t="str">
            <v>17Г1СА</v>
          </cell>
          <cell r="D177" t="str">
            <v>8х1250</v>
          </cell>
          <cell r="G177" t="str">
            <v>14-1-5407-2000</v>
          </cell>
          <cell r="H177">
            <v>310</v>
          </cell>
          <cell r="I177">
            <v>5650</v>
          </cell>
          <cell r="L177">
            <v>425</v>
          </cell>
        </row>
        <row r="178">
          <cell r="C178" t="str">
            <v>06ГФБАА</v>
          </cell>
          <cell r="D178" t="str">
            <v>12х1660</v>
          </cell>
          <cell r="G178" t="str">
            <v>14-101-458-2001</v>
          </cell>
          <cell r="H178">
            <v>1240</v>
          </cell>
          <cell r="I178">
            <v>8770</v>
          </cell>
          <cell r="L178">
            <v>425</v>
          </cell>
        </row>
        <row r="179">
          <cell r="C179" t="str">
            <v>17Г1СА-У</v>
          </cell>
          <cell r="D179" t="str">
            <v>8х1250</v>
          </cell>
          <cell r="G179" t="str">
            <v>14-1-5407-2000</v>
          </cell>
          <cell r="H179">
            <v>1240</v>
          </cell>
          <cell r="I179">
            <v>5650</v>
          </cell>
          <cell r="L179">
            <v>425</v>
          </cell>
        </row>
        <row r="180">
          <cell r="C180">
            <v>20</v>
          </cell>
          <cell r="D180" t="str">
            <v>12х1660</v>
          </cell>
          <cell r="G180" t="str">
            <v>14-1-2471-78</v>
          </cell>
          <cell r="H180">
            <v>90</v>
          </cell>
          <cell r="I180">
            <v>5300</v>
          </cell>
          <cell r="L180">
            <v>425</v>
          </cell>
        </row>
        <row r="181">
          <cell r="C181" t="str">
            <v>17Г1СА-У</v>
          </cell>
          <cell r="D181" t="str">
            <v>14,3х1660</v>
          </cell>
          <cell r="G181" t="str">
            <v>14-1-5407-2000</v>
          </cell>
          <cell r="H181">
            <v>1500</v>
          </cell>
          <cell r="I181">
            <v>5650</v>
          </cell>
          <cell r="L181">
            <v>425</v>
          </cell>
        </row>
        <row r="184">
          <cell r="C184" t="str">
            <v>ОКТЯБРЬ</v>
          </cell>
        </row>
        <row r="185">
          <cell r="C185" t="str">
            <v>К270 В4-III 10 сп</v>
          </cell>
          <cell r="D185" t="str">
            <v>0,97х660</v>
          </cell>
          <cell r="G185" t="str">
            <v>В-ПН-НО-
ГОСТ 19904-94,
 ГОСТ 16523-89</v>
          </cell>
          <cell r="H185">
            <v>240</v>
          </cell>
          <cell r="I185">
            <v>5937</v>
          </cell>
          <cell r="J185">
            <v>1.05</v>
          </cell>
          <cell r="L185">
            <v>182</v>
          </cell>
          <cell r="N185" t="str">
            <v>16-18х1,0</v>
          </cell>
        </row>
        <row r="186">
          <cell r="C186" t="str">
            <v>К270 В4-III 10 сп</v>
          </cell>
          <cell r="D186" t="str">
            <v>1,16х730</v>
          </cell>
          <cell r="G186" t="str">
            <v>В-ПН-НО-
ГОСТ 19904-94,
 ГОСТ 16523-89</v>
          </cell>
          <cell r="H186">
            <v>180</v>
          </cell>
          <cell r="I186">
            <v>5937</v>
          </cell>
          <cell r="J186">
            <v>1.05</v>
          </cell>
          <cell r="L186">
            <v>182</v>
          </cell>
          <cell r="N186" t="str">
            <v>16-57х1,2</v>
          </cell>
        </row>
        <row r="187">
          <cell r="C187" t="str">
            <v>К270 В4-III 10 сп</v>
          </cell>
          <cell r="D187" t="str">
            <v>1,45х1255</v>
          </cell>
          <cell r="G187" t="str">
            <v>В-ПН-НО-
ГОСТ 19904-94,
 ГОСТ 16523-89</v>
          </cell>
          <cell r="H187">
            <v>360</v>
          </cell>
          <cell r="I187">
            <v>5937</v>
          </cell>
          <cell r="J187">
            <v>1.05</v>
          </cell>
          <cell r="L187">
            <v>182</v>
          </cell>
          <cell r="N187" t="str">
            <v>10-67х1,5</v>
          </cell>
        </row>
        <row r="188">
          <cell r="C188" t="str">
            <v>К270 В4-III 10 сп</v>
          </cell>
          <cell r="D188" t="str">
            <v>1,45х1225</v>
          </cell>
          <cell r="G188" t="str">
            <v>В-ПН-НО-
ГОСТ 19904-94,
 ГОСТ 16523-89</v>
          </cell>
          <cell r="H188">
            <v>480</v>
          </cell>
          <cell r="I188">
            <v>5937</v>
          </cell>
          <cell r="J188">
            <v>1.05</v>
          </cell>
          <cell r="L188">
            <v>182</v>
          </cell>
          <cell r="N188" t="str">
            <v>10-76х1,5</v>
          </cell>
        </row>
        <row r="189">
          <cell r="C189" t="str">
            <v>К270 В4-III 10 сп</v>
          </cell>
          <cell r="D189" t="str">
            <v>1,45х650</v>
          </cell>
          <cell r="G189" t="str">
            <v>В-ПН-НО-
ГОСТ 19904-94,
 ГОСТ 16523-89</v>
          </cell>
          <cell r="H189">
            <v>300</v>
          </cell>
          <cell r="I189">
            <v>5937</v>
          </cell>
          <cell r="J189">
            <v>1.05</v>
          </cell>
          <cell r="L189">
            <v>182</v>
          </cell>
          <cell r="N189" t="str">
            <v>10-76х1,5</v>
          </cell>
        </row>
        <row r="190">
          <cell r="C190" t="str">
            <v>К270 В4-III 10 сп</v>
          </cell>
          <cell r="D190" t="str">
            <v>1,95х1200</v>
          </cell>
          <cell r="G190" t="str">
            <v>В-ПН-НО-
ГОСТ 19904-94,
 ГОСТ 16523-89</v>
          </cell>
          <cell r="H190">
            <v>300</v>
          </cell>
          <cell r="I190">
            <v>5738</v>
          </cell>
          <cell r="J190">
            <v>1.05</v>
          </cell>
          <cell r="L190">
            <v>182</v>
          </cell>
          <cell r="N190" t="str">
            <v>18-76х2,0</v>
          </cell>
        </row>
        <row r="191">
          <cell r="C191" t="str">
            <v>К270 В4-III 10 сп</v>
          </cell>
          <cell r="D191" t="str">
            <v>1,95х1215</v>
          </cell>
          <cell r="G191" t="str">
            <v>В-ПН-НО-
ГОСТ 19904-94,
 ГОСТ 16523-89</v>
          </cell>
          <cell r="H191">
            <v>120</v>
          </cell>
          <cell r="I191">
            <v>5738</v>
          </cell>
          <cell r="J191">
            <v>1.05</v>
          </cell>
          <cell r="L191">
            <v>182</v>
          </cell>
          <cell r="N191" t="str">
            <v>18-76х2,0</v>
          </cell>
        </row>
        <row r="192">
          <cell r="C192" t="str">
            <v>К270 В4-III 10 сп</v>
          </cell>
          <cell r="D192" t="str">
            <v>1,95х650</v>
          </cell>
          <cell r="G192" t="str">
            <v>В-ПН-НО-
ГОСТ 19904-94,
 ГОСТ 16523-89</v>
          </cell>
          <cell r="H192">
            <v>180</v>
          </cell>
          <cell r="I192">
            <v>5738</v>
          </cell>
          <cell r="J192">
            <v>1.05</v>
          </cell>
          <cell r="L192">
            <v>182</v>
          </cell>
          <cell r="N192" t="str">
            <v>18-76х2,0</v>
          </cell>
        </row>
        <row r="193">
          <cell r="C193" t="str">
            <v>К270 В4-III 10 сп</v>
          </cell>
          <cell r="D193" t="str">
            <v>2,5х1265</v>
          </cell>
          <cell r="G193" t="str">
            <v>В-ПН-НО-
ГОСТ 19904-94,
 ГОСТ 16523-89</v>
          </cell>
          <cell r="H193">
            <v>360</v>
          </cell>
          <cell r="I193">
            <v>5738</v>
          </cell>
          <cell r="J193">
            <v>1.05</v>
          </cell>
          <cell r="L193">
            <v>182</v>
          </cell>
          <cell r="N193" t="str">
            <v>28;51х2,5</v>
          </cell>
        </row>
        <row r="194">
          <cell r="C194" t="str">
            <v>К270 В4-III 08 кп</v>
          </cell>
          <cell r="D194" t="str">
            <v>1,5х1200</v>
          </cell>
          <cell r="G194" t="str">
            <v>В-ПН-НО-ГОСТ 
19904-94, 
ГОСТ 16523-89</v>
          </cell>
          <cell r="H194">
            <v>180</v>
          </cell>
          <cell r="I194">
            <v>5937</v>
          </cell>
          <cell r="J194">
            <v>1.05</v>
          </cell>
          <cell r="L194">
            <v>182</v>
          </cell>
          <cell r="N194" t="str">
            <v>30-76х1,5</v>
          </cell>
        </row>
        <row r="195">
          <cell r="C195" t="str">
            <v>К270 В4-III 08 кп</v>
          </cell>
          <cell r="D195" t="str">
            <v>1,5х1225</v>
          </cell>
          <cell r="G195" t="str">
            <v>В-ПН-НО-ГОСТ 
19904-94, 
ГОСТ 16523-89</v>
          </cell>
          <cell r="H195">
            <v>540</v>
          </cell>
          <cell r="I195">
            <v>5937</v>
          </cell>
          <cell r="J195">
            <v>1.05</v>
          </cell>
          <cell r="L195">
            <v>182</v>
          </cell>
          <cell r="N195" t="str">
            <v>30-76х1,5</v>
          </cell>
        </row>
        <row r="196">
          <cell r="C196" t="str">
            <v>К270 В4-III 08 кп</v>
          </cell>
          <cell r="D196" t="str">
            <v>2,0х1210</v>
          </cell>
          <cell r="G196" t="str">
            <v>В-ПН-НО-ГОСТ 
19904-94, 
ГОСТ 16523-89</v>
          </cell>
          <cell r="H196">
            <v>120</v>
          </cell>
          <cell r="I196">
            <v>5738</v>
          </cell>
          <cell r="J196">
            <v>1.05</v>
          </cell>
          <cell r="L196">
            <v>182</v>
          </cell>
          <cell r="N196" t="str">
            <v>30-76х2,0</v>
          </cell>
        </row>
        <row r="197">
          <cell r="C197" t="str">
            <v>В4-IV 08Ю ВГ</v>
          </cell>
          <cell r="D197" t="str">
            <v>1,0х660</v>
          </cell>
          <cell r="G197" t="str">
            <v>В-ПН-НО-
ГОСТ 19904-94, 
ГОСТ 9045-93</v>
          </cell>
          <cell r="H197">
            <v>120</v>
          </cell>
          <cell r="I197">
            <v>5975</v>
          </cell>
          <cell r="J197">
            <v>1.05</v>
          </cell>
          <cell r="L197">
            <v>182</v>
          </cell>
          <cell r="N197" t="str">
            <v>16-30х1,0</v>
          </cell>
        </row>
        <row r="198">
          <cell r="C198" t="str">
            <v>К270 В4-IV 3 сп/пс</v>
          </cell>
          <cell r="D198" t="str">
            <v>2,85х1030</v>
          </cell>
          <cell r="G198" t="str">
            <v>В-ПН-НО-ГОСТ 19903-74, 
ГОСТ 16523-89</v>
          </cell>
          <cell r="H198">
            <v>240</v>
          </cell>
          <cell r="I198">
            <v>4650</v>
          </cell>
          <cell r="J198">
            <v>1.0854516129032259</v>
          </cell>
          <cell r="L198">
            <v>182</v>
          </cell>
          <cell r="N198" t="str">
            <v>ду15-20</v>
          </cell>
        </row>
        <row r="199">
          <cell r="C199" t="str">
            <v>К270 В4-IV 3 сп/пс</v>
          </cell>
          <cell r="D199" t="str">
            <v>2,85х1130</v>
          </cell>
          <cell r="G199" t="str">
            <v>В-ПН-НО-ГОСТ 19903-74, 
ГОСТ 16523-89</v>
          </cell>
          <cell r="H199">
            <v>780</v>
          </cell>
          <cell r="I199">
            <v>4650</v>
          </cell>
          <cell r="J199">
            <v>1.0854516129032259</v>
          </cell>
          <cell r="L199">
            <v>182</v>
          </cell>
          <cell r="N199" t="str">
            <v>ду15-20</v>
          </cell>
        </row>
        <row r="200">
          <cell r="C200" t="str">
            <v>К270 В4-IV 3 сп/пс</v>
          </cell>
          <cell r="D200" t="str">
            <v>2,85х1200</v>
          </cell>
          <cell r="G200" t="str">
            <v>В-ПН-НО-ГОСТ 19903-74, 
ГОСТ 16523-89</v>
          </cell>
          <cell r="H200">
            <v>720</v>
          </cell>
          <cell r="I200">
            <v>4650</v>
          </cell>
          <cell r="J200">
            <v>1.0854516129032259</v>
          </cell>
          <cell r="L200">
            <v>182</v>
          </cell>
          <cell r="N200" t="str">
            <v>ду15-20</v>
          </cell>
        </row>
        <row r="201">
          <cell r="C201" t="str">
            <v>К270 В4-IV 3 сп/пс</v>
          </cell>
          <cell r="D201" t="str">
            <v>3,3х1025</v>
          </cell>
          <cell r="G201" t="str">
            <v>В-ПН-НО-ГОСТ 19903-74, 
ГОСТ 16523-89</v>
          </cell>
          <cell r="H201">
            <v>240</v>
          </cell>
          <cell r="I201">
            <v>4650</v>
          </cell>
          <cell r="J201">
            <v>1.0854516129032259</v>
          </cell>
          <cell r="L201">
            <v>182</v>
          </cell>
          <cell r="N201" t="str">
            <v>ду25-80</v>
          </cell>
        </row>
        <row r="202">
          <cell r="C202" t="str">
            <v>К270 В4-IV 3 сп/пс</v>
          </cell>
          <cell r="D202" t="str">
            <v>3,3х1120</v>
          </cell>
          <cell r="G202" t="str">
            <v>В-ПН-НО-ГОСТ 19903-74, 
ГОСТ 16523-89</v>
          </cell>
          <cell r="H202">
            <v>300</v>
          </cell>
          <cell r="I202">
            <v>4650</v>
          </cell>
          <cell r="J202">
            <v>1.0854516129032259</v>
          </cell>
          <cell r="L202">
            <v>182</v>
          </cell>
          <cell r="N202" t="str">
            <v>57-108х3,5</v>
          </cell>
        </row>
        <row r="203">
          <cell r="C203" t="str">
            <v>К270 В4-IV 3 сп/пс</v>
          </cell>
          <cell r="D203" t="str">
            <v>3,3х1185</v>
          </cell>
          <cell r="G203" t="str">
            <v>В-ПН-НО-ГОСТ 19903-74, 
ГОСТ 16523-89</v>
          </cell>
          <cell r="H203">
            <v>240</v>
          </cell>
          <cell r="I203">
            <v>4650</v>
          </cell>
          <cell r="J203">
            <v>1.0854516129032259</v>
          </cell>
          <cell r="L203">
            <v>182</v>
          </cell>
          <cell r="N203" t="str">
            <v>57-108х3,5</v>
          </cell>
        </row>
        <row r="204">
          <cell r="C204" t="str">
            <v>К270 В4-IV 10 сп</v>
          </cell>
          <cell r="D204" t="str">
            <v>3,75х1025</v>
          </cell>
          <cell r="G204" t="str">
            <v>В-ПН-НО-ГОСТ 19903-74, 
ГОСТ 16523-89</v>
          </cell>
          <cell r="H204">
            <v>172</v>
          </cell>
          <cell r="I204">
            <v>4650</v>
          </cell>
          <cell r="J204">
            <v>1.143258064516129</v>
          </cell>
          <cell r="L204">
            <v>182</v>
          </cell>
          <cell r="N204" t="str">
            <v>57-108х4,0</v>
          </cell>
        </row>
        <row r="205">
          <cell r="C205" t="str">
            <v>К270 В4-IV 10 сп</v>
          </cell>
          <cell r="D205" t="str">
            <v>3,75х1120</v>
          </cell>
          <cell r="G205" t="str">
            <v>В-ПН-НО-ГОСТ 19903-74, 
ГОСТ 16523-89</v>
          </cell>
          <cell r="H205">
            <v>240</v>
          </cell>
          <cell r="I205">
            <v>4650</v>
          </cell>
          <cell r="J205">
            <v>1.143258064516129</v>
          </cell>
          <cell r="L205">
            <v>182</v>
          </cell>
          <cell r="N205" t="str">
            <v>57-108х4,0</v>
          </cell>
        </row>
        <row r="206">
          <cell r="C206" t="str">
            <v>К270 В4-IV 10 сп</v>
          </cell>
          <cell r="D206" t="str">
            <v>3,75х1185</v>
          </cell>
          <cell r="G206" t="str">
            <v>В-ПН-НО-ГОСТ 19903-74, 
ГОСТ 16523-89</v>
          </cell>
          <cell r="H206">
            <v>180</v>
          </cell>
          <cell r="I206">
            <v>4650</v>
          </cell>
          <cell r="J206">
            <v>1.143258064516129</v>
          </cell>
          <cell r="L206">
            <v>182</v>
          </cell>
          <cell r="N206" t="str">
            <v>57-108х3,5</v>
          </cell>
        </row>
        <row r="207">
          <cell r="C207" t="str">
            <v>К270 В4-IV 10 сп</v>
          </cell>
          <cell r="D207" t="str">
            <v>3,3х1025</v>
          </cell>
          <cell r="G207" t="str">
            <v>В-ПН-НО-ГОСТ 19903-74, 
ГОСТ 16523-89</v>
          </cell>
          <cell r="H207">
            <v>466</v>
          </cell>
          <cell r="I207">
            <v>4650</v>
          </cell>
          <cell r="J207">
            <v>1.143258064516129</v>
          </cell>
          <cell r="L207">
            <v>182</v>
          </cell>
          <cell r="N207" t="str">
            <v>ду25-80</v>
          </cell>
        </row>
        <row r="208">
          <cell r="C208" t="str">
            <v>К270 В4-IV 10 сп</v>
          </cell>
          <cell r="D208" t="str">
            <v>3,3х1185</v>
          </cell>
          <cell r="G208" t="str">
            <v>В-ПН-НО-ГОСТ 19903-74, 
ГОСТ 16523-89</v>
          </cell>
          <cell r="H208">
            <v>230</v>
          </cell>
          <cell r="I208">
            <v>4650</v>
          </cell>
          <cell r="J208">
            <v>1.143258064516129</v>
          </cell>
          <cell r="L208">
            <v>182</v>
          </cell>
          <cell r="N208" t="str">
            <v>57-108х3,5</v>
          </cell>
        </row>
        <row r="209">
          <cell r="C209" t="str">
            <v>К270 В4-IV 10 сп</v>
          </cell>
          <cell r="D209" t="str">
            <v>3,3х1120</v>
          </cell>
          <cell r="G209" t="str">
            <v>В-ПН-НО-ГОСТ 19903-74, 
ГОСТ 16523-89</v>
          </cell>
          <cell r="H209">
            <v>230</v>
          </cell>
          <cell r="I209">
            <v>4650</v>
          </cell>
          <cell r="J209">
            <v>1.143258064516129</v>
          </cell>
          <cell r="L209">
            <v>182</v>
          </cell>
          <cell r="N209" t="str">
            <v>57-108х3,5</v>
          </cell>
        </row>
        <row r="210">
          <cell r="C210" t="str">
            <v>К270 В4-IV 10 сп</v>
          </cell>
          <cell r="D210" t="str">
            <v>2,85х1030</v>
          </cell>
          <cell r="G210" t="str">
            <v>В-ПН-НО-ГОСТ 19903-74, 
ГОСТ 16523-89</v>
          </cell>
          <cell r="H210">
            <v>240</v>
          </cell>
          <cell r="I210">
            <v>4650</v>
          </cell>
          <cell r="J210">
            <v>1.143258064516129</v>
          </cell>
          <cell r="L210">
            <v>182</v>
          </cell>
          <cell r="N210" t="str">
            <v>ду15-20</v>
          </cell>
        </row>
        <row r="211">
          <cell r="C211" t="str">
            <v>К270 В4-IV 10 сп</v>
          </cell>
          <cell r="D211" t="str">
            <v>2,85х1130</v>
          </cell>
          <cell r="G211" t="str">
            <v>В-ПН-НО-ГОСТ 19903-74, 
ГОСТ 16523-89</v>
          </cell>
          <cell r="H211">
            <v>120</v>
          </cell>
          <cell r="I211">
            <v>4650</v>
          </cell>
          <cell r="J211">
            <v>1.143258064516129</v>
          </cell>
          <cell r="L211">
            <v>182</v>
          </cell>
          <cell r="N211" t="str">
            <v>ду15-20</v>
          </cell>
        </row>
        <row r="212">
          <cell r="C212" t="str">
            <v>К270 В4-IV 10 сп</v>
          </cell>
          <cell r="D212" t="str">
            <v>2,85х1200</v>
          </cell>
          <cell r="G212" t="str">
            <v>В-ПН-НО-ГОСТ 19903-74, 
ГОСТ 16523-89</v>
          </cell>
          <cell r="H212">
            <v>120</v>
          </cell>
          <cell r="I212">
            <v>4650</v>
          </cell>
          <cell r="J212">
            <v>1.143258064516129</v>
          </cell>
          <cell r="L212">
            <v>182</v>
          </cell>
          <cell r="N212" t="str">
            <v>ду15-20</v>
          </cell>
        </row>
        <row r="213">
          <cell r="C213" t="str">
            <v>ст. 3сп</v>
          </cell>
          <cell r="D213" t="str">
            <v>4,7х1380</v>
          </cell>
          <cell r="G213" t="str">
            <v>ТУ 14-1-3579-83 (необрезной)</v>
          </cell>
          <cell r="H213">
            <v>600</v>
          </cell>
          <cell r="I213">
            <v>4650</v>
          </cell>
          <cell r="J213">
            <v>1.0725806451612903</v>
          </cell>
          <cell r="L213">
            <v>182</v>
          </cell>
          <cell r="N213" t="str">
            <v>219х5</v>
          </cell>
        </row>
        <row r="214">
          <cell r="C214" t="str">
            <v>ст. 3сп</v>
          </cell>
          <cell r="D214" t="str">
            <v>4,7х1490</v>
          </cell>
          <cell r="G214" t="str">
            <v>ТУ 14-1-3579-83 (необрезной)</v>
          </cell>
          <cell r="H214">
            <v>600</v>
          </cell>
          <cell r="I214">
            <v>4650</v>
          </cell>
          <cell r="J214">
            <v>1.0725806451612903</v>
          </cell>
          <cell r="L214">
            <v>182</v>
          </cell>
          <cell r="N214" t="str">
            <v>159х5</v>
          </cell>
        </row>
        <row r="215">
          <cell r="C215" t="str">
            <v>ст. 3сп</v>
          </cell>
          <cell r="D215" t="str">
            <v>5,7х1375</v>
          </cell>
          <cell r="G215" t="str">
            <v>ТУ 14-1-3579-83 (необрезной)</v>
          </cell>
          <cell r="H215">
            <v>300</v>
          </cell>
          <cell r="I215">
            <v>4650</v>
          </cell>
          <cell r="J215">
            <v>1.0725806451612903</v>
          </cell>
          <cell r="L215">
            <v>182</v>
          </cell>
          <cell r="N215" t="str">
            <v>219х6</v>
          </cell>
        </row>
        <row r="216">
          <cell r="C216" t="str">
            <v>ст.20</v>
          </cell>
          <cell r="D216" t="str">
            <v>4,25х1385</v>
          </cell>
          <cell r="G216" t="str">
            <v>ТУ 14-1-3579-83 (необрезной)</v>
          </cell>
          <cell r="H216">
            <v>300</v>
          </cell>
          <cell r="I216">
            <v>4650</v>
          </cell>
          <cell r="J216">
            <v>1.1369354838709675</v>
          </cell>
          <cell r="L216">
            <v>182</v>
          </cell>
          <cell r="N216" t="str">
            <v>219х4,5</v>
          </cell>
        </row>
        <row r="217">
          <cell r="C217" t="str">
            <v>ст.10</v>
          </cell>
          <cell r="D217" t="str">
            <v>4,25х1420</v>
          </cell>
          <cell r="G217" t="str">
            <v>ТУ 14-1-3579-83 (необрезной)</v>
          </cell>
          <cell r="H217">
            <v>2398</v>
          </cell>
          <cell r="I217">
            <v>4650</v>
          </cell>
          <cell r="J217">
            <v>1.1369354838709675</v>
          </cell>
          <cell r="L217">
            <v>182</v>
          </cell>
          <cell r="N217" t="str">
            <v>114х4,5</v>
          </cell>
        </row>
        <row r="218">
          <cell r="C218" t="str">
            <v>ст.10</v>
          </cell>
          <cell r="D218" t="str">
            <v>4,25х1505</v>
          </cell>
          <cell r="G218" t="str">
            <v>ТУ 14-1-3579-83 (необрезной)</v>
          </cell>
          <cell r="H218">
            <v>600</v>
          </cell>
          <cell r="I218">
            <v>4650</v>
          </cell>
          <cell r="J218">
            <v>1.1369354838709675</v>
          </cell>
          <cell r="L218">
            <v>182</v>
          </cell>
          <cell r="N218" t="str">
            <v>159х4,5</v>
          </cell>
        </row>
        <row r="219">
          <cell r="C219" t="str">
            <v>ст.20</v>
          </cell>
          <cell r="D219" t="str">
            <v>4,25х1505</v>
          </cell>
          <cell r="G219" t="str">
            <v>ТУ 14-1-3579-83 (необрезной)</v>
          </cell>
          <cell r="H219">
            <v>600</v>
          </cell>
          <cell r="I219">
            <v>4650</v>
          </cell>
          <cell r="J219">
            <v>1.1369354838709675</v>
          </cell>
          <cell r="L219">
            <v>182</v>
          </cell>
          <cell r="N219" t="str">
            <v>159х4,5</v>
          </cell>
        </row>
        <row r="220">
          <cell r="C220" t="str">
            <v>ст.10</v>
          </cell>
          <cell r="D220" t="str">
            <v>4,7х1420</v>
          </cell>
          <cell r="G220" t="str">
            <v>ТУ 14-1-3579-83 (необрезной)</v>
          </cell>
          <cell r="H220">
            <v>120</v>
          </cell>
          <cell r="I220">
            <v>4650</v>
          </cell>
          <cell r="J220">
            <v>1.1369354838709675</v>
          </cell>
          <cell r="L220">
            <v>182</v>
          </cell>
          <cell r="N220" t="str">
            <v>114х5</v>
          </cell>
        </row>
        <row r="221">
          <cell r="C221" t="str">
            <v>ст.10</v>
          </cell>
          <cell r="D221" t="str">
            <v>4,7х1490</v>
          </cell>
          <cell r="G221" t="str">
            <v>ТУ 14-1-3579-83 (необрезной)</v>
          </cell>
          <cell r="H221">
            <v>1830</v>
          </cell>
          <cell r="I221">
            <v>4650</v>
          </cell>
          <cell r="J221">
            <v>1.1369354838709675</v>
          </cell>
          <cell r="L221">
            <v>182</v>
          </cell>
          <cell r="N221" t="str">
            <v>159х5</v>
          </cell>
        </row>
        <row r="222">
          <cell r="C222" t="str">
            <v>ст.20</v>
          </cell>
          <cell r="D222" t="str">
            <v>4,7х1490</v>
          </cell>
          <cell r="G222" t="str">
            <v>ТУ 14-1-3579-83 (необрезной)</v>
          </cell>
          <cell r="H222">
            <v>600</v>
          </cell>
          <cell r="I222">
            <v>4650</v>
          </cell>
          <cell r="J222">
            <v>1.1369354838709675</v>
          </cell>
          <cell r="L222">
            <v>182</v>
          </cell>
          <cell r="N222" t="str">
            <v>159х5</v>
          </cell>
        </row>
        <row r="223">
          <cell r="C223" t="str">
            <v>ст.10</v>
          </cell>
          <cell r="D223" t="str">
            <v>5,7х1375</v>
          </cell>
          <cell r="G223" t="str">
            <v>ТУ 14-1-3579-83 (необрезной)</v>
          </cell>
          <cell r="H223">
            <v>1500</v>
          </cell>
          <cell r="I223">
            <v>4650</v>
          </cell>
          <cell r="J223">
            <v>1.1240645161290321</v>
          </cell>
          <cell r="L223">
            <v>182</v>
          </cell>
          <cell r="N223" t="str">
            <v>219х6</v>
          </cell>
        </row>
        <row r="224">
          <cell r="C224" t="str">
            <v>ст.20</v>
          </cell>
          <cell r="D224" t="str">
            <v>5,7х1375</v>
          </cell>
          <cell r="G224" t="str">
            <v>ТУ 14-1-3579-83 (необрезной)</v>
          </cell>
          <cell r="H224">
            <v>1200</v>
          </cell>
          <cell r="I224">
            <v>4650</v>
          </cell>
          <cell r="J224">
            <v>1.1240645161290321</v>
          </cell>
          <cell r="L224">
            <v>182</v>
          </cell>
          <cell r="N224" t="str">
            <v>219х6</v>
          </cell>
        </row>
        <row r="225">
          <cell r="C225" t="str">
            <v>ст.10</v>
          </cell>
          <cell r="D225" t="str">
            <v>5,7х1485</v>
          </cell>
          <cell r="G225" t="str">
            <v>ТУ 14-1-3579-83 (необрезной)</v>
          </cell>
          <cell r="H225">
            <v>300</v>
          </cell>
          <cell r="I225">
            <v>4650</v>
          </cell>
          <cell r="J225">
            <v>1.1240645161290321</v>
          </cell>
          <cell r="L225">
            <v>182</v>
          </cell>
          <cell r="N225" t="str">
            <v>159х6</v>
          </cell>
        </row>
        <row r="226">
          <cell r="C226" t="str">
            <v>ст.10</v>
          </cell>
          <cell r="D226" t="str">
            <v>6,7х1370</v>
          </cell>
          <cell r="G226" t="str">
            <v>ТУ 14-1-3579-83 (необрезной)</v>
          </cell>
          <cell r="H226">
            <v>300</v>
          </cell>
          <cell r="I226">
            <v>4650</v>
          </cell>
          <cell r="J226">
            <v>1.1240645161290321</v>
          </cell>
          <cell r="L226">
            <v>182</v>
          </cell>
          <cell r="N226" t="str">
            <v>219х7</v>
          </cell>
        </row>
        <row r="227">
          <cell r="C227" t="str">
            <v>ст.20</v>
          </cell>
          <cell r="D227" t="str">
            <v>6,7х1370</v>
          </cell>
          <cell r="G227" t="str">
            <v>ТУ 14-1-3579-83 (необрезной)</v>
          </cell>
          <cell r="H227">
            <v>300</v>
          </cell>
          <cell r="I227">
            <v>4650</v>
          </cell>
          <cell r="J227">
            <v>1.1240645161290321</v>
          </cell>
          <cell r="L227">
            <v>182</v>
          </cell>
          <cell r="N227" t="str">
            <v>219х7</v>
          </cell>
        </row>
        <row r="228">
          <cell r="C228" t="str">
            <v>ст.10</v>
          </cell>
          <cell r="D228" t="str">
            <v>6,7х1485</v>
          </cell>
          <cell r="G228" t="str">
            <v>ТУ 14-1-3579-83 (необрезной)</v>
          </cell>
          <cell r="H228">
            <v>300</v>
          </cell>
          <cell r="I228">
            <v>4650</v>
          </cell>
          <cell r="J228">
            <v>1.1240645161290321</v>
          </cell>
          <cell r="L228">
            <v>182</v>
          </cell>
          <cell r="N228" t="str">
            <v>159х7</v>
          </cell>
        </row>
        <row r="229">
          <cell r="C229" t="str">
            <v>ст.20</v>
          </cell>
          <cell r="D229" t="str">
            <v>6,7х1485</v>
          </cell>
          <cell r="G229" t="str">
            <v>ТУ 14-1-3579-83 (необрезной)</v>
          </cell>
          <cell r="H229">
            <v>300</v>
          </cell>
          <cell r="I229">
            <v>4650</v>
          </cell>
          <cell r="J229">
            <v>1.1240645161290321</v>
          </cell>
          <cell r="L229">
            <v>182</v>
          </cell>
          <cell r="N229" t="str">
            <v>159х7</v>
          </cell>
        </row>
        <row r="230">
          <cell r="C230" t="str">
            <v>ст. 3сп</v>
          </cell>
          <cell r="D230" t="str">
            <v>4,25х1505</v>
          </cell>
          <cell r="G230" t="str">
            <v>ТУ 14-1-3579-83 (необрезной)</v>
          </cell>
          <cell r="H230">
            <v>300</v>
          </cell>
          <cell r="I230">
            <v>4650</v>
          </cell>
          <cell r="J230">
            <v>1.0725806451612903</v>
          </cell>
          <cell r="L230">
            <v>182</v>
          </cell>
          <cell r="N230" t="str">
            <v>159х4,5</v>
          </cell>
        </row>
        <row r="232">
          <cell r="C232" t="str">
            <v>17Г1С-У</v>
          </cell>
          <cell r="D232" t="str">
            <v>15х1660</v>
          </cell>
          <cell r="G232" t="str">
            <v>14-1-5407-2000</v>
          </cell>
          <cell r="H232">
            <v>558</v>
          </cell>
          <cell r="I232">
            <v>5650</v>
          </cell>
          <cell r="L232">
            <v>425</v>
          </cell>
          <cell r="N232" t="str">
            <v>1220х15</v>
          </cell>
        </row>
        <row r="233">
          <cell r="C233" t="str">
            <v>17Г1СА-У</v>
          </cell>
          <cell r="D233" t="str">
            <v>9Х1250</v>
          </cell>
          <cell r="G233" t="str">
            <v>14-1-5407-2000</v>
          </cell>
          <cell r="H233">
            <v>323</v>
          </cell>
          <cell r="I233">
            <v>5650</v>
          </cell>
          <cell r="L233">
            <v>425</v>
          </cell>
          <cell r="N233" t="str">
            <v>720х9</v>
          </cell>
        </row>
        <row r="234">
          <cell r="C234" t="str">
            <v>17Г1С-У</v>
          </cell>
          <cell r="D234" t="str">
            <v>12Х1660</v>
          </cell>
          <cell r="G234" t="str">
            <v>14-1-5407-2000</v>
          </cell>
          <cell r="H234">
            <v>7245</v>
          </cell>
          <cell r="I234">
            <v>5650</v>
          </cell>
          <cell r="L234">
            <v>425</v>
          </cell>
          <cell r="N234" t="str">
            <v>1220х12</v>
          </cell>
        </row>
        <row r="235">
          <cell r="C235">
            <v>20</v>
          </cell>
          <cell r="D235" t="str">
            <v>8Х1050</v>
          </cell>
          <cell r="G235" t="str">
            <v>14-1-2471-78</v>
          </cell>
          <cell r="H235">
            <v>1300</v>
          </cell>
          <cell r="I235">
            <v>5300</v>
          </cell>
          <cell r="L235">
            <v>425</v>
          </cell>
          <cell r="N235" t="str">
            <v>530х8</v>
          </cell>
        </row>
        <row r="236">
          <cell r="C236" t="str">
            <v>06ГФБАА</v>
          </cell>
          <cell r="D236" t="str">
            <v>9Х1250</v>
          </cell>
          <cell r="G236" t="str">
            <v>14-101-458-2001</v>
          </cell>
          <cell r="H236">
            <v>978</v>
          </cell>
          <cell r="I236">
            <v>8770</v>
          </cell>
          <cell r="L236">
            <v>425</v>
          </cell>
          <cell r="N236" t="str">
            <v>720х9</v>
          </cell>
        </row>
        <row r="237">
          <cell r="C237" t="str">
            <v>17Г1СА</v>
          </cell>
          <cell r="D237" t="str">
            <v>12Х1050</v>
          </cell>
          <cell r="G237" t="str">
            <v>14-1-5407-2000</v>
          </cell>
          <cell r="H237">
            <v>124</v>
          </cell>
          <cell r="I237">
            <v>5650</v>
          </cell>
          <cell r="L237">
            <v>425</v>
          </cell>
          <cell r="N237" t="str">
            <v>530Х12</v>
          </cell>
        </row>
        <row r="238">
          <cell r="C238" t="str">
            <v>10Г2ФБ</v>
          </cell>
          <cell r="D238" t="str">
            <v>14х1660</v>
          </cell>
          <cell r="G238" t="str">
            <v>14-1-5407-2000</v>
          </cell>
          <cell r="H238">
            <v>1230</v>
          </cell>
          <cell r="I238">
            <v>6300</v>
          </cell>
          <cell r="L238">
            <v>425</v>
          </cell>
          <cell r="N238" t="str">
            <v>1020х14</v>
          </cell>
        </row>
        <row r="239">
          <cell r="C239" t="str">
            <v>17Г1СА-У</v>
          </cell>
          <cell r="D239" t="str">
            <v>14,3х1660</v>
          </cell>
          <cell r="G239" t="str">
            <v>14-1-5407-2000</v>
          </cell>
          <cell r="H239">
            <v>1500</v>
          </cell>
          <cell r="I239">
            <v>5650</v>
          </cell>
          <cell r="L239">
            <v>425</v>
          </cell>
          <cell r="N239" t="str">
            <v>1220х14,3</v>
          </cell>
        </row>
        <row r="240">
          <cell r="C240" t="str">
            <v>17Г1С</v>
          </cell>
          <cell r="D240" t="str">
            <v>12х1250</v>
          </cell>
          <cell r="G240" t="str">
            <v>14-1-5407-2000</v>
          </cell>
          <cell r="H240">
            <v>434</v>
          </cell>
          <cell r="I240">
            <v>5650</v>
          </cell>
          <cell r="L240">
            <v>425</v>
          </cell>
          <cell r="N240" t="str">
            <v>720х12</v>
          </cell>
        </row>
        <row r="241">
          <cell r="C241" t="str">
            <v>17Г1С-У</v>
          </cell>
          <cell r="D241" t="str">
            <v>12Х1630</v>
          </cell>
          <cell r="G241" t="str">
            <v>14-1-5407-2000</v>
          </cell>
          <cell r="H241">
            <v>300</v>
          </cell>
          <cell r="I241">
            <v>5650</v>
          </cell>
          <cell r="L241">
            <v>425</v>
          </cell>
          <cell r="N241" t="str">
            <v>1220х12</v>
          </cell>
        </row>
        <row r="242">
          <cell r="C242" t="str">
            <v>ст.10</v>
          </cell>
          <cell r="D242" t="str">
            <v>4,25х1385</v>
          </cell>
          <cell r="G242" t="str">
            <v>ТУ 14-1-3579-83 (необрезной)</v>
          </cell>
          <cell r="H242">
            <v>300</v>
          </cell>
          <cell r="I242">
            <v>4650</v>
          </cell>
          <cell r="J242">
            <v>1.1369354838709675</v>
          </cell>
          <cell r="L242">
            <v>182</v>
          </cell>
          <cell r="N242" t="str">
            <v>219х4,5</v>
          </cell>
        </row>
        <row r="243">
          <cell r="C243" t="str">
            <v>ст.10</v>
          </cell>
          <cell r="D243" t="str">
            <v>4,7х1380</v>
          </cell>
          <cell r="G243" t="str">
            <v>ТУ 14-1-3579-83 (необрезной)</v>
          </cell>
          <cell r="H243">
            <v>300</v>
          </cell>
          <cell r="I243">
            <v>4650</v>
          </cell>
          <cell r="J243">
            <v>1.1369354838709675</v>
          </cell>
          <cell r="L243">
            <v>182</v>
          </cell>
          <cell r="N243" t="str">
            <v>129х5</v>
          </cell>
        </row>
        <row r="244">
          <cell r="C244" t="str">
            <v>ст.10</v>
          </cell>
          <cell r="D244" t="str">
            <v>7,6х670</v>
          </cell>
          <cell r="G244" t="str">
            <v>ТУ 14-1-3579-83 (обрезной)</v>
          </cell>
          <cell r="H244">
            <v>300</v>
          </cell>
          <cell r="I244">
            <v>4650</v>
          </cell>
          <cell r="J244">
            <v>1.1154838709677419</v>
          </cell>
          <cell r="L244">
            <v>182</v>
          </cell>
          <cell r="N244" t="str">
            <v>219х8</v>
          </cell>
        </row>
        <row r="245">
          <cell r="C245" t="str">
            <v>ст.20</v>
          </cell>
          <cell r="D245" t="str">
            <v>7,6х670</v>
          </cell>
          <cell r="G245" t="str">
            <v>ТУ 14-1-3579-83 (обрезной)</v>
          </cell>
          <cell r="H245">
            <v>600</v>
          </cell>
          <cell r="I245">
            <v>4650</v>
          </cell>
          <cell r="J245">
            <v>1.1154838709677419</v>
          </cell>
          <cell r="L245">
            <v>182</v>
          </cell>
          <cell r="N245" t="str">
            <v>219х8</v>
          </cell>
        </row>
        <row r="247">
          <cell r="C247" t="str">
            <v>НОЯБРЬ</v>
          </cell>
        </row>
        <row r="248">
          <cell r="C248" t="str">
            <v>К270 В4-III 10 сп</v>
          </cell>
          <cell r="D248" t="str">
            <v>0,97х660</v>
          </cell>
          <cell r="G248" t="str">
            <v>В-ПН-НО-
ГОСТ 19904-94,
 ГОСТ 16523-89</v>
          </cell>
          <cell r="H248">
            <v>120</v>
          </cell>
          <cell r="I248">
            <v>5937</v>
          </cell>
          <cell r="J248">
            <v>1.05</v>
          </cell>
          <cell r="L248">
            <v>182</v>
          </cell>
          <cell r="N248" t="str">
            <v>16-18х1,0</v>
          </cell>
        </row>
        <row r="249">
          <cell r="C249" t="str">
            <v>К270 В4-III 10 сп</v>
          </cell>
          <cell r="D249" t="str">
            <v>1,16х730</v>
          </cell>
          <cell r="G249" t="str">
            <v>В-ПН-НО-
ГОСТ 19904-94,
 ГОСТ 16523-89</v>
          </cell>
          <cell r="H249">
            <v>240</v>
          </cell>
          <cell r="I249">
            <v>5937</v>
          </cell>
          <cell r="J249">
            <v>1.05</v>
          </cell>
          <cell r="L249">
            <v>182</v>
          </cell>
          <cell r="N249" t="str">
            <v>16-57х1,2</v>
          </cell>
        </row>
        <row r="250">
          <cell r="C250" t="str">
            <v>К270 В4-III 10 сп</v>
          </cell>
          <cell r="D250" t="str">
            <v>1,45х1255</v>
          </cell>
          <cell r="G250" t="str">
            <v>В-ПН-НО-
ГОСТ 19904-94,
 ГОСТ 16523-89</v>
          </cell>
          <cell r="H250">
            <v>600</v>
          </cell>
          <cell r="I250">
            <v>5937</v>
          </cell>
          <cell r="J250">
            <v>1.05</v>
          </cell>
          <cell r="L250">
            <v>182</v>
          </cell>
          <cell r="N250" t="str">
            <v>10-67х1,5</v>
          </cell>
        </row>
        <row r="251">
          <cell r="C251" t="str">
            <v>К270 В4-III 10 сп</v>
          </cell>
          <cell r="D251" t="str">
            <v>1,45х1225</v>
          </cell>
          <cell r="G251" t="str">
            <v>В-ПН-НО-
ГОСТ 19904-94,
 ГОСТ 16523-89</v>
          </cell>
          <cell r="H251">
            <v>360</v>
          </cell>
          <cell r="I251">
            <v>5937</v>
          </cell>
          <cell r="J251">
            <v>1.05</v>
          </cell>
          <cell r="L251">
            <v>182</v>
          </cell>
          <cell r="N251" t="str">
            <v>10-76х1,5</v>
          </cell>
        </row>
        <row r="252">
          <cell r="C252" t="str">
            <v>К270 В4-III 10 сп</v>
          </cell>
          <cell r="D252" t="str">
            <v>1,45х650</v>
          </cell>
          <cell r="G252" t="str">
            <v>В-ПН-НО-
ГОСТ 19904-94,
 ГОСТ 16523-89</v>
          </cell>
          <cell r="H252">
            <v>360</v>
          </cell>
          <cell r="I252">
            <v>5937</v>
          </cell>
          <cell r="J252">
            <v>1.05</v>
          </cell>
          <cell r="L252">
            <v>182</v>
          </cell>
          <cell r="N252" t="str">
            <v>10-76х1,5</v>
          </cell>
        </row>
        <row r="253">
          <cell r="C253" t="str">
            <v>К270 В4-III 10 сп</v>
          </cell>
          <cell r="D253" t="str">
            <v>1,95х1200</v>
          </cell>
          <cell r="G253" t="str">
            <v>В-ПН-НО-
ГОСТ 19904-94,
 ГОСТ 16523-89</v>
          </cell>
          <cell r="H253">
            <v>360</v>
          </cell>
          <cell r="I253">
            <v>5738</v>
          </cell>
          <cell r="J253">
            <v>1.05</v>
          </cell>
          <cell r="L253">
            <v>182</v>
          </cell>
          <cell r="N253" t="str">
            <v>18-76х2,0</v>
          </cell>
        </row>
        <row r="254">
          <cell r="C254" t="str">
            <v>К270 В4-III 10 сп</v>
          </cell>
          <cell r="D254" t="str">
            <v>1,95х1215</v>
          </cell>
          <cell r="G254" t="str">
            <v>В-ПН-НО-
ГОСТ 19904-94,
 ГОСТ 16523-89</v>
          </cell>
          <cell r="H254">
            <v>120</v>
          </cell>
          <cell r="I254">
            <v>5738</v>
          </cell>
          <cell r="J254">
            <v>1.05</v>
          </cell>
          <cell r="L254">
            <v>182</v>
          </cell>
          <cell r="N254" t="str">
            <v>18-76х2,0</v>
          </cell>
        </row>
        <row r="255">
          <cell r="C255" t="str">
            <v>К270 В4-III 10 сп</v>
          </cell>
          <cell r="D255" t="str">
            <v>1,95х650</v>
          </cell>
          <cell r="G255" t="str">
            <v>В-ПН-НО-
ГОСТ 19904-94,
 ГОСТ 16523-89</v>
          </cell>
          <cell r="H255">
            <v>120</v>
          </cell>
          <cell r="I255">
            <v>5738</v>
          </cell>
          <cell r="J255">
            <v>1.05</v>
          </cell>
          <cell r="L255">
            <v>182</v>
          </cell>
          <cell r="N255" t="str">
            <v>18-76х2,0</v>
          </cell>
        </row>
        <row r="256">
          <cell r="C256" t="str">
            <v>К270 В4-III 10 сп</v>
          </cell>
          <cell r="D256" t="str">
            <v>2,5х1265</v>
          </cell>
          <cell r="G256" t="str">
            <v>В-ПН-НО-
ГОСТ 19904-94,
 ГОСТ 16523-89</v>
          </cell>
          <cell r="H256">
            <v>300</v>
          </cell>
          <cell r="I256">
            <v>5738</v>
          </cell>
          <cell r="J256">
            <v>1.05</v>
          </cell>
          <cell r="L256">
            <v>182</v>
          </cell>
          <cell r="N256" t="str">
            <v>28;51х2,5</v>
          </cell>
        </row>
        <row r="257">
          <cell r="C257" t="str">
            <v>К270 В4-III 08 кп</v>
          </cell>
          <cell r="D257" t="str">
            <v>1,5х1200</v>
          </cell>
          <cell r="G257" t="str">
            <v>В-ПН-НО-ГОСТ 
19904-94, 
ГОСТ 16523-89</v>
          </cell>
          <cell r="H257">
            <v>180</v>
          </cell>
          <cell r="I257">
            <v>5937</v>
          </cell>
          <cell r="J257">
            <v>1.05</v>
          </cell>
          <cell r="L257">
            <v>182</v>
          </cell>
          <cell r="N257" t="str">
            <v>30-76х1,5</v>
          </cell>
        </row>
        <row r="258">
          <cell r="C258" t="str">
            <v>К270 В4-III 08 кп</v>
          </cell>
          <cell r="D258" t="str">
            <v>1,5х1225</v>
          </cell>
          <cell r="G258" t="str">
            <v>В-ПН-НО-ГОСТ 
19904-94, 
ГОСТ 16523-89</v>
          </cell>
          <cell r="H258">
            <v>420</v>
          </cell>
          <cell r="I258">
            <v>5937</v>
          </cell>
          <cell r="J258">
            <v>1.05</v>
          </cell>
          <cell r="L258">
            <v>182</v>
          </cell>
          <cell r="N258" t="str">
            <v>30-76х1,5</v>
          </cell>
        </row>
        <row r="259">
          <cell r="C259" t="str">
            <v>К270 В4-III 08 кп</v>
          </cell>
          <cell r="D259" t="str">
            <v>2,0х1210</v>
          </cell>
          <cell r="G259" t="str">
            <v>В-ПН-НО-ГОСТ 
19904-94, 
ГОСТ 16523-89</v>
          </cell>
          <cell r="H259">
            <v>180</v>
          </cell>
          <cell r="I259">
            <v>5738</v>
          </cell>
          <cell r="J259">
            <v>1.05</v>
          </cell>
          <cell r="L259">
            <v>182</v>
          </cell>
          <cell r="N259" t="str">
            <v>30-76х2,0</v>
          </cell>
        </row>
        <row r="260">
          <cell r="C260" t="str">
            <v>К270 В4-IV 3 сп/пс</v>
          </cell>
          <cell r="D260" t="str">
            <v>2,85х1030</v>
          </cell>
          <cell r="G260" t="str">
            <v>В-ПН-НО-ГОСТ 19903-74, 
ГОСТ 16523-89</v>
          </cell>
          <cell r="H260">
            <v>600</v>
          </cell>
          <cell r="I260">
            <v>4650</v>
          </cell>
          <cell r="J260">
            <v>1.0854516129032259</v>
          </cell>
          <cell r="L260">
            <v>182</v>
          </cell>
          <cell r="N260" t="str">
            <v>ду15-20</v>
          </cell>
        </row>
        <row r="261">
          <cell r="C261" t="str">
            <v>К270 В4-IV 3 сп/пс</v>
          </cell>
          <cell r="D261" t="str">
            <v>2,85х1130</v>
          </cell>
          <cell r="G261" t="str">
            <v>В-ПН-НО-ГОСТ 19903-74, 
ГОСТ 16523-89</v>
          </cell>
          <cell r="H261">
            <v>180</v>
          </cell>
          <cell r="I261">
            <v>4650</v>
          </cell>
          <cell r="J261">
            <v>1.0854516129032259</v>
          </cell>
          <cell r="L261">
            <v>182</v>
          </cell>
          <cell r="N261" t="str">
            <v>ду15-20</v>
          </cell>
        </row>
        <row r="262">
          <cell r="C262" t="str">
            <v>К270 В4-IV 3 сп/пс</v>
          </cell>
          <cell r="D262" t="str">
            <v>2,85х1200</v>
          </cell>
          <cell r="G262" t="str">
            <v>В-ПН-НО-ГОСТ 19903-74, 
ГОСТ 16523-89</v>
          </cell>
          <cell r="H262">
            <v>600</v>
          </cell>
          <cell r="I262">
            <v>4650</v>
          </cell>
          <cell r="J262">
            <v>1.0854516129032259</v>
          </cell>
          <cell r="L262">
            <v>182</v>
          </cell>
          <cell r="N262" t="str">
            <v>ду15-20</v>
          </cell>
        </row>
        <row r="263">
          <cell r="C263" t="str">
            <v>К270 В4-IV 3 сп/пс</v>
          </cell>
          <cell r="D263" t="str">
            <v>3,3х1025</v>
          </cell>
          <cell r="G263" t="str">
            <v>В-ПН-НО-ГОСТ 19903-74, 
ГОСТ 16523-89</v>
          </cell>
          <cell r="H263">
            <v>300</v>
          </cell>
          <cell r="I263">
            <v>4650</v>
          </cell>
          <cell r="J263">
            <v>1.0854516129032259</v>
          </cell>
          <cell r="L263">
            <v>182</v>
          </cell>
          <cell r="N263" t="str">
            <v>ду25-80</v>
          </cell>
        </row>
        <row r="264">
          <cell r="C264" t="str">
            <v>К270 В4-IV 3 сп/пс</v>
          </cell>
          <cell r="D264" t="str">
            <v>3,3х1120</v>
          </cell>
          <cell r="G264" t="str">
            <v>В-ПН-НО-ГОСТ 19903-74, 
ГОСТ 16523-89</v>
          </cell>
          <cell r="H264">
            <v>300</v>
          </cell>
          <cell r="I264">
            <v>4650</v>
          </cell>
          <cell r="J264">
            <v>1.0854516129032259</v>
          </cell>
          <cell r="L264">
            <v>182</v>
          </cell>
          <cell r="N264" t="str">
            <v>57-108х3,5</v>
          </cell>
        </row>
        <row r="265">
          <cell r="C265" t="str">
            <v>К270 В4-IV 10 сп</v>
          </cell>
          <cell r="D265" t="str">
            <v>3,75х1025</v>
          </cell>
          <cell r="G265" t="str">
            <v>В-ПН-НО-ГОСТ 19903-74, 
ГОСТ 16523-89</v>
          </cell>
          <cell r="H265">
            <v>120</v>
          </cell>
          <cell r="I265">
            <v>4650</v>
          </cell>
          <cell r="J265">
            <v>1.143258064516129</v>
          </cell>
          <cell r="L265">
            <v>182</v>
          </cell>
          <cell r="N265" t="str">
            <v>57-108х4,0</v>
          </cell>
        </row>
        <row r="266">
          <cell r="C266" t="str">
            <v>К270 В4-IV 10 сп</v>
          </cell>
          <cell r="D266" t="str">
            <v>3,75х1120</v>
          </cell>
          <cell r="G266" t="str">
            <v>В-ПН-НО-ГОСТ 19903-74, 
ГОСТ 16523-89</v>
          </cell>
          <cell r="H266">
            <v>180</v>
          </cell>
          <cell r="I266">
            <v>4650</v>
          </cell>
          <cell r="J266">
            <v>1.143258064516129</v>
          </cell>
          <cell r="L266">
            <v>182</v>
          </cell>
          <cell r="N266" t="str">
            <v>57-108х4,0</v>
          </cell>
        </row>
        <row r="267">
          <cell r="C267" t="str">
            <v>К270 В4-IV 10 сп</v>
          </cell>
          <cell r="D267" t="str">
            <v>3,75х1185</v>
          </cell>
          <cell r="G267" t="str">
            <v>В-ПН-НО-ГОСТ 19903-74, 
ГОСТ 16523-89</v>
          </cell>
          <cell r="H267">
            <v>180</v>
          </cell>
          <cell r="I267">
            <v>4650</v>
          </cell>
          <cell r="J267">
            <v>1.143258064516129</v>
          </cell>
          <cell r="L267">
            <v>182</v>
          </cell>
          <cell r="N267" t="str">
            <v>57-108х3,5</v>
          </cell>
        </row>
        <row r="268">
          <cell r="C268" t="str">
            <v>К270 В4-IV 10 сп</v>
          </cell>
          <cell r="D268" t="str">
            <v>3,3х1025</v>
          </cell>
          <cell r="G268" t="str">
            <v>В-ПН-НО-ГОСТ 19903-74, 
ГОСТ 16523-89</v>
          </cell>
          <cell r="H268">
            <v>240</v>
          </cell>
          <cell r="I268">
            <v>4650</v>
          </cell>
          <cell r="J268">
            <v>1.143258064516129</v>
          </cell>
          <cell r="L268">
            <v>182</v>
          </cell>
          <cell r="N268" t="str">
            <v>ду25-80</v>
          </cell>
        </row>
        <row r="269">
          <cell r="C269" t="str">
            <v>К270 В4-IV 10 сп</v>
          </cell>
          <cell r="D269" t="str">
            <v>3,3х1185</v>
          </cell>
          <cell r="G269" t="str">
            <v>В-ПН-НО-ГОСТ 19903-74, 
ГОСТ 16523-89</v>
          </cell>
          <cell r="H269">
            <v>240</v>
          </cell>
          <cell r="I269">
            <v>4650</v>
          </cell>
          <cell r="J269">
            <v>1.143258064516129</v>
          </cell>
          <cell r="L269">
            <v>182</v>
          </cell>
          <cell r="N269" t="str">
            <v>57-108х3,5</v>
          </cell>
        </row>
        <row r="270">
          <cell r="C270" t="str">
            <v>К270 В4-IV 10 сп</v>
          </cell>
          <cell r="D270" t="str">
            <v>3,3х1120</v>
          </cell>
          <cell r="G270" t="str">
            <v>В-ПН-НО-ГОСТ 19903-74, 
ГОСТ 16523-89</v>
          </cell>
          <cell r="H270">
            <v>180</v>
          </cell>
          <cell r="I270">
            <v>4650</v>
          </cell>
          <cell r="J270">
            <v>1.143258064516129</v>
          </cell>
          <cell r="L270">
            <v>182</v>
          </cell>
          <cell r="N270" t="str">
            <v>57-108х3,5</v>
          </cell>
        </row>
        <row r="271">
          <cell r="C271" t="str">
            <v>К270 В4-IV 10 сп</v>
          </cell>
          <cell r="D271" t="str">
            <v>2,85х1030</v>
          </cell>
          <cell r="G271" t="str">
            <v>В-ПН-НО-ГОСТ 19903-74, 
ГОСТ 16523-89</v>
          </cell>
          <cell r="H271">
            <v>240</v>
          </cell>
          <cell r="I271">
            <v>4650</v>
          </cell>
          <cell r="J271">
            <v>1.143258064516129</v>
          </cell>
          <cell r="L271">
            <v>182</v>
          </cell>
          <cell r="N271" t="str">
            <v>ду15-20</v>
          </cell>
        </row>
        <row r="272">
          <cell r="C272" t="str">
            <v>К270 В4-IV 10 сп</v>
          </cell>
          <cell r="D272" t="str">
            <v>2,85х1130</v>
          </cell>
          <cell r="G272" t="str">
            <v>В-ПН-НО-ГОСТ 19903-74, 
ГОСТ 16523-89</v>
          </cell>
          <cell r="H272">
            <v>120</v>
          </cell>
          <cell r="I272">
            <v>4650</v>
          </cell>
          <cell r="J272">
            <v>1.143258064516129</v>
          </cell>
          <cell r="L272">
            <v>182</v>
          </cell>
          <cell r="N272" t="str">
            <v>ду15-20</v>
          </cell>
        </row>
        <row r="273">
          <cell r="C273" t="str">
            <v>К270 В4-IV 10 сп</v>
          </cell>
          <cell r="D273" t="str">
            <v>2,85х1430</v>
          </cell>
          <cell r="G273" t="str">
            <v>В-ПН-НО-ГОСТ 19903-74, 
ГОСТ 16523-89</v>
          </cell>
          <cell r="H273">
            <v>120</v>
          </cell>
          <cell r="I273">
            <v>4650</v>
          </cell>
          <cell r="J273">
            <v>1.143258064516129</v>
          </cell>
          <cell r="L273">
            <v>182</v>
          </cell>
          <cell r="N273" t="str">
            <v>57-108х3</v>
          </cell>
        </row>
        <row r="274">
          <cell r="C274" t="str">
            <v>К270 В4-IV 10 сп</v>
          </cell>
          <cell r="D274" t="str">
            <v>2,85х1200</v>
          </cell>
          <cell r="G274" t="str">
            <v>В-ПН-НО-ГОСТ 19903-74, 
ГОСТ 16523-89</v>
          </cell>
          <cell r="H274">
            <v>180</v>
          </cell>
          <cell r="I274">
            <v>4650</v>
          </cell>
          <cell r="J274">
            <v>1.143258064516129</v>
          </cell>
          <cell r="L274">
            <v>182</v>
          </cell>
          <cell r="N274" t="str">
            <v>ду15-20</v>
          </cell>
        </row>
        <row r="275">
          <cell r="C275" t="str">
            <v>ст.10</v>
          </cell>
          <cell r="D275" t="str">
            <v>4,25х1420</v>
          </cell>
          <cell r="G275" t="str">
            <v>ТУ 14-1-3579-83 (необрезной)</v>
          </cell>
          <cell r="H275">
            <v>1500</v>
          </cell>
          <cell r="I275">
            <v>4650</v>
          </cell>
          <cell r="J275">
            <v>1.1369354838709675</v>
          </cell>
          <cell r="L275">
            <v>182</v>
          </cell>
          <cell r="N275" t="str">
            <v>114х4,5</v>
          </cell>
        </row>
        <row r="276">
          <cell r="C276" t="str">
            <v>ст.20</v>
          </cell>
          <cell r="D276" t="str">
            <v>4,25х1420</v>
          </cell>
          <cell r="G276" t="str">
            <v>ТУ 14-1-3579-83 (необрезной)</v>
          </cell>
          <cell r="H276">
            <v>300</v>
          </cell>
          <cell r="I276">
            <v>4650</v>
          </cell>
          <cell r="J276">
            <v>1.1369354838709675</v>
          </cell>
          <cell r="L276">
            <v>182</v>
          </cell>
          <cell r="N276" t="str">
            <v>114х4,5</v>
          </cell>
        </row>
        <row r="277">
          <cell r="C277" t="str">
            <v>ст.10</v>
          </cell>
          <cell r="D277" t="str">
            <v>4,25х1505</v>
          </cell>
          <cell r="G277" t="str">
            <v>ТУ 14-1-3579-83 (необрезной)</v>
          </cell>
          <cell r="H277">
            <v>600</v>
          </cell>
          <cell r="I277">
            <v>4650</v>
          </cell>
          <cell r="J277">
            <v>1.1369354838709675</v>
          </cell>
          <cell r="L277">
            <v>182</v>
          </cell>
          <cell r="N277" t="str">
            <v>159х4,5</v>
          </cell>
        </row>
        <row r="278">
          <cell r="C278" t="str">
            <v>ст.20</v>
          </cell>
          <cell r="D278" t="str">
            <v>4,25х1505</v>
          </cell>
          <cell r="G278" t="str">
            <v>ТУ 14-1-3579-83 (необрезной)</v>
          </cell>
          <cell r="H278">
            <v>300</v>
          </cell>
          <cell r="I278">
            <v>4650</v>
          </cell>
          <cell r="J278">
            <v>1.1369354838709675</v>
          </cell>
          <cell r="L278">
            <v>182</v>
          </cell>
          <cell r="N278" t="str">
            <v>159х4,5</v>
          </cell>
        </row>
        <row r="279">
          <cell r="C279" t="str">
            <v>ст.10</v>
          </cell>
          <cell r="D279" t="str">
            <v>4,7х1420</v>
          </cell>
          <cell r="G279" t="str">
            <v>ТУ 14-1-3579-83 (необрезной)</v>
          </cell>
          <cell r="H279">
            <v>300</v>
          </cell>
          <cell r="I279">
            <v>4650</v>
          </cell>
          <cell r="J279">
            <v>1.1369354838709675</v>
          </cell>
          <cell r="L279">
            <v>182</v>
          </cell>
          <cell r="N279" t="str">
            <v>114х5</v>
          </cell>
        </row>
        <row r="280">
          <cell r="C280" t="str">
            <v>ст.10</v>
          </cell>
          <cell r="D280" t="str">
            <v>4,7х1490</v>
          </cell>
          <cell r="G280" t="str">
            <v>ТУ 14-1-3579-83 (необрезной)</v>
          </cell>
          <cell r="H280">
            <v>900</v>
          </cell>
          <cell r="I280">
            <v>4650</v>
          </cell>
          <cell r="J280">
            <v>1.1369354838709675</v>
          </cell>
          <cell r="L280">
            <v>182</v>
          </cell>
          <cell r="N280" t="str">
            <v>159х5</v>
          </cell>
        </row>
        <row r="281">
          <cell r="C281" t="str">
            <v>ст.20</v>
          </cell>
          <cell r="D281" t="str">
            <v>4,7х1490</v>
          </cell>
          <cell r="G281" t="str">
            <v>ТУ 14-1-3579-83 (необрезной)</v>
          </cell>
          <cell r="H281">
            <v>300</v>
          </cell>
          <cell r="I281">
            <v>4650</v>
          </cell>
          <cell r="J281">
            <v>1.1369354838709675</v>
          </cell>
          <cell r="L281">
            <v>182</v>
          </cell>
          <cell r="N281" t="str">
            <v>159х5</v>
          </cell>
        </row>
        <row r="282">
          <cell r="C282" t="str">
            <v>ст.20</v>
          </cell>
          <cell r="D282" t="str">
            <v>5,7х1060</v>
          </cell>
          <cell r="G282" t="str">
            <v>ТУ 14-1-3579-83 (необрезной)</v>
          </cell>
          <cell r="H282">
            <v>300</v>
          </cell>
          <cell r="I282">
            <v>4650</v>
          </cell>
          <cell r="J282">
            <v>1.1240645161290321</v>
          </cell>
          <cell r="L282">
            <v>182</v>
          </cell>
          <cell r="N282" t="str">
            <v>159х6</v>
          </cell>
        </row>
        <row r="283">
          <cell r="C283" t="str">
            <v>ст.20</v>
          </cell>
          <cell r="D283" t="str">
            <v>5,7х1375</v>
          </cell>
          <cell r="G283" t="str">
            <v>ТУ 14-1-3579-83 (необрезной)</v>
          </cell>
          <cell r="H283">
            <v>900</v>
          </cell>
          <cell r="I283">
            <v>4650</v>
          </cell>
          <cell r="J283">
            <v>1.1240645161290321</v>
          </cell>
          <cell r="L283">
            <v>182</v>
          </cell>
          <cell r="N283" t="str">
            <v>219х6</v>
          </cell>
        </row>
        <row r="284">
          <cell r="C284" t="str">
            <v>ст.10</v>
          </cell>
          <cell r="D284" t="str">
            <v>5,7х1485</v>
          </cell>
          <cell r="G284" t="str">
            <v>ТУ 14-1-3579-83 (необрезной)</v>
          </cell>
          <cell r="H284">
            <v>300</v>
          </cell>
          <cell r="I284">
            <v>4650</v>
          </cell>
          <cell r="J284">
            <v>1.1240645161290321</v>
          </cell>
          <cell r="L284">
            <v>182</v>
          </cell>
          <cell r="N284" t="str">
            <v>159х6</v>
          </cell>
        </row>
        <row r="285">
          <cell r="C285" t="str">
            <v>ст.20</v>
          </cell>
          <cell r="D285" t="str">
            <v>5,7х1485</v>
          </cell>
          <cell r="G285" t="str">
            <v>ТУ 14-1-3579-83 (необрезной)</v>
          </cell>
          <cell r="H285">
            <v>600</v>
          </cell>
          <cell r="I285">
            <v>4650</v>
          </cell>
          <cell r="J285">
            <v>1.1240645161290321</v>
          </cell>
          <cell r="L285">
            <v>182</v>
          </cell>
          <cell r="N285" t="str">
            <v>159х6</v>
          </cell>
        </row>
        <row r="286">
          <cell r="C286" t="str">
            <v>ст.20</v>
          </cell>
          <cell r="D286" t="str">
            <v>6,7х1370</v>
          </cell>
          <cell r="G286" t="str">
            <v>ТУ 14-1-3579-83 (необрезной)</v>
          </cell>
          <cell r="H286">
            <v>300</v>
          </cell>
          <cell r="I286">
            <v>4650</v>
          </cell>
          <cell r="J286">
            <v>1.1240645161290321</v>
          </cell>
          <cell r="L286">
            <v>182</v>
          </cell>
          <cell r="N286" t="str">
            <v>219х7</v>
          </cell>
        </row>
        <row r="287">
          <cell r="C287" t="str">
            <v>ст.20</v>
          </cell>
          <cell r="D287" t="str">
            <v>7,6х670</v>
          </cell>
          <cell r="G287" t="str">
            <v>ТУ 14-1-3579-83 (обрезной)</v>
          </cell>
          <cell r="H287">
            <v>1500</v>
          </cell>
          <cell r="I287">
            <v>4650</v>
          </cell>
          <cell r="J287">
            <v>1.1154838709677419</v>
          </cell>
          <cell r="L287">
            <v>182</v>
          </cell>
          <cell r="N287" t="str">
            <v>219х8</v>
          </cell>
        </row>
        <row r="289">
          <cell r="C289" t="str">
            <v>17Г1СА-У</v>
          </cell>
          <cell r="D289" t="str">
            <v>14,3х1660</v>
          </cell>
          <cell r="G289" t="str">
            <v>14-1-5407-2000</v>
          </cell>
          <cell r="H289">
            <v>8866</v>
          </cell>
          <cell r="I289">
            <v>5650</v>
          </cell>
          <cell r="L289">
            <v>415</v>
          </cell>
          <cell r="N289" t="str">
            <v>1220х14,3</v>
          </cell>
        </row>
        <row r="290">
          <cell r="C290" t="str">
            <v>17Г1С-У</v>
          </cell>
          <cell r="D290" t="str">
            <v>12х1660</v>
          </cell>
          <cell r="G290" t="str">
            <v>14-1-5407-2000</v>
          </cell>
          <cell r="H290">
            <v>3846</v>
          </cell>
          <cell r="I290">
            <v>5650</v>
          </cell>
          <cell r="L290">
            <v>415</v>
          </cell>
          <cell r="N290" t="str">
            <v>1220х12</v>
          </cell>
        </row>
        <row r="291">
          <cell r="C291" t="str">
            <v>06ГФБАА</v>
          </cell>
          <cell r="D291" t="str">
            <v>12х1660</v>
          </cell>
          <cell r="G291" t="str">
            <v>14-101-458-2001</v>
          </cell>
          <cell r="H291">
            <v>992</v>
          </cell>
          <cell r="I291">
            <v>8770</v>
          </cell>
          <cell r="L291">
            <v>425</v>
          </cell>
          <cell r="N291" t="str">
            <v>1020х12</v>
          </cell>
        </row>
        <row r="292">
          <cell r="C292" t="str">
            <v>17Г1С-У</v>
          </cell>
          <cell r="D292" t="str">
            <v>15х1660</v>
          </cell>
          <cell r="G292" t="str">
            <v>14-1-5407-2000</v>
          </cell>
          <cell r="H292">
            <v>124</v>
          </cell>
          <cell r="I292">
            <v>5650</v>
          </cell>
          <cell r="L292">
            <v>415</v>
          </cell>
          <cell r="N292" t="str">
            <v>1220х12</v>
          </cell>
        </row>
        <row r="293">
          <cell r="C293" t="str">
            <v>17Г1СА-У</v>
          </cell>
          <cell r="D293" t="str">
            <v>11х1250</v>
          </cell>
          <cell r="G293" t="str">
            <v>14-1-5407-2000</v>
          </cell>
          <cell r="H293">
            <v>1302</v>
          </cell>
          <cell r="I293">
            <v>5650</v>
          </cell>
          <cell r="L293">
            <v>415</v>
          </cell>
          <cell r="N293" t="str">
            <v>720х11</v>
          </cell>
        </row>
        <row r="294">
          <cell r="C294" t="str">
            <v>17Г1СА</v>
          </cell>
          <cell r="D294" t="str">
            <v>8х1250</v>
          </cell>
          <cell r="G294" t="str">
            <v>14-1-5407-2000</v>
          </cell>
          <cell r="H294">
            <v>806</v>
          </cell>
          <cell r="I294">
            <v>5650</v>
          </cell>
          <cell r="L294">
            <v>415</v>
          </cell>
          <cell r="N294" t="str">
            <v>720х8</v>
          </cell>
        </row>
        <row r="295">
          <cell r="C295" t="str">
            <v>17Г1СА</v>
          </cell>
          <cell r="D295" t="str">
            <v>9х1250</v>
          </cell>
          <cell r="G295" t="str">
            <v>14-1-5407-2000</v>
          </cell>
          <cell r="H295">
            <v>2046</v>
          </cell>
          <cell r="I295">
            <v>5650</v>
          </cell>
          <cell r="L295">
            <v>415</v>
          </cell>
          <cell r="N295" t="str">
            <v>720х9</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flo"/>
      <sheetName val="Indices"/>
      <sheetName val="Avgold"/>
      <sheetName val="HGM"/>
      <sheetName val="ETC"/>
      <sheetName val="TGT"/>
      <sheetName val="Other"/>
      <sheetName val="JHB"/>
      <sheetName val="TaxCalc"/>
      <sheetName val="KAR10"/>
      <sheetName val="Контакты"/>
      <sheetName val="Номенклатура"/>
      <sheetName val="вработка ск"/>
      <sheetName val="BanksModel-June"/>
      <sheetName val="#ССЫЛКА"/>
      <sheetName val="N_SVOD"/>
    </sheetNames>
    <sheetDataSet>
      <sheetData sheetId="0" refreshError="1"/>
      <sheetData sheetId="1" refreshError="1"/>
      <sheetData sheetId="2" refreshError="1"/>
      <sheetData sheetId="3" refreshError="1"/>
      <sheetData sheetId="4" refreshError="1"/>
      <sheetData sheetId="5" refreshError="1">
        <row r="1">
          <cell r="A1" t="str">
            <v>Life of Mine Plan June 2000</v>
          </cell>
        </row>
        <row r="2">
          <cell r="B2" t="str">
            <v>ETC</v>
          </cell>
          <cell r="E2">
            <v>36356</v>
          </cell>
          <cell r="F2">
            <v>36386.33</v>
          </cell>
          <cell r="G2">
            <v>36416.660000000003</v>
          </cell>
          <cell r="H2">
            <v>36446.990000000005</v>
          </cell>
          <cell r="I2">
            <v>36477.320000000007</v>
          </cell>
          <cell r="J2">
            <v>36507.650000000009</v>
          </cell>
          <cell r="K2">
            <v>36537.98000000001</v>
          </cell>
          <cell r="L2">
            <v>36568.310000000012</v>
          </cell>
          <cell r="M2">
            <v>36598.640000000014</v>
          </cell>
          <cell r="N2">
            <v>36628.970000000016</v>
          </cell>
          <cell r="O2">
            <v>36659.300000000017</v>
          </cell>
          <cell r="P2">
            <v>36689.630000000019</v>
          </cell>
          <cell r="Q2">
            <v>36719.960000000021</v>
          </cell>
          <cell r="R2">
            <v>36750.290000000023</v>
          </cell>
          <cell r="S2">
            <v>36780.620000000024</v>
          </cell>
          <cell r="T2">
            <v>36810.950000000026</v>
          </cell>
          <cell r="U2">
            <v>36841.280000000028</v>
          </cell>
          <cell r="V2">
            <v>36871.61000000003</v>
          </cell>
          <cell r="W2">
            <v>36901.940000000031</v>
          </cell>
          <cell r="X2">
            <v>36932.270000000033</v>
          </cell>
          <cell r="Y2">
            <v>36962.600000000035</v>
          </cell>
          <cell r="Z2">
            <v>36992.930000000037</v>
          </cell>
          <cell r="AA2">
            <v>37023.260000000038</v>
          </cell>
          <cell r="AB2">
            <v>37053.59000000004</v>
          </cell>
          <cell r="AC2">
            <v>37083.920000000042</v>
          </cell>
          <cell r="AD2">
            <v>37114.250000000044</v>
          </cell>
          <cell r="AE2">
            <v>37144.580000000045</v>
          </cell>
          <cell r="AF2">
            <v>37174.910000000047</v>
          </cell>
          <cell r="AG2">
            <v>37205.240000000049</v>
          </cell>
          <cell r="AH2">
            <v>37235.570000000051</v>
          </cell>
          <cell r="AI2">
            <v>37265.900000000052</v>
          </cell>
          <cell r="AJ2">
            <v>37296.230000000054</v>
          </cell>
          <cell r="AK2">
            <v>37326.560000000056</v>
          </cell>
          <cell r="AL2">
            <v>37356.890000000058</v>
          </cell>
          <cell r="AM2">
            <v>37387.220000000059</v>
          </cell>
          <cell r="AN2">
            <v>37417.550000000061</v>
          </cell>
          <cell r="AO2">
            <v>37447.880000000063</v>
          </cell>
          <cell r="AP2">
            <v>37478.210000000065</v>
          </cell>
          <cell r="AQ2">
            <v>37508.540000000066</v>
          </cell>
          <cell r="AR2">
            <v>37538.870000000068</v>
          </cell>
          <cell r="AS2">
            <v>37569.20000000007</v>
          </cell>
          <cell r="AT2">
            <v>37599.530000000072</v>
          </cell>
          <cell r="AU2">
            <v>37629.860000000073</v>
          </cell>
          <cell r="AV2">
            <v>37660.190000000075</v>
          </cell>
          <cell r="AW2">
            <v>37690.520000000077</v>
          </cell>
          <cell r="AX2">
            <v>37720.850000000079</v>
          </cell>
          <cell r="AY2">
            <v>37751.18000000008</v>
          </cell>
          <cell r="AZ2">
            <v>37781.510000000082</v>
          </cell>
          <cell r="BA2">
            <v>37811.840000000084</v>
          </cell>
          <cell r="BB2">
            <v>37842.170000000086</v>
          </cell>
          <cell r="BC2">
            <v>37872.500000000087</v>
          </cell>
          <cell r="BD2">
            <v>37902.830000000089</v>
          </cell>
          <cell r="BE2">
            <v>37933.160000000091</v>
          </cell>
          <cell r="BF2">
            <v>37963.490000000093</v>
          </cell>
          <cell r="BG2">
            <v>37993.820000000094</v>
          </cell>
          <cell r="BH2">
            <v>38024.150000000096</v>
          </cell>
          <cell r="BI2">
            <v>38054.480000000098</v>
          </cell>
          <cell r="BJ2">
            <v>38084.8100000001</v>
          </cell>
          <cell r="BK2">
            <v>38115.140000000101</v>
          </cell>
          <cell r="BL2">
            <v>38145.470000000103</v>
          </cell>
          <cell r="BM2">
            <v>36689.630000000019</v>
          </cell>
          <cell r="BN2">
            <v>37053.59000000004</v>
          </cell>
          <cell r="BO2">
            <v>37417.550000000061</v>
          </cell>
          <cell r="BP2">
            <v>37781.510000000082</v>
          </cell>
          <cell r="BQ2">
            <v>38145.470000000103</v>
          </cell>
          <cell r="BR2">
            <v>38510.470000000103</v>
          </cell>
          <cell r="BS2">
            <v>38875.470000000103</v>
          </cell>
          <cell r="BT2">
            <v>39240.470000000103</v>
          </cell>
          <cell r="BU2">
            <v>39605.470000000103</v>
          </cell>
          <cell r="BV2">
            <v>39970.470000000103</v>
          </cell>
          <cell r="BW2">
            <v>40335.470000000103</v>
          </cell>
          <cell r="BX2">
            <v>40700.470000000103</v>
          </cell>
          <cell r="BY2">
            <v>41065.470000000103</v>
          </cell>
          <cell r="BZ2">
            <v>41430.470000000103</v>
          </cell>
          <cell r="CA2" t="str">
            <v>Total</v>
          </cell>
          <cell r="CB2" t="str">
            <v>Total</v>
          </cell>
        </row>
        <row r="3">
          <cell r="B3" t="str">
            <v>US$275 @ R7-00</v>
          </cell>
          <cell r="E3" t="str">
            <v>Actual</v>
          </cell>
          <cell r="F3" t="str">
            <v>Actual</v>
          </cell>
          <cell r="G3" t="str">
            <v>Actual</v>
          </cell>
          <cell r="H3" t="str">
            <v>Actual</v>
          </cell>
          <cell r="I3" t="str">
            <v>Actual</v>
          </cell>
          <cell r="J3" t="str">
            <v>Actual</v>
          </cell>
          <cell r="K3" t="str">
            <v>Actual</v>
          </cell>
          <cell r="L3" t="str">
            <v>Actual</v>
          </cell>
          <cell r="M3" t="str">
            <v>Actual</v>
          </cell>
          <cell r="N3" t="str">
            <v>Actual</v>
          </cell>
          <cell r="O3" t="str">
            <v>Forecast</v>
          </cell>
          <cell r="P3" t="str">
            <v>Forecast</v>
          </cell>
          <cell r="Q3" t="str">
            <v>Plan</v>
          </cell>
          <cell r="R3" t="str">
            <v>Plan</v>
          </cell>
          <cell r="S3" t="str">
            <v>Plan</v>
          </cell>
          <cell r="T3" t="str">
            <v>Plan</v>
          </cell>
          <cell r="U3" t="str">
            <v>Plan</v>
          </cell>
          <cell r="V3" t="str">
            <v>Plan</v>
          </cell>
          <cell r="W3" t="str">
            <v>Plan</v>
          </cell>
          <cell r="X3" t="str">
            <v>Plan</v>
          </cell>
          <cell r="Y3" t="str">
            <v>Plan</v>
          </cell>
          <cell r="Z3" t="str">
            <v>Plan</v>
          </cell>
          <cell r="AA3" t="str">
            <v>Plan</v>
          </cell>
          <cell r="AB3" t="str">
            <v>Plan</v>
          </cell>
          <cell r="AC3" t="str">
            <v>Plan</v>
          </cell>
          <cell r="AD3" t="str">
            <v>Plan</v>
          </cell>
          <cell r="AE3" t="str">
            <v>Plan</v>
          </cell>
          <cell r="AF3" t="str">
            <v>Plan</v>
          </cell>
          <cell r="AG3" t="str">
            <v>Plan</v>
          </cell>
          <cell r="AH3" t="str">
            <v>Plan</v>
          </cell>
          <cell r="AI3" t="str">
            <v>Plan</v>
          </cell>
          <cell r="AJ3" t="str">
            <v>Plan</v>
          </cell>
          <cell r="AK3" t="str">
            <v>Plan</v>
          </cell>
          <cell r="AL3" t="str">
            <v>Plan</v>
          </cell>
          <cell r="AM3" t="str">
            <v>Plan</v>
          </cell>
          <cell r="AN3" t="str">
            <v>Plan</v>
          </cell>
          <cell r="AO3" t="str">
            <v>Plan</v>
          </cell>
          <cell r="AP3" t="str">
            <v>Plan</v>
          </cell>
          <cell r="AQ3" t="str">
            <v>Plan</v>
          </cell>
          <cell r="AR3" t="str">
            <v>Plan</v>
          </cell>
          <cell r="AS3" t="str">
            <v>Plan</v>
          </cell>
          <cell r="AT3" t="str">
            <v>Plan</v>
          </cell>
          <cell r="AU3" t="str">
            <v>Plan</v>
          </cell>
          <cell r="AV3" t="str">
            <v>Plan</v>
          </cell>
          <cell r="AW3" t="str">
            <v>Plan</v>
          </cell>
          <cell r="AX3" t="str">
            <v>Plan</v>
          </cell>
          <cell r="AY3" t="str">
            <v>Plan</v>
          </cell>
          <cell r="AZ3" t="str">
            <v>Plan</v>
          </cell>
          <cell r="BA3" t="str">
            <v>Plan</v>
          </cell>
          <cell r="BB3" t="str">
            <v>Plan</v>
          </cell>
          <cell r="BC3" t="str">
            <v>Plan</v>
          </cell>
          <cell r="BD3" t="str">
            <v>Plan</v>
          </cell>
          <cell r="BE3" t="str">
            <v>Plan</v>
          </cell>
          <cell r="BF3" t="str">
            <v>Plan</v>
          </cell>
          <cell r="BG3" t="str">
            <v>Plan</v>
          </cell>
          <cell r="BH3" t="str">
            <v>Plan</v>
          </cell>
          <cell r="BI3" t="str">
            <v>Plan</v>
          </cell>
          <cell r="BJ3" t="str">
            <v>Plan</v>
          </cell>
          <cell r="BK3" t="str">
            <v>Plan</v>
          </cell>
          <cell r="BL3" t="str">
            <v>Plan</v>
          </cell>
          <cell r="BM3" t="str">
            <v>Forecast</v>
          </cell>
          <cell r="BN3" t="str">
            <v>Plan</v>
          </cell>
          <cell r="BO3" t="str">
            <v>Plan</v>
          </cell>
          <cell r="BP3" t="str">
            <v>Plan</v>
          </cell>
          <cell r="BQ3" t="str">
            <v>Plan</v>
          </cell>
          <cell r="BR3" t="str">
            <v>Plan</v>
          </cell>
          <cell r="BS3" t="str">
            <v>Plan</v>
          </cell>
          <cell r="BT3" t="str">
            <v>Plan</v>
          </cell>
          <cell r="BU3" t="str">
            <v>Plan</v>
          </cell>
          <cell r="BV3" t="str">
            <v>Plan</v>
          </cell>
          <cell r="BW3" t="str">
            <v>Plan</v>
          </cell>
          <cell r="BX3" t="str">
            <v>Plan</v>
          </cell>
          <cell r="BY3" t="str">
            <v>Plan</v>
          </cell>
          <cell r="BZ3" t="str">
            <v>Plan</v>
          </cell>
          <cell r="CA3" t="str">
            <v>2000-13</v>
          </cell>
          <cell r="CB3" t="str">
            <v>2000-05</v>
          </cell>
        </row>
        <row r="4">
          <cell r="A4" t="str">
            <v>Operating statistics</v>
          </cell>
        </row>
        <row r="5">
          <cell r="B5" t="str">
            <v>Ore milled</v>
          </cell>
          <cell r="D5" t="str">
            <v>tons</v>
          </cell>
        </row>
        <row r="6">
          <cell r="B6" t="str">
            <v>Gold</v>
          </cell>
          <cell r="C6" t="str">
            <v>R.O.M.</v>
          </cell>
          <cell r="D6" t="str">
            <v>kg</v>
          </cell>
        </row>
        <row r="7">
          <cell r="B7" t="str">
            <v>Smelted</v>
          </cell>
          <cell r="D7" t="str">
            <v>kg</v>
          </cell>
        </row>
        <row r="8">
          <cell r="D8" t="str">
            <v>oz</v>
          </cell>
        </row>
        <row r="9">
          <cell r="B9" t="str">
            <v>Yield</v>
          </cell>
          <cell r="C9" t="str">
            <v>- Smelted</v>
          </cell>
          <cell r="D9" t="str">
            <v>g/t</v>
          </cell>
        </row>
        <row r="10">
          <cell r="D10" t="str">
            <v>oz/t</v>
          </cell>
        </row>
        <row r="11">
          <cell r="B11" t="str">
            <v>Gold sold</v>
          </cell>
          <cell r="D11" t="str">
            <v>kg</v>
          </cell>
        </row>
        <row r="12">
          <cell r="D12" t="str">
            <v>oz</v>
          </cell>
        </row>
        <row r="13">
          <cell r="B13" t="str">
            <v>Average price achieved</v>
          </cell>
          <cell r="D13" t="str">
            <v>R/kg</v>
          </cell>
        </row>
        <row r="14">
          <cell r="D14" t="str">
            <v>$/oz</v>
          </cell>
        </row>
        <row r="15">
          <cell r="B15" t="str">
            <v>Cash cost</v>
          </cell>
          <cell r="D15" t="str">
            <v>R/kg</v>
          </cell>
        </row>
        <row r="16">
          <cell r="D16" t="str">
            <v>$/oz</v>
          </cell>
        </row>
        <row r="17">
          <cell r="B17" t="str">
            <v>Non cash cost</v>
          </cell>
          <cell r="D17" t="str">
            <v>R/kg</v>
          </cell>
        </row>
        <row r="18">
          <cell r="D18" t="str">
            <v>$/oz</v>
          </cell>
        </row>
        <row r="19">
          <cell r="B19" t="str">
            <v>Total cost</v>
          </cell>
          <cell r="D19" t="str">
            <v>R/kg</v>
          </cell>
        </row>
        <row r="20">
          <cell r="D20" t="str">
            <v>$/oz</v>
          </cell>
        </row>
        <row r="21">
          <cell r="B21" t="str">
            <v>Exchange rate</v>
          </cell>
          <cell r="D21" t="str">
            <v>R/$</v>
          </cell>
        </row>
        <row r="22">
          <cell r="A22" t="str">
            <v>Income Statement</v>
          </cell>
          <cell r="D22" t="str">
            <v>R'000</v>
          </cell>
        </row>
        <row r="23">
          <cell r="B23" t="str">
            <v>GOLD REVENUE</v>
          </cell>
        </row>
        <row r="24">
          <cell r="C24" t="str">
            <v>Average spot price</v>
          </cell>
        </row>
        <row r="25">
          <cell r="C25" t="str">
            <v>Hedge profit (loss)</v>
          </cell>
        </row>
        <row r="26">
          <cell r="B26" t="str">
            <v>OTHER REVENUE</v>
          </cell>
        </row>
        <row r="27">
          <cell r="C27" t="str">
            <v>By-product revenue</v>
          </cell>
        </row>
        <row r="28">
          <cell r="C28" t="str">
            <v>Sundry income</v>
          </cell>
        </row>
        <row r="29">
          <cell r="C29" t="str">
            <v>Profit/(loss) on sale of assets</v>
          </cell>
        </row>
        <row r="30">
          <cell r="C30" t="str">
            <v>Barberton gold royalties</v>
          </cell>
        </row>
        <row r="31">
          <cell r="C31" t="str">
            <v>Camelot royalties</v>
          </cell>
        </row>
        <row r="32">
          <cell r="C32" t="str">
            <v>Camelot income</v>
          </cell>
        </row>
        <row r="33">
          <cell r="C33" t="str">
            <v>Segalla income</v>
          </cell>
        </row>
        <row r="34">
          <cell r="B34" t="str">
            <v>TOTAL REVENUE</v>
          </cell>
        </row>
        <row r="35">
          <cell r="B35" t="str">
            <v>TOTAL COSTS AND EXPENSES</v>
          </cell>
        </row>
        <row r="36">
          <cell r="C36" t="str">
            <v>Gold cost of sales</v>
          </cell>
        </row>
        <row r="37">
          <cell r="C37" t="str">
            <v>Amortisation</v>
          </cell>
        </row>
        <row r="38">
          <cell r="C38" t="str">
            <v>Exploration</v>
          </cell>
        </row>
        <row r="39">
          <cell r="C39" t="str">
            <v>EMPR</v>
          </cell>
        </row>
        <row r="40">
          <cell r="B40" t="str">
            <v>OPERATING INCOME (LOSS)</v>
          </cell>
        </row>
        <row r="41">
          <cell r="B41" t="str">
            <v>Taxation (stand alone)</v>
          </cell>
        </row>
        <row r="42">
          <cell r="B42" t="str">
            <v>INCOME AFTER TAX</v>
          </cell>
        </row>
        <row r="43">
          <cell r="C43" t="str">
            <v>Non mining income (loss)</v>
          </cell>
        </row>
        <row r="44">
          <cell r="B44" t="str">
            <v>CAPITAL EXPENDITURE</v>
          </cell>
        </row>
        <row r="45">
          <cell r="B45" t="str">
            <v>Disposal of fixed assets</v>
          </cell>
        </row>
        <row r="46">
          <cell r="A46" t="str">
            <v>Balance sheet</v>
          </cell>
          <cell r="D46">
            <v>36312</v>
          </cell>
        </row>
        <row r="47">
          <cell r="A47" t="str">
            <v>Assets</v>
          </cell>
        </row>
        <row r="48">
          <cell r="A48" t="str">
            <v>Non-current assets</v>
          </cell>
        </row>
        <row r="49">
          <cell r="B49" t="str">
            <v>Fixed assets</v>
          </cell>
          <cell r="D49">
            <v>310746.60600000003</v>
          </cell>
        </row>
        <row r="50">
          <cell r="B50" t="str">
            <v>Investments</v>
          </cell>
          <cell r="D50">
            <v>0</v>
          </cell>
        </row>
        <row r="51">
          <cell r="D51">
            <v>310746.60600000003</v>
          </cell>
        </row>
        <row r="52">
          <cell r="A52" t="str">
            <v>Current assets</v>
          </cell>
        </row>
        <row r="53">
          <cell r="B53" t="str">
            <v>Stores</v>
          </cell>
          <cell r="D53">
            <v>2744.7759999999998</v>
          </cell>
        </row>
        <row r="54">
          <cell r="B54" t="str">
            <v>Gold in process</v>
          </cell>
          <cell r="D54">
            <v>14901.218999999999</v>
          </cell>
        </row>
        <row r="55">
          <cell r="B55" t="str">
            <v>Trade and other receivables</v>
          </cell>
          <cell r="D55">
            <v>17531.737000000001</v>
          </cell>
        </row>
        <row r="56">
          <cell r="B56" t="str">
            <v>Deposits and cash</v>
          </cell>
          <cell r="D56">
            <v>265</v>
          </cell>
        </row>
        <row r="57">
          <cell r="D57">
            <v>35442.732000000004</v>
          </cell>
        </row>
        <row r="58">
          <cell r="A58" t="str">
            <v>Total assets</v>
          </cell>
          <cell r="D58">
            <v>346189.33800000005</v>
          </cell>
        </row>
        <row r="59">
          <cell r="A59" t="str">
            <v>Equity and Liabilities</v>
          </cell>
        </row>
        <row r="60">
          <cell r="A60" t="str">
            <v>Capital and reserves</v>
          </cell>
        </row>
        <row r="61">
          <cell r="B61" t="str">
            <v>Share capital</v>
          </cell>
          <cell r="D61">
            <v>0</v>
          </cell>
        </row>
        <row r="62">
          <cell r="B62" t="str">
            <v>Share premium</v>
          </cell>
          <cell r="D62">
            <v>0</v>
          </cell>
        </row>
        <row r="63">
          <cell r="B63" t="str">
            <v>Reserves</v>
          </cell>
          <cell r="D63">
            <v>9397.9529999999995</v>
          </cell>
        </row>
        <row r="64">
          <cell r="A64" t="str">
            <v>Total shareholders' interests</v>
          </cell>
          <cell r="D64">
            <v>9397.9529999999995</v>
          </cell>
        </row>
        <row r="65">
          <cell r="A65" t="str">
            <v>Non-current liabilities</v>
          </cell>
          <cell r="D65">
            <v>24064.940999999999</v>
          </cell>
        </row>
        <row r="66">
          <cell r="B66" t="str">
            <v>Long term provisions</v>
          </cell>
        </row>
        <row r="67">
          <cell r="B67" t="str">
            <v xml:space="preserve">  Environmental</v>
          </cell>
          <cell r="D67">
            <v>14780.297999999999</v>
          </cell>
        </row>
        <row r="68">
          <cell r="B68" t="str">
            <v xml:space="preserve">  Retrenchments</v>
          </cell>
          <cell r="D68">
            <v>7050.7849999999999</v>
          </cell>
        </row>
        <row r="69">
          <cell r="B69" t="str">
            <v xml:space="preserve">  Post retirement</v>
          </cell>
          <cell r="D69">
            <v>2233.8580000000002</v>
          </cell>
        </row>
        <row r="70">
          <cell r="A70" t="str">
            <v>Intercompany balances</v>
          </cell>
          <cell r="D70">
            <v>279352.48</v>
          </cell>
        </row>
        <row r="71">
          <cell r="B71" t="str">
            <v>Intercompany investments</v>
          </cell>
          <cell r="D71">
            <v>369913.65600000002</v>
          </cell>
        </row>
        <row r="72">
          <cell r="B72" t="str">
            <v>Loans/current account</v>
          </cell>
          <cell r="D72">
            <v>-90561.176000000007</v>
          </cell>
        </row>
        <row r="73">
          <cell r="A73" t="str">
            <v>Current liabilities</v>
          </cell>
          <cell r="D73">
            <v>33373.964</v>
          </cell>
        </row>
        <row r="74">
          <cell r="B74" t="str">
            <v>Trade and other payables</v>
          </cell>
          <cell r="D74">
            <v>29612.964</v>
          </cell>
        </row>
        <row r="75">
          <cell r="B75" t="str">
            <v>Receiver of revenue</v>
          </cell>
          <cell r="D75">
            <v>-814</v>
          </cell>
        </row>
        <row r="76">
          <cell r="B76" t="str">
            <v>Overdrafts/short term borrowings</v>
          </cell>
          <cell r="D76">
            <v>4575</v>
          </cell>
        </row>
        <row r="77">
          <cell r="A77" t="str">
            <v>Total equity and liabilities</v>
          </cell>
          <cell r="D77">
            <v>346189.33799999993</v>
          </cell>
        </row>
        <row r="78">
          <cell r="A78" t="str">
            <v>Check !!!!!!</v>
          </cell>
          <cell r="D78">
            <v>0</v>
          </cell>
        </row>
        <row r="79">
          <cell r="A79" t="str">
            <v>Cash flow statement</v>
          </cell>
        </row>
        <row r="80">
          <cell r="A80" t="str">
            <v>Operating profit</v>
          </cell>
        </row>
        <row r="81">
          <cell r="B81" t="str">
            <v>Amortisation</v>
          </cell>
        </row>
        <row r="82">
          <cell r="B82" t="str">
            <v>Long term provisions</v>
          </cell>
        </row>
        <row r="84">
          <cell r="A84" t="str">
            <v>Retrenchment payments</v>
          </cell>
        </row>
        <row r="85">
          <cell r="A85" t="str">
            <v>Payments to trust funds</v>
          </cell>
        </row>
        <row r="86">
          <cell r="A86" t="str">
            <v>Taxation paid</v>
          </cell>
        </row>
        <row r="88">
          <cell r="A88" t="str">
            <v>Working capital movements</v>
          </cell>
        </row>
        <row r="89">
          <cell r="B89" t="str">
            <v>Inventories</v>
          </cell>
        </row>
        <row r="90">
          <cell r="B90" t="str">
            <v>Payables and provisions</v>
          </cell>
        </row>
        <row r="91">
          <cell r="B91" t="str">
            <v>Receivables</v>
          </cell>
        </row>
        <row r="92">
          <cell r="A92" t="str">
            <v>Net cash from operating activities</v>
          </cell>
        </row>
        <row r="93">
          <cell r="A93" t="str">
            <v>Investment activities</v>
          </cell>
        </row>
        <row r="94">
          <cell r="B94" t="str">
            <v>Fixed assets acquired</v>
          </cell>
        </row>
        <row r="95">
          <cell r="B95" t="str">
            <v>Businesses sold</v>
          </cell>
        </row>
        <row r="97">
          <cell r="A97" t="str">
            <v>Financing activities</v>
          </cell>
        </row>
        <row r="98">
          <cell r="B98" t="str">
            <v>Increase in shareholders funding</v>
          </cell>
        </row>
        <row r="99">
          <cell r="B99" t="str">
            <v>Increase in overdrafts/borrowings</v>
          </cell>
        </row>
        <row r="100">
          <cell r="B100" t="str">
            <v>Other balance sheet adjustments</v>
          </cell>
        </row>
        <row r="101">
          <cell r="B101" t="str">
            <v>Increase in intercompany balances</v>
          </cell>
        </row>
        <row r="103">
          <cell r="A103" t="str">
            <v>(Decrease)/increase in cash balances</v>
          </cell>
        </row>
        <row r="104">
          <cell r="A104" t="str">
            <v>Cash at beginning of period</v>
          </cell>
        </row>
        <row r="105">
          <cell r="A105" t="str">
            <v>Cash at end of period</v>
          </cell>
        </row>
        <row r="107">
          <cell r="A107" t="str">
            <v>Cash flow (real July 2000 money)</v>
          </cell>
        </row>
        <row r="109">
          <cell r="A109" t="str">
            <v>NPV of future cash flows (real July 2000)</v>
          </cell>
        </row>
        <row r="110">
          <cell r="A110" t="str">
            <v>IRR</v>
          </cell>
        </row>
        <row r="113">
          <cell r="A113" t="str">
            <v>Tax calc</v>
          </cell>
        </row>
        <row r="114">
          <cell r="A114" t="str">
            <v>Unredeemed capex b/fwd</v>
          </cell>
        </row>
        <row r="115">
          <cell r="A115" t="str">
            <v>Current period capex</v>
          </cell>
        </row>
        <row r="116">
          <cell r="A116" t="str">
            <v>Capital allowance</v>
          </cell>
          <cell r="D116">
            <v>0</v>
          </cell>
        </row>
        <row r="117">
          <cell r="A117" t="str">
            <v>Recoupments</v>
          </cell>
        </row>
        <row r="118">
          <cell r="A118" t="str">
            <v>Utilised current period</v>
          </cell>
        </row>
        <row r="119">
          <cell r="A119" t="str">
            <v>Balance c/fwd</v>
          </cell>
        </row>
        <row r="121">
          <cell r="A121" t="str">
            <v>Mining revenue</v>
          </cell>
        </row>
        <row r="122">
          <cell r="A122" t="str">
            <v>Mining expenditure</v>
          </cell>
        </row>
        <row r="123">
          <cell r="A123" t="str">
            <v>Taxable working profit/(loss)</v>
          </cell>
        </row>
        <row r="124">
          <cell r="A124" t="str">
            <v>Capital expenditure</v>
          </cell>
        </row>
        <row r="125">
          <cell r="A125" t="str">
            <v>Capital expenditure claimed</v>
          </cell>
        </row>
        <row r="126">
          <cell r="A126" t="str">
            <v>Mining income/(loss)</v>
          </cell>
        </row>
        <row r="127">
          <cell r="A127" t="str">
            <v>Mining tax rate</v>
          </cell>
          <cell r="C127" t="str">
            <v>y</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sheetName val="БДДС"/>
      <sheetName val="БДР"/>
      <sheetName val="АХР"/>
      <sheetName val="реестр отгрузка"/>
      <sheetName val="ETC"/>
      <sheetName val=" май"/>
      <sheetName val=" 5 месяцев"/>
      <sheetName val=" июнь"/>
      <sheetName val=" 2 квартал"/>
      <sheetName val="6 месяцев"/>
      <sheetName val=" 7 месяцев"/>
      <sheetName val=" июль"/>
      <sheetName val=" август"/>
      <sheetName val=" сентябрь"/>
      <sheetName val="3 квартал"/>
      <sheetName val="октябрь"/>
      <sheetName val="ноябрь"/>
      <sheetName val="декабрь"/>
      <sheetName val="4 квартал"/>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Добыча"/>
      <sheetName val="Товар"/>
      <sheetName val="Персонал"/>
      <sheetName val="себестоимость"/>
      <sheetName val="ИК СОК"/>
      <sheetName val="ИК СОК (2)"/>
      <sheetName val="себестоимость (проц. обогащ)"/>
      <sheetName val="ПЭБ-1-08-П "/>
      <sheetName val="ПЭБ-3-01-П "/>
      <sheetName val="ПЭБ-1-07-П"/>
      <sheetName val="ПЭБ-1-06-П (2005 г)"/>
      <sheetName val="ФОРМА"/>
      <sheetName val="ИП"/>
      <sheetName val="ввод"/>
      <sheetName val="Номенклатура"/>
      <sheetName val="БДР_база"/>
      <sheetName val="Курс"/>
      <sheetName val="цены"/>
      <sheetName val="ограничения"/>
      <sheetName val="1 Общая информация"/>
      <sheetName val="Справочно(январь)"/>
      <sheetName val="справки к раз.2"/>
      <sheetName val="Запрос"/>
      <sheetName val="дороги"/>
      <sheetName val="EMPLANM"/>
      <sheetName val="СП"/>
      <sheetName val="31_12_06 (2)"/>
      <sheetName val="6_TFA_2005"/>
      <sheetName val="ЗКЛ"/>
      <sheetName val="Списки"/>
      <sheetName val="ТЭП старая"/>
      <sheetName val="Справочник"/>
      <sheetName val="Итог Антиснег11.01"/>
      <sheetName val="ввод данных"/>
      <sheetName val="Tier1"/>
      <sheetName val="_Т2"/>
      <sheetName val="SPR"/>
      <sheetName val="Титул"/>
      <sheetName val="ФС"/>
      <sheetName val="Закупки"/>
      <sheetName val=" накладные расходы"/>
      <sheetName val="Свд"/>
      <sheetName val="Справочник (2)"/>
      <sheetName val="Итог Антиснег11_01"/>
      <sheetName val="Сводная табл."/>
      <sheetName val="1"/>
      <sheetName val="Канат"/>
      <sheetName val="ПТУ_ППП"/>
      <sheetName val="Данные"/>
      <sheetName val="_май"/>
      <sheetName val="_5_месяцев"/>
      <sheetName val="_июнь"/>
      <sheetName val="_2_квартал"/>
      <sheetName val="6_месяцев"/>
      <sheetName val="_7_месяцев"/>
      <sheetName val="_июль"/>
      <sheetName val="_август"/>
      <sheetName val="_сентябрь"/>
      <sheetName val="3_квартал"/>
      <sheetName val="4_квартал"/>
      <sheetName val="ПЭБ-1-02-Ф_"/>
      <sheetName val="ПЭБ-1-03-Ф_(январь)"/>
      <sheetName val="ПЭБ-1-09-Ф_(янв)"/>
      <sheetName val="ПЭБ_-1-11-Ф_"/>
      <sheetName val="ПЭБ_-2-02-Ф"/>
      <sheetName val="ИК_СОК"/>
      <sheetName val="ИК_СОК_(2)"/>
      <sheetName val="себестоимость_(проц__обогащ)"/>
      <sheetName val="ПЭБ-1-08-П_"/>
      <sheetName val="ПЭБ-3-01-П_"/>
      <sheetName val="ПЭБ-1-06-П_(2005_г)"/>
      <sheetName val="ПСХ "/>
      <sheetName val="Т-эн. по город.стор.орган."/>
      <sheetName val="ХВП"/>
      <sheetName val="5300.07.02-6100.07.02корресп+"/>
      <sheetName val="Акты дебиторов"/>
      <sheetName val="5630.02+"/>
      <sheetName val="5630_02_"/>
      <sheetName val="Курсы валют"/>
      <sheetName val="5505.01"/>
      <sheetName val="+5610.04"/>
      <sheetName val="Служебный"/>
      <sheetName val="Статьи"/>
      <sheetName val="ставки"/>
      <sheetName val="Лист1"/>
      <sheetName val="#ССЫЛКА"/>
      <sheetName val="ИсходныеДанные"/>
      <sheetName val="Список"/>
      <sheetName val="Гр5(о)"/>
      <sheetName val="Исходныള"/>
      <sheetName val="Бюджет октябрь РУС"/>
      <sheetName val="ЛГСС Инвестиции (New)"/>
      <sheetName val="ЛГСС Фин аренда"/>
      <sheetName val="Фин аренда Спецгазремстрой"/>
      <sheetName val="Инвестиции КГС"/>
      <sheetName val="ЛГСС Инвестиции"/>
      <sheetName val="Инвестиции Спецгазремстрой"/>
      <sheetName val="ЛГСС ФАКТ Инвестиции"/>
      <sheetName val="Отчет №2"/>
      <sheetName val="справки к раз_2"/>
      <sheetName val="_3_запасы_на 01_01_04"/>
      <sheetName val="информация"/>
      <sheetName val="69_Вл"/>
      <sheetName val="TB_2012"/>
      <sheetName val="S30 Summary of VAT declarations"/>
      <sheetName val="Лист13"/>
      <sheetName val="текучесть"/>
    </sheetNames>
    <sheetDataSet>
      <sheetData sheetId="0" refreshError="1">
        <row r="1">
          <cell r="B1">
            <v>31.7</v>
          </cell>
        </row>
        <row r="2">
          <cell r="B2" t="str">
            <v>октябрь 2002 года</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НЕРГИЯ 2006г."/>
      <sheetName val="1.6.2.Элэнергия"/>
      <sheetName val="Расход 1 квартал"/>
      <sheetName val="Ведомость 1 квартал"/>
      <sheetName val="1.1.1-ПЛАН ГР"/>
      <sheetName val="1.6.1.Котельные"/>
      <sheetName val="1.4.1 УВП"/>
      <sheetName val="1.4.1 КВ"/>
      <sheetName val="ИТОГОВАЯ"/>
      <sheetName val="ПО-4 УЭПМ (январь)"/>
      <sheetName val="Справка"/>
      <sheetName val="ПАССАЖ. И ВСПОМ. ТРАНСП."/>
      <sheetName val="Исход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0">
          <cell r="D40">
            <v>86916</v>
          </cell>
        </row>
      </sheetData>
      <sheetData sheetId="11" refreshError="1"/>
      <sheetData sheetId="1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ро"/>
      <sheetName val="Дукат"/>
      <sheetName val="Дукат вс"/>
      <sheetName val="Лунное"/>
      <sheetName val="Лунное вс"/>
      <sheetName val="Хаканджа"/>
      <sheetName val="Хак вс"/>
      <sheetName val="Варвара"/>
      <sheetName val="Вар вс"/>
      <sheetName val="Омолон"/>
      <sheetName val="Омолон вс"/>
      <sheetName val="Албазино"/>
      <sheetName val="Албазино вс"/>
      <sheetName val="АГМК"/>
      <sheetName val="АГМК вс"/>
      <sheetName val="Воронц "/>
      <sheetName val="воронц вс"/>
      <sheetName val="Майское"/>
      <sheetName val="Майское вс"/>
      <sheetName val="Налоги апрель"/>
      <sheetName val="Апрель"/>
      <sheetName val="Налоги май"/>
    </sheetNames>
    <sheetDataSet>
      <sheetData sheetId="0" refreshError="1">
        <row r="21">
          <cell r="C21">
            <v>2.56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К"/>
      <sheetName val="План"/>
      <sheetName val="Факт"/>
      <sheetName val="Справочник"/>
      <sheetName val="Исходные"/>
      <sheetName val="Корр"/>
      <sheetName val="Свод"/>
    </sheetNames>
    <sheetDataSet>
      <sheetData sheetId="0" refreshError="1"/>
      <sheetData sheetId="1" refreshError="1"/>
      <sheetData sheetId="2" refreshError="1">
        <row r="9">
          <cell r="G9">
            <v>34781.61</v>
          </cell>
        </row>
        <row r="10">
          <cell r="G10">
            <v>7327.92</v>
          </cell>
        </row>
        <row r="11">
          <cell r="G11">
            <v>-457184.69070175441</v>
          </cell>
        </row>
        <row r="13">
          <cell r="G13">
            <v>1704.64</v>
          </cell>
        </row>
        <row r="14">
          <cell r="G14">
            <v>10014.450000000001</v>
          </cell>
        </row>
        <row r="15">
          <cell r="G15">
            <v>596033.11</v>
          </cell>
        </row>
        <row r="16">
          <cell r="G16">
            <v>1697.56</v>
          </cell>
        </row>
        <row r="18">
          <cell r="G18">
            <v>-488290.31</v>
          </cell>
        </row>
        <row r="19">
          <cell r="G19">
            <v>-9468.14</v>
          </cell>
        </row>
        <row r="20">
          <cell r="G20">
            <v>-3509.81</v>
          </cell>
        </row>
        <row r="21">
          <cell r="G21">
            <v>385.65</v>
          </cell>
        </row>
        <row r="22">
          <cell r="G22">
            <v>3147.52</v>
          </cell>
        </row>
        <row r="23">
          <cell r="G23">
            <v>368.47</v>
          </cell>
        </row>
        <row r="24">
          <cell r="G24">
            <v>117789.32</v>
          </cell>
        </row>
        <row r="25">
          <cell r="G25">
            <v>69623.66</v>
          </cell>
        </row>
        <row r="26">
          <cell r="G26">
            <v>-125276.97</v>
          </cell>
        </row>
        <row r="27">
          <cell r="G27">
            <v>-1310981.18</v>
          </cell>
        </row>
        <row r="28">
          <cell r="G28">
            <v>-38086.269999999997</v>
          </cell>
        </row>
        <row r="29">
          <cell r="G29">
            <v>-219739.36</v>
          </cell>
        </row>
        <row r="30">
          <cell r="G30">
            <v>0</v>
          </cell>
        </row>
        <row r="31">
          <cell r="G31">
            <v>-2627531.0357060898</v>
          </cell>
        </row>
        <row r="32">
          <cell r="G32">
            <v>23781.94</v>
          </cell>
        </row>
        <row r="33">
          <cell r="G33">
            <v>50260.29</v>
          </cell>
        </row>
        <row r="36">
          <cell r="G36">
            <v>-137897.85999999999</v>
          </cell>
        </row>
        <row r="38">
          <cell r="G38">
            <v>-138400</v>
          </cell>
          <cell r="H38">
            <v>-138400</v>
          </cell>
        </row>
        <row r="40">
          <cell r="G40">
            <v>-4512864.43</v>
          </cell>
        </row>
        <row r="41">
          <cell r="G41">
            <v>-41049.65</v>
          </cell>
        </row>
        <row r="42">
          <cell r="G42">
            <v>45895</v>
          </cell>
        </row>
        <row r="43">
          <cell r="G43">
            <v>968534.00070175435</v>
          </cell>
        </row>
        <row r="44">
          <cell r="G44">
            <v>77.05</v>
          </cell>
        </row>
        <row r="45">
          <cell r="G45">
            <v>55273.89</v>
          </cell>
        </row>
        <row r="46">
          <cell r="G46">
            <v>268936.13</v>
          </cell>
        </row>
        <row r="47">
          <cell r="G47">
            <v>258746.78</v>
          </cell>
        </row>
        <row r="49">
          <cell r="G49">
            <v>7097.58</v>
          </cell>
        </row>
        <row r="50">
          <cell r="G50">
            <v>261.61</v>
          </cell>
        </row>
        <row r="51">
          <cell r="G51">
            <v>10.87</v>
          </cell>
        </row>
        <row r="52">
          <cell r="G52">
            <v>52211.07</v>
          </cell>
        </row>
        <row r="54">
          <cell r="G54">
            <v>189856.66</v>
          </cell>
        </row>
      </sheetData>
      <sheetData sheetId="3" refreshError="1"/>
      <sheetData sheetId="4" refreshError="1"/>
      <sheetData sheetId="5" refreshError="1"/>
      <sheetData sheetId="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august)"/>
      <sheetName val="Cash costs and adjusted EBITDA"/>
      <sheetName val="свод"/>
      <sheetName val="Варваринское"/>
      <sheetName val="ОХ"/>
      <sheetName val="ОХ (м)"/>
      <sheetName val="ОЗ"/>
      <sheetName val="ОЗ (м)"/>
      <sheetName val="ЗС"/>
      <sheetName val="ЗС (м)"/>
      <sheetName val="СМ"/>
      <sheetName val="СМ (м)"/>
      <sheetName val="сервисные СВОД"/>
      <sheetName val="УКм"/>
      <sheetName val="ПМм"/>
      <sheetName val="ПИм"/>
      <sheetName val="ТДм"/>
      <sheetName val="УК"/>
      <sheetName val="ПМ"/>
      <sheetName val="ПИ"/>
      <sheetName val="ТД"/>
      <sheetName val="курсы"/>
      <sheetName val="амортизация (м)"/>
      <sheetName val="амортизация"/>
    </sheetNames>
    <sheetDataSet>
      <sheetData sheetId="0" refreshError="1"/>
      <sheetData sheetId="1" refreshError="1"/>
      <sheetData sheetId="2" refreshError="1">
        <row r="14">
          <cell r="B14">
            <v>28.74123333333333</v>
          </cell>
        </row>
        <row r="15">
          <cell r="B15">
            <v>28.491597515527953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sheetName val="Экспорт"/>
      <sheetName val="Лист2"/>
      <sheetName val="База"/>
      <sheetName val="Отчет отгрузка"/>
      <sheetName val="Отчет оплата"/>
      <sheetName val="Отчет дебиторка"/>
      <sheetName val="Отчет прибыль"/>
      <sheetName val="Отчет отгрузка по операторам"/>
      <sheetName val="Отчет оплата по операторам"/>
      <sheetName val="Отчет дебиторка по операторам"/>
      <sheetName val="Отчет прибыль по операторам"/>
      <sheetName val="Лист1"/>
      <sheetName val="свод19."/>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матер"/>
      <sheetName val="ввод"/>
      <sheetName val="Курс"/>
      <sheetName val="12. Бюджет капвложений"/>
      <sheetName val="11. Перечень инвестпроектов"/>
      <sheetName val="направления"/>
      <sheetName val="[Сентябрь рабочий 2002.xls_x001c_ПЭБ-"/>
      <sheetName val=""/>
      <sheetName val="[Сентябрь рабочий 2002.xlsMПЭБ-"/>
      <sheetName val="Номенклатура"/>
      <sheetName val="Содержание"/>
      <sheetName val="списки"/>
      <sheetName val="Macro"/>
      <sheetName val="OS01_6OZ"/>
      <sheetName val="МБП"/>
      <sheetName val="6110_01_"/>
      <sheetName val="6110.01+"/>
      <sheetName val="Программа"/>
      <sheetName val="реестр"/>
      <sheetName val="0"/>
      <sheetName val="реестр отгрузка"/>
      <sheetName val="Инвестиционный план"/>
      <sheetName val="БДР СУЭК 1 кв"/>
      <sheetName val="Отчет_отгрузка"/>
      <sheetName val="Отчет_оплата"/>
      <sheetName val="Отчет_дебиторка"/>
      <sheetName val="Отчет_прибыль"/>
      <sheetName val="Отчет_отгрузка_по_операторам"/>
      <sheetName val="Отчет_оплата_по_операторам"/>
      <sheetName val="Отчет_дебиторка_по_операторам"/>
      <sheetName val="Отчет_прибыль_по_операторам"/>
      <sheetName val="ПЭБ-1-02-Ф_"/>
      <sheetName val="ПЭБ-1-03-Ф_(январь)"/>
      <sheetName val="ПЭБ-1-09-Ф_(янв)"/>
      <sheetName val="ПЭБ_-1-11-Ф_"/>
      <sheetName val="ПЭБ_-2-02-Ф"/>
      <sheetName val="прочие денежные 2012 ГП"/>
      <sheetName val="8210.06-2="/>
      <sheetName val="ОСВ"/>
      <sheetName val="ИД"/>
      <sheetName val="Сводная форма"/>
      <sheetName val="Спр. - Код льготы"/>
      <sheetName val="Спр. - Страна прзвд."/>
      <sheetName val="ПЭБ-1-03-Ф_(янв_x0000_рь)"/>
      <sheetName val="Справочники"/>
      <sheetName val="Статьи ПЭТ"/>
      <sheetName val="отгр ГОК"/>
      <sheetName val="НаНачалоОП"/>
      <sheetName val="DMA"/>
      <sheetName val="Служебный"/>
      <sheetName val="пр-во - отгрузка"/>
      <sheetName val="СВОД"/>
      <sheetName val="Ф-3"/>
      <sheetName val="ПЭБ-1-03-Ф_(янв?рь)"/>
      <sheetName val="ПЭБ-1-03-Ф_(янв"/>
      <sheetName val="Предприятие"/>
      <sheetName val="СПР"/>
      <sheetName val="Статьи_2011"/>
      <sheetName val="VAT"/>
      <sheetName val="Other taxes"/>
      <sheetName val="VAT reconciliation"/>
      <sheetName val="Tickmarks"/>
      <sheetName val="молоко"/>
      <sheetName val="Эффект база"/>
      <sheetName val="Info"/>
      <sheetName val="Свд"/>
      <sheetName val="Наим."/>
      <sheetName val="Гост"/>
      <sheetName val="Типовые назначения платежа"/>
      <sheetName val="Факт"/>
      <sheetName val="макро"/>
      <sheetName val="1"/>
      <sheetName val="assump"/>
      <sheetName val="Отчет_отгрузка1"/>
      <sheetName val="Отчет_оплата1"/>
      <sheetName val="Отчет_дебиторка1"/>
      <sheetName val="Отчет_прибыль1"/>
      <sheetName val="Отчет_отгрузка_по_операторам1"/>
      <sheetName val="Отчет_оплата_по_операторам1"/>
      <sheetName val="Отчет_дебиторка_по_операторам1"/>
      <sheetName val="Отчет_прибыль_по_операторам1"/>
      <sheetName val="ПЭБ-1-02-Ф_1"/>
      <sheetName val="ПЭБ-1-03-Ф_(январь)1"/>
      <sheetName val="ПЭБ-1-09-Ф_(янв)1"/>
      <sheetName val="ПЭБ_-1-11-Ф_1"/>
      <sheetName val="ПЭБ_-2-02-Ф1"/>
      <sheetName val="12__Бюджет_капвложений"/>
      <sheetName val="11__Перечень_инвестпроектов"/>
      <sheetName val="6110_01+"/>
      <sheetName val="реестр_отгрузка"/>
      <sheetName val="Инвестиционный_план"/>
      <sheetName val="БДР_СУЭК_1_кв"/>
      <sheetName val="8210_06-2="/>
      <sheetName val="Сводная_форма"/>
      <sheetName val="прочие_денежные_2012_ГП"/>
      <sheetName val="Спр__-_Код_льготы"/>
      <sheetName val="Спр__-_Страна_прзвд_"/>
      <sheetName val="ставки"/>
      <sheetName val="Лист4"/>
      <sheetName val="Расчет ЛП Москва"/>
      <sheetName val="Расчет ЛП Нсб"/>
      <sheetName val="Соки Россия $"/>
      <sheetName val="форма секвест"/>
      <sheetName val="План-факт"/>
      <sheetName val="МСЦ"/>
      <sheetName val="СводЕАХ"/>
      <sheetName val="Потребность в прибыли"/>
      <sheetName val="1 Общая информация"/>
      <sheetName val="Фиксинг"/>
    </sheetNames>
    <sheetDataSet>
      <sheetData sheetId="0" refreshError="1">
        <row r="1">
          <cell r="B1">
            <v>37528</v>
          </cell>
        </row>
        <row r="3">
          <cell r="B3">
            <v>37500</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учка_ОГР(175)"/>
      <sheetName val="Смета КВ  (175)"/>
      <sheetName val="Замена оборуд_ОГР(175)"/>
      <sheetName val="Дин_КВ(175)"/>
      <sheetName val="Имущество(175)"/>
      <sheetName val="ФОТ_ОГР"/>
      <sheetName val="ФОТ_ОПР_ОХР(сокр.)"/>
      <sheetName val="Затр_ОГР_БВР"/>
      <sheetName val="Затр_ОГР_Заотк,Экск"/>
      <sheetName val="Затр_ОГР_Др,ПрТр"/>
      <sheetName val="Затр_Погр"/>
      <sheetName val="ОПР_рудник (175)"/>
      <sheetName val="Затр_РПК_ЗИФ"/>
      <sheetName val="ОПР(ЗИФ)_ОХР(175)"/>
      <sheetName val="Дин_затр_откр(175)"/>
      <sheetName val="ФИН-ОГР_б(175)"/>
      <sheetName val="ФИН-ОГР_к(175)"/>
      <sheetName val="Выручка_ОГР(125)"/>
      <sheetName val="Смета КВ  (125)"/>
      <sheetName val="Замена оборуд_ОГР(125)"/>
      <sheetName val="Дин_КВ(125)"/>
      <sheetName val="Имущество(125)"/>
      <sheetName val="ФОТ_ОПР_ОХР"/>
      <sheetName val="ОПР_рудник (125)"/>
      <sheetName val="ОПР(ЗИФ)_ОХР(125)"/>
      <sheetName val="Дин_затр_откр(125)"/>
      <sheetName val="ФИН-ОГР_б(125)"/>
      <sheetName val="ФИН-ОГР_к(125)"/>
      <sheetName val="Выручка_ОГР(50)"/>
      <sheetName val="Смета КВ  (50)"/>
      <sheetName val="Замена оборуд_ОГР(50)"/>
      <sheetName val="Дин_КВ(50)"/>
      <sheetName val="Имущество(50)"/>
      <sheetName val="Затр_ОГР_Тр (50)"/>
      <sheetName val="ОПР_рудник (50)"/>
      <sheetName val="ОПР(ЗИФ)_ОХР(50)"/>
      <sheetName val="Дин_затр_откр(50)"/>
      <sheetName val="ФИН-ОГР_б(50)"/>
      <sheetName val="ФИН-ОГР_к(50)"/>
      <sheetName val="ТЭП_ОГР(руб.)"/>
      <sheetName val="ТЭП_ОГР(долл.)"/>
      <sheetName val="Выручка_ПГР(175)"/>
      <sheetName val="Замена оборуд_ПГР(175)"/>
      <sheetName val="ФОТ_ПГР"/>
      <sheetName val="Затр_ПГР_Оч_ПНР"/>
      <sheetName val="Затр_ПГР_трансп"/>
      <sheetName val="Дин_затр_подз(175)"/>
      <sheetName val="ФИН-ПГР_б(175)"/>
      <sheetName val="ФИН-ПГР_к(175)"/>
      <sheetName val="Выручка_ПГР(125)"/>
      <sheetName val="Замена оборуд_ПГР(125)"/>
      <sheetName val="Дин_затр_подз(125)"/>
      <sheetName val="ФИН-ПГР_б(125)"/>
      <sheetName val="ФИН-ПГР_к(125)"/>
      <sheetName val="МПС_ПГР(125)"/>
      <sheetName val="МПС_ОГР(125)"/>
      <sheetName val="МПС_ПГР(175)"/>
      <sheetName val="МПС_ОГР(175)"/>
      <sheetName val="Выручка_ПГР(50)"/>
      <sheetName val="Замена оборуд_ПГР(50)"/>
      <sheetName val="Дин_затр_подз(50)"/>
      <sheetName val="ФИН-ПГР_б(50)"/>
      <sheetName val="ФИН-ПГР_к(50)"/>
      <sheetName val="ТЭП_ПГР(руб.)"/>
      <sheetName val="ТЭП_ПГР(долл.)"/>
      <sheetName val="const"/>
      <sheetName val="диагр_ПГР"/>
      <sheetName val="диагр_ОГР"/>
      <sheetName val="МПС_ПГР(50)"/>
      <sheetName val="МПС_ОГР(50)"/>
      <sheetName val="Исход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ow r="7">
          <cell r="C7">
            <v>0.18</v>
          </cell>
        </row>
      </sheetData>
      <sheetData sheetId="66"/>
      <sheetData sheetId="67"/>
      <sheetData sheetId="68"/>
      <sheetData sheetId="69"/>
      <sheetData sheetId="7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
      <sheetName val="Расчет"/>
      <sheetName val="Рез-т"/>
      <sheetName val="Тр-т"/>
      <sheetName val="Отрезать"/>
      <sheetName val="Рез-т-график"/>
      <sheetName val="Задание"/>
      <sheetName val="Расход матер"/>
      <sheetName val="Макро"/>
      <sheetName val="Погрузчик"/>
      <sheetName val="Погр-к-вЗаписку"/>
      <sheetName val="KAR10"/>
      <sheetName val="Рез_т"/>
      <sheetName val="ПАССАЖ. И ВСПОМ. ТРАНСП."/>
      <sheetName val="Исходные"/>
      <sheetName val="Const"/>
      <sheetName val="Лист3"/>
      <sheetName val="МЭМР"/>
      <sheetName val="прогноз"/>
      <sheetName val="Статьи"/>
      <sheetName val="ИТОГОВАЯ"/>
      <sheetName val="цена"/>
      <sheetName val="ОКВЭД_свод"/>
      <sheetName val="Контакты"/>
      <sheetName val="текучесть"/>
      <sheetName val="Assumptions"/>
      <sheetName val="МБП"/>
      <sheetName val="Расчет-выпуск"/>
      <sheetName val="2.4_Календарь"/>
      <sheetName val="Дефл."/>
      <sheetName val="Справочник"/>
    </sheetNames>
    <sheetDataSet>
      <sheetData sheetId="0" refreshError="1"/>
      <sheetData sheetId="1" refreshError="1"/>
      <sheetData sheetId="2" refreshError="1">
        <row r="7">
          <cell r="C7">
            <v>2.6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Maint"/>
      <sheetName val="Незав_пр_во "/>
      <sheetName val="вводные"/>
      <sheetName val="#ССЫЛКА"/>
      <sheetName val="Индексы инфляции"/>
      <sheetName val="Незав_пр-во_"/>
      <sheetName val="1_кв_"/>
      <sheetName val="2__кв_"/>
      <sheetName val="3_кв_"/>
      <sheetName val="4_кв_"/>
      <sheetName val="Расход_за_м-ц"/>
      <sheetName val="Отчёт_склада"/>
      <sheetName val="Незав_пр_во_"/>
      <sheetName val="Закупки"/>
      <sheetName val="FM IFRS2013"/>
      <sheetName val="КТГ и КИО КО 2011"/>
      <sheetName val="самосвалы"/>
      <sheetName val="Справочники"/>
      <sheetName val="Vocab"/>
      <sheetName val="МЭП"/>
      <sheetName val="Для подстановки"/>
      <sheetName val="Технический лист"/>
      <sheetName val="Справочник"/>
      <sheetName val="Сводн. с расшир. ОВ и ОС"/>
      <sheetName val="Taxes"/>
      <sheetName val="COGS CUR"/>
      <sheetName val="импортеры99"/>
      <sheetName val="импортеры96"/>
      <sheetName val="импортеры97"/>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Лист4"/>
      <sheetName val="п"/>
      <sheetName val="Функциональное направление"/>
      <sheetName val="словарь"/>
      <sheetName val="Незав_пр-во_5"/>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Общий"/>
      <sheetName val="База"/>
      <sheetName val="Лист2"/>
      <sheetName val="Лист1"/>
      <sheetName val="список"/>
      <sheetName val="не удалять"/>
      <sheetName val="ЦФО и МВЗ"/>
      <sheetName val="менеджеры"/>
      <sheetName val="Анализ деньги "/>
      <sheetName val="Месяцы"/>
      <sheetName val="Для_списка"/>
      <sheetName val="Варианты обеспечения"/>
      <sheetName val="Расход ВВ в 2001 г."/>
      <sheetName val="протокол КВ (С) печать"/>
      <sheetName val="Рабочий журнал"/>
      <sheetName val="Плотность"/>
      <sheetName val="Договор_авиа"/>
      <sheetName val="Подразделения"/>
      <sheetName val="ЛюдиСВ"/>
      <sheetName val="ЛюдиОх"/>
      <sheetName val="Договоры"/>
      <sheetName val="ЛУ"/>
      <sheetName val="перемещение"/>
      <sheetName val="Цель"/>
      <sheetName val="Груз_СВ"/>
      <sheetName val="Оглавление"/>
      <sheetName val="Справочник_ПФА"/>
      <sheetName val="Справочник ЦФО"/>
      <sheetName val="Справочник  ЦФО для ВПР"/>
      <sheetName val="Бюджетная"/>
      <sheetName val="Комплексная"/>
      <sheetName val="Дирекции"/>
      <sheetName val="ЦФО"/>
      <sheetName val="_Ф3"/>
      <sheetName val="Список компаний"/>
      <sheetName val="Прил 1 Функц-ые направлен.  (3"/>
      <sheetName val="Бюджетная!"/>
      <sheetName val=""/>
      <sheetName val="Sheet2"/>
      <sheetName val="шахматка"/>
      <sheetName val="Служебные таблицы"/>
      <sheetName val="Справочник провайдеров"/>
      <sheetName val="mapping"/>
      <sheetName val="Легенда"/>
      <sheetName val="Table"/>
      <sheetName val="Case_Input"/>
      <sheetName val="TCC"/>
      <sheetName val="СпрВспом общ"/>
      <sheetName val="Договоры (2)"/>
      <sheetName val="Добыча"/>
      <sheetName val="Реализация"/>
      <sheetName val="PL 04"/>
      <sheetName val="Слайд PL"/>
      <sheetName val="Слайд PL общий"/>
      <sheetName val="Свод СС произв."/>
      <sheetName val="04 PL (Юб.)"/>
      <sheetName val="04 Слайд Юбил."/>
      <sheetName val="04 PL (Перевальный)"/>
      <sheetName val="04 Слайд Перевальный"/>
      <sheetName val="04 PL (Улахан)"/>
      <sheetName val="04 Слайд Улахан"/>
      <sheetName val="04 PL (Буор)"/>
      <sheetName val="04 Слайд Буор "/>
      <sheetName val="Цель поездки"/>
      <sheetName val="Lists"/>
      <sheetName val="Data"/>
      <sheetName val="Данные"/>
      <sheetName val="БП_2018_ненорм.ТМЦ"/>
      <sheetName val="Оборудование БП_2018"/>
      <sheetName val="БП_2018_ремонты оборудования"/>
      <sheetName val="БП_2018_прочие УСО "/>
      <sheetName val="ВЗ"/>
      <sheetName val="2.1. Heat map INDEXES"/>
      <sheetName val="справочник статей"/>
      <sheetName val="Назначение закупки"/>
      <sheetName val="Свод"/>
      <sheetName val="TECH"/>
      <sheetName val="ЗВЕДЕНА"/>
      <sheetName val="directory"/>
      <sheetName val="Назва обладнання"/>
      <sheetName val="исходники"/>
      <sheetName val="технич. лист"/>
      <sheetName val="J02-1_31.12.2012"/>
      <sheetName val="WC new"/>
      <sheetName val="Major counterparties"/>
      <sheetName val="_Ф2"/>
      <sheetName val="Справочник 2"/>
      <sheetName val="Справочник 1"/>
      <sheetName val="Расчёт простоя по площадкам"/>
      <sheetName val="Служебное"/>
      <sheetName val="Загл"/>
      <sheetName val="Бюджетные статьи"/>
      <sheetName val="справочники 1С"/>
      <sheetName val="БП услуги прочие"/>
      <sheetName val="сводная РП"/>
      <sheetName val="#¡REF"/>
      <sheetName val="5э"/>
      <sheetName val="Формат"/>
      <sheetName val="ИТР"/>
      <sheetName val="справочник для мп_ДТЭК"/>
      <sheetName val="узелSAP"/>
      <sheetName val="СПИСОК-"/>
      <sheetName val="Титул"/>
      <sheetName val="СПР"/>
      <sheetName val="БДР"/>
      <sheetName val="ОПР"/>
      <sheetName val="ГСМ ОПЗ"/>
      <sheetName val="ГСМ ИТР"/>
      <sheetName val="5.Справочник"/>
      <sheetName val="4-kpi's"/>
      <sheetName val="19-BS"/>
      <sheetName val="2-Index"/>
      <sheetName val="18-CSize"/>
      <sheetName val="10-fc"/>
      <sheetName val="12-taxes"/>
      <sheetName val="13-fa"/>
      <sheetName val="14-wc"/>
      <sheetName val="8-sales"/>
      <sheetName val="11-financing"/>
      <sheetName val="17-Sens"/>
      <sheetName val="1-Index"/>
      <sheetName val="main"/>
      <sheetName val="На проверку УЛИС"/>
      <sheetName val="Лист3"/>
      <sheetName val="OPEX 2019 Прогноз"/>
      <sheetName val="1.ФЦО_инвест_статья"/>
      <sheetName val="ФЦО"/>
      <sheetName val="МВЗ"/>
      <sheetName val="МВЗ_выгрузка"/>
      <sheetName val="ГП и внутренние услуги"/>
      <sheetName val="Группы МЦ_Группы Услуг_новый"/>
      <sheetName val="Статьи расх"/>
      <sheetName val="Справочник статусов"/>
      <sheetName val="Приоритет проектов"/>
      <sheetName val="Категория"/>
      <sheetName val="list"/>
      <sheetName val="dll"/>
      <sheetName val="Catalog"/>
      <sheetName val="Каталог цен"/>
      <sheetName val="предприятия"/>
      <sheetName val="Service_list"/>
      <sheetName val="Справочник2"/>
      <sheetName val="Описание и классификаторы"/>
      <sheetName val="УРНАТ 2019"/>
      <sheetName val="УРНАТ 2018"/>
      <sheetName val="COSTS"/>
      <sheetName val="description dep"/>
      <sheetName val="1. Лист согласования"/>
      <sheetName val="группы"/>
      <sheetName val="Группы (2)"/>
      <sheetName val="список статей"/>
      <sheetName val="Исходные"/>
      <sheetName val="Склады"/>
      <sheetName val="Variables 2"/>
      <sheetName val="Block Upload"/>
      <sheetName val="Variables"/>
      <sheetName val="165"/>
      <sheetName val="презент ВРТ"/>
      <sheetName val="Ф 01-2020"/>
      <sheetName val="Ф 02-2020"/>
      <sheetName val="Ф 03-2020"/>
      <sheetName val="Ф 04-2020"/>
      <sheetName val="Ф 05-2020"/>
      <sheetName val="Ф 06-2020"/>
      <sheetName val="Ф 07-2020"/>
      <sheetName val="Ф 08-2020"/>
      <sheetName val="Ф 09-2020"/>
      <sheetName val="Ф 10-2020"/>
      <sheetName val="Ф 11-2020"/>
      <sheetName val="Ф 12-2020"/>
      <sheetName val="Ф 2020"/>
      <sheetName val="Комм."/>
      <sheetName val="Управл."/>
      <sheetName val="Колич.показ."/>
      <sheetName val="KPI 2 АВА-Казань"/>
      <sheetName val="для презентации"/>
      <sheetName val="P&amp;L Полик"/>
      <sheetName val="P&amp;L Роддом"/>
      <sheetName val="P&amp;L Стационар"/>
      <sheetName val="P&amp;L ВРТ"/>
      <sheetName val="P&amp;L Косм"/>
      <sheetName val="P&amp;L Лаб"/>
      <sheetName val="P&amp;L Медадм"/>
      <sheetName val="P&amp;L АДМ"/>
      <sheetName val="Доходы и материалы"/>
      <sheetName val="Казанский филиал"/>
      <sheetName val="МБП"/>
      <sheetName val="ТО МО"/>
      <sheetName val="ИТС"/>
      <sheetName val="Гл.Бух"/>
      <sheetName val="ИТ"/>
      <sheetName val="Обучение"/>
      <sheetName val="ФОТ Полик"/>
      <sheetName val="ФОТ Роддом"/>
      <sheetName val="ФОТ Хир.Стац."/>
      <sheetName val="ФОТ ВРТ"/>
      <sheetName val="ФОТ Косм"/>
      <sheetName val="ФОТ Лаб"/>
      <sheetName val="ФОТ АДМ"/>
      <sheetName val="ШР"/>
      <sheetName val="Юбиляры АВА-К"/>
      <sheetName val="ФОТ КФ"/>
      <sheetName val="ШР КФ"/>
      <sheetName val="юбиляры КФ"/>
      <sheetName val="Обучение КФ"/>
      <sheetName val="ТО МО КФ"/>
      <sheetName val="ИТС КФ"/>
      <sheetName val="ИТ КФ"/>
      <sheetName val="МБП КФ"/>
      <sheetName val="15"/>
      <sheetName val="ОпКоррк"/>
      <sheetName val="23"/>
      <sheetName val="отпуск"/>
      <sheetName val="Unicredit"/>
      <sheetName val="2014"/>
      <sheetName val="2015"/>
      <sheetName val="P&amp;L"/>
      <sheetName val="BS"/>
      <sheetName val="def tax"/>
      <sheetName val="2016"/>
      <sheetName val="2017"/>
      <sheetName val="2018"/>
      <sheetName val="Nordea"/>
      <sheetName val="2019"/>
      <sheetName val="Доп по Юникред"/>
      <sheetName val="Стоимость здания"/>
      <sheetName val="2020 до изм"/>
      <sheetName val="2020"/>
      <sheetName val="IAS 10"/>
      <sheetName val="Здание"/>
      <sheetName val="МБП сч 20 2012"/>
      <sheetName val="МБП Сч 25 2012"/>
      <sheetName val="Модернизация Косм"/>
      <sheetName val="сч 25 МБП 2013"/>
      <sheetName val="сч. 20 МБП 2013"/>
      <sheetName val="амортизация здания РСБУ"/>
      <sheetName val="НДС"/>
      <sheetName val="котлы"/>
      <sheetName val="Альфа"/>
      <sheetName val="лифты"/>
      <sheetName val="ооциты"/>
      <sheetName val="Leasing"/>
      <sheetName val="Leasing new"/>
      <sheetName val="НМА"/>
      <sheetName val="Other"/>
      <sheetName val="Агентские"/>
      <sheetName val="Капитал.%% на космо"/>
      <sheetName val="Обесценение"/>
      <sheetName val="Accruals 2017"/>
      <sheetName val="Незав_пр-во_10"/>
      <sheetName val="1_кв_9"/>
      <sheetName val="2__кв_9"/>
      <sheetName val="3_кв_9"/>
      <sheetName val="4_кв_9"/>
      <sheetName val="Расход_за_м-ц9"/>
      <sheetName val="Отчёт_склада9"/>
      <sheetName val="Незав_пр_во_9"/>
      <sheetName val="COGS_CUR9"/>
      <sheetName val="КТГ_и_КИО_КО_2011"/>
      <sheetName val="Индексы_инфляции"/>
      <sheetName val="FM_IFRS2013"/>
      <sheetName val="мощность_нч_год_в15"/>
      <sheetName val="Функциональное_направление5"/>
      <sheetName val="не_удалять"/>
      <sheetName val="ЦФО_и_МВЗ"/>
      <sheetName val="Анализ_деньги_"/>
      <sheetName val="Справочник_ЦФО"/>
      <sheetName val="Справочник__ЦФО_для_ВПР"/>
      <sheetName val="Список_компаний"/>
      <sheetName val="Прил_1_Функц-ые_направлен___(3"/>
      <sheetName val="Служебные_таблицы"/>
      <sheetName val="Справочник_провайдеров"/>
      <sheetName val="Сводн__с_расшир__ОВ_и_ОС"/>
      <sheetName val="Для_подстановки"/>
      <sheetName val="Технический_лист"/>
      <sheetName val="БП_2018_ненорм_ТМЦ"/>
      <sheetName val="Оборудование_БП_2018"/>
      <sheetName val="БП_2018_ремонты_оборудования"/>
      <sheetName val="БП_2018_прочие_УСО_"/>
      <sheetName val="презент_ВРТ"/>
      <sheetName val="Ф_01-2020"/>
      <sheetName val="Ф_02-2020"/>
      <sheetName val="Ф_03-2020"/>
      <sheetName val="Ф_04-2020"/>
      <sheetName val="Ф_05-2020"/>
      <sheetName val="Ф_06-2020"/>
      <sheetName val="Ф_07-2020"/>
      <sheetName val="Ф_08-2020"/>
      <sheetName val="Ф_09-2020"/>
      <sheetName val="Ф_10-2020"/>
      <sheetName val="Ф_11-2020"/>
      <sheetName val="Ф_12-2020"/>
      <sheetName val="Ф_2020"/>
      <sheetName val="Комм_"/>
      <sheetName val="Управл_"/>
      <sheetName val="Колич_показ_"/>
      <sheetName val="KPI_2_АВА-Казань"/>
      <sheetName val="для_презентации"/>
      <sheetName val="P&amp;L_Полик"/>
      <sheetName val="P&amp;L_Роддом"/>
      <sheetName val="P&amp;L_Стационар"/>
      <sheetName val="P&amp;L_ВРТ"/>
      <sheetName val="P&amp;L_Косм"/>
      <sheetName val="P&amp;L_Лаб"/>
      <sheetName val="P&amp;L_Медадм"/>
      <sheetName val="P&amp;L_АДМ"/>
      <sheetName val="Доходы_и_материалы"/>
      <sheetName val="Казанский_филиал"/>
      <sheetName val="ТО_МО"/>
      <sheetName val="Гл_Бух"/>
      <sheetName val="ФОТ_Полик"/>
      <sheetName val="ФОТ_Роддом"/>
      <sheetName val="ФОТ_Хир_Стац_"/>
      <sheetName val="ФОТ_ВРТ"/>
      <sheetName val="ФОТ_Косм"/>
      <sheetName val="ФОТ_Лаб"/>
      <sheetName val="ФОТ_АДМ"/>
      <sheetName val="Юбиляры_АВА-К"/>
      <sheetName val="ФОТ_КФ"/>
      <sheetName val="ШР_КФ"/>
      <sheetName val="юбиляры_КФ"/>
      <sheetName val="Обучение_КФ"/>
      <sheetName val="ТО_МО_КФ"/>
      <sheetName val="ИТС_КФ"/>
      <sheetName val="ИТ_КФ"/>
      <sheetName val="МБП_КФ"/>
      <sheetName val="2_1__Heat_map_INDEXES"/>
      <sheetName val="справочник_статей"/>
      <sheetName val="Назначение_закупки"/>
      <sheetName val="Назва_обладнання"/>
      <sheetName val="Справочник_2"/>
      <sheetName val="Справочник_1"/>
      <sheetName val="технич__лист"/>
      <sheetName val="J02-1_31_12_2012"/>
      <sheetName val="WC_new"/>
      <sheetName val="Major_counterparties"/>
      <sheetName val="Расчёт_простоя_по_площадкам"/>
      <sheetName val="Бюджетные_статьи"/>
      <sheetName val="справочники_1С"/>
      <sheetName val="БП_услуги_прочие"/>
      <sheetName val="сводная_РП"/>
      <sheetName val="справочник_для_мп_ДТЭК"/>
      <sheetName val="ГСМ_ОПЗ"/>
      <sheetName val="ГСМ_ИТР"/>
      <sheetName val="5_Справочник"/>
      <sheetName val="Варианты_обеспечения"/>
      <sheetName val="Расход_ВВ_в_2001_г_"/>
      <sheetName val="протокол_КВ_(С)_печать"/>
      <sheetName val="PL_04"/>
      <sheetName val="Слайд_PL"/>
      <sheetName val="Слайд_PL_общий"/>
      <sheetName val="Свод_СС_произв_"/>
      <sheetName val="04_PL_(Юб_)"/>
      <sheetName val="04_Слайд_Юбил_"/>
      <sheetName val="04_PL_(Перевальный)"/>
      <sheetName val="04_Слайд_Перевальный"/>
      <sheetName val="04_PL_(Улахан)"/>
      <sheetName val="04_Слайд_Улахан"/>
      <sheetName val="04_PL_(Буор)"/>
      <sheetName val="04_Слайд_Буор_"/>
      <sheetName val="Company"/>
      <sheetName val="Supporting data"/>
      <sheetName val="assumptions"/>
      <sheetName val="ev_ebitda"/>
      <sheetName val="dcf"/>
      <sheetName val="summary financials"/>
      <sheetName val="Рабочий_журнал"/>
      <sheetName val="На_проверку_УЛИС"/>
      <sheetName val="OPEX_2019_Прогноз"/>
      <sheetName val="1_ФЦО_инвест_статья"/>
      <sheetName val="ГП_и_внутренние_услуги"/>
      <sheetName val="Группы_МЦ_Группы_Услуг_новый"/>
      <sheetName val="Статьи_расх"/>
      <sheetName val="Справочник_статусов"/>
      <sheetName val="Приоритет_проектов"/>
      <sheetName val="ETC"/>
      <sheetName val="инструкции"/>
      <sheetName val="Классиф"/>
      <sheetName val="ОСВ"/>
      <sheetName val="Escalated Budget"/>
      <sheetName val="Персоналии"/>
      <sheetName val="WM"/>
      <sheetName val="Сравнение"/>
      <sheetName val="Упр Ф"/>
      <sheetName val="Сводные данные"/>
      <sheetName val="КПиГР Олимп"/>
      <sheetName val="капстрой"/>
      <sheetName val="AT_GDT"/>
      <sheetName val="CAPEX report"/>
      <sheetName val="5. Состав ДеИнвестиций"/>
      <sheetName val="коэф"/>
      <sheetName val="Справочник ВГО"/>
      <sheetName val="Меппинг"/>
      <sheetName val="3.2.Справочник"/>
      <sheetName val="Справочники АВТО"/>
      <sheetName val="hidden"/>
      <sheetName val="по ЮЛ"/>
      <sheetName val="для формули"/>
      <sheetName val="_Т10"/>
      <sheetName val="_Т1"/>
      <sheetName val="_Т2"/>
      <sheetName val="_Т4"/>
      <sheetName val="_Т5"/>
      <sheetName val="_Т6"/>
      <sheetName val="_Т7"/>
      <sheetName val="_Т8"/>
      <sheetName val="_Т9"/>
      <sheetName val="Комментарии станций"/>
      <sheetName val="Драйвера"/>
      <sheetName val="Library"/>
      <sheetName val="Справочник_2019"/>
      <sheetName val="техлист"/>
      <sheetName val="выпадающие списки"/>
      <sheetName val="Макро"/>
      <sheetName val="П-6"/>
      <sheetName val="Спр_СЗР"/>
      <sheetName val="Цены"/>
      <sheetName val="Тит"/>
      <sheetName val="Б_уд"/>
      <sheetName val="Б_сем"/>
      <sheetName val="Б_сзр"/>
      <sheetName val="SLA"/>
      <sheetName val="Custom1"/>
      <sheetName val="Custom5"/>
      <sheetName val="Custom7"/>
      <sheetName val="Custom8"/>
      <sheetName val="Custom2"/>
      <sheetName val="Custom6"/>
      <sheetName val="КОНС"/>
      <sheetName val="НСИ"/>
      <sheetName val="валюта"/>
      <sheetName val="Для списков"/>
      <sheetName val="Equity"/>
      <sheetName val="Чувствительность"/>
      <sheetName val="Общие начальные данные"/>
      <sheetName val="рэз 12.2011"/>
      <sheetName val="денежный поток"/>
      <sheetName val="Продажи"/>
      <sheetName val="rsoilbal"/>
      <sheetName val="XLR_NoRangeSheet"/>
      <sheetName val="share price 2002"/>
      <sheetName val="private"/>
      <sheetName val="inf"/>
      <sheetName val="163"/>
      <sheetName val="259"/>
      <sheetName val="2020Y"/>
      <sheetName val="цко"/>
      <sheetName val="ткв_2007"/>
      <sheetName val="Сверка (затраты по резидентам)"/>
      <sheetName val="Критерии"/>
      <sheetName val="контрагенты"/>
      <sheetName val="3 утв."/>
      <sheetName val="УРНАТ 2021"/>
      <sheetName val="Подрядчики"/>
      <sheetName val="тех2"/>
      <sheetName val="Каталог_цен"/>
      <sheetName val="Описание_и_классификаторы"/>
      <sheetName val="УРНАТ_2019"/>
      <sheetName val="УРНАТ_2018"/>
      <sheetName val="Группы_(2)"/>
      <sheetName val="Справочник_ВГО"/>
      <sheetName val="3_2_Справочник"/>
      <sheetName val="Справочники_АВТО"/>
      <sheetName val="по_ЮЛ"/>
      <sheetName val="СпрВспом_общ"/>
      <sheetName val="Договоры_(2)"/>
      <sheetName val="для_формули"/>
      <sheetName val="Комментарии_станций"/>
      <sheetName val="список_статей"/>
      <sheetName val="выпадающие_списки"/>
      <sheetName val="description_dep"/>
      <sheetName val="1__Лист_согласования"/>
      <sheetName val="Сверка_(затраты_по_резидентам)"/>
      <sheetName val="3_утв_"/>
      <sheetName val="УРНАТ_2021"/>
      <sheetName val="a6"/>
      <sheetName val="tax"/>
      <sheetName val="0"/>
      <sheetName val="1 кв"/>
      <sheetName val="10 міс."/>
      <sheetName val="11 міс."/>
      <sheetName val="12 міс."/>
      <sheetName val="1998"/>
      <sheetName val="2 кв"/>
      <sheetName val="2 утв"/>
      <sheetName val="3 не сокр."/>
      <sheetName val="3 тар."/>
      <sheetName val="3кв "/>
      <sheetName val="4 утв"/>
      <sheetName val="7 міс"/>
      <sheetName val="8 міс."/>
      <sheetName val="812"/>
      <sheetName val="812 (2)"/>
      <sheetName val="9 (2)"/>
      <sheetName val="9 міс."/>
      <sheetName val="RN 0402"/>
      <sheetName val="RN_1002"/>
      <sheetName val="pivot 05.02"/>
      <sheetName val="Pivots"/>
      <sheetName val="Advaces received"/>
      <sheetName val="сист."/>
      <sheetName val="ПФМ"/>
      <sheetName val="ВГО"/>
      <sheetName val="коды сервисов"/>
      <sheetName val="Subfed SpB"/>
      <sheetName val="Pivot new"/>
      <sheetName val="Pivot contracts new"/>
      <sheetName val="1.1_TB_Cons_2020"/>
      <sheetName val="TB"/>
      <sheetName val="FS"/>
      <sheetName val="Jan|Dec"/>
      <sheetName val="Payments Jan"/>
      <sheetName val="ICO"/>
      <sheetName val="X-rates"/>
      <sheetName val="v12_IFRS TB"/>
      <sheetName val="LR 31.12"/>
      <sheetName val="TR 31.12"/>
      <sheetName val="PVT Adjs"/>
      <sheetName val="v10_IFRS TB"/>
      <sheetName val="v12_PBT"/>
      <sheetName val="Conso_Adjs"/>
      <sheetName val="OR 31.12"/>
      <sheetName val="1.1_TB_Cons_2019"/>
      <sheetName val="1.1_TB_Cons_2020_v12"/>
      <sheetName val="PVES-2 JE 2019"/>
      <sheetName val="TB PVES-2"/>
      <sheetName val="IFRS TB_2020"/>
      <sheetName val="TB_Cons_2019"/>
      <sheetName val="JE`20"/>
      <sheetName val="A18"/>
      <sheetName val="A08"/>
      <sheetName val="TB`20"/>
      <sheetName val="Справочник контрагентов"/>
      <sheetName val="const"/>
      <sheetName val="Ознаки критичності довідник"/>
      <sheetName val="TB 2020"/>
      <sheetName val="JE 2020"/>
      <sheetName val="техлис"/>
      <sheetName val="ЛИМИТ"/>
      <sheetName val="Cash payments PVT"/>
      <sheetName val="assump"/>
      <sheetName val="дек20"/>
      <sheetName val="проект2002"/>
      <sheetName val="PMC_ORG"/>
      <sheetName val="Приложение №5"/>
      <sheetName val="SUM"/>
      <sheetName val="Норм.КВ "/>
      <sheetName val="Норм.КВ"/>
      <sheetName val="Base Inputs"/>
      <sheetName val="нормативы эксплуат.затрат"/>
      <sheetName val="нормативы выручки"/>
      <sheetName val="Налоги"/>
      <sheetName val="Расчет цены"/>
      <sheetName val="нормативы капвложений"/>
      <sheetName val="Нормативы экспл. затрат"/>
      <sheetName val="Структура целей"/>
      <sheetName val="-1 вариант"/>
      <sheetName val="Прибыль"/>
      <sheetName val="справочникМВЗ"/>
      <sheetName val="проверка"/>
      <sheetName val="пр-во"/>
      <sheetName val="Constants"/>
      <sheetName val="NIUs"/>
      <sheetName val="цеховая с-сть"/>
      <sheetName val="остатки"/>
      <sheetName val="Закупки для ремонта и подд"/>
      <sheetName val="inputhrs"/>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row r="513">
          <cell r="AA513">
            <v>0</v>
          </cell>
          <cell r="AE513">
            <v>0</v>
          </cell>
          <cell r="AI513">
            <v>0</v>
          </cell>
          <cell r="AM513">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K1" t="str">
            <v>Утверждаю:</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ow r="1">
          <cell r="K1" t="str">
            <v>Утверждаю:</v>
          </cell>
        </row>
      </sheetData>
      <sheetData sheetId="65">
        <row r="1">
          <cell r="K1" t="str">
            <v>Утверждаю:</v>
          </cell>
        </row>
      </sheetData>
      <sheetData sheetId="66">
        <row r="1">
          <cell r="K1" t="str">
            <v>Утверждаю:</v>
          </cell>
        </row>
      </sheetData>
      <sheetData sheetId="67">
        <row r="1">
          <cell r="K1" t="str">
            <v>Утверждаю:</v>
          </cell>
        </row>
      </sheetData>
      <sheetData sheetId="68">
        <row r="1">
          <cell r="K1" t="str">
            <v>Утверждаю:</v>
          </cell>
        </row>
      </sheetData>
      <sheetData sheetId="69">
        <row r="1">
          <cell r="K1" t="str">
            <v>Утверждаю:</v>
          </cell>
        </row>
      </sheetData>
      <sheetData sheetId="70">
        <row r="1">
          <cell r="K1" t="str">
            <v>Утверждаю:</v>
          </cell>
        </row>
      </sheetData>
      <sheetData sheetId="71">
        <row r="1">
          <cell r="K1" t="str">
            <v>Утверждаю:</v>
          </cell>
        </row>
      </sheetData>
      <sheetData sheetId="72">
        <row r="1">
          <cell r="K1" t="str">
            <v>Утверждаю:</v>
          </cell>
        </row>
      </sheetData>
      <sheetData sheetId="73">
        <row r="1">
          <cell r="K1" t="str">
            <v>Утверждаю:</v>
          </cell>
        </row>
      </sheetData>
      <sheetData sheetId="74">
        <row r="1">
          <cell r="K1" t="str">
            <v>Утверждаю:</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1">
          <cell r="K1" t="str">
            <v>Утверждаю:</v>
          </cell>
        </row>
      </sheetData>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row r="1">
          <cell r="K1" t="str">
            <v>Утверждаю:</v>
          </cell>
        </row>
      </sheetData>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row r="1">
          <cell r="K1" t="str">
            <v>Утверждаю:</v>
          </cell>
        </row>
      </sheetData>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row r="1">
          <cell r="K1" t="str">
            <v>Утверждаю:</v>
          </cell>
        </row>
      </sheetData>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row r="1">
          <cell r="K1" t="str">
            <v>Утверждаю:</v>
          </cell>
        </row>
      </sheetData>
      <sheetData sheetId="111">
        <row r="1">
          <cell r="K1" t="str">
            <v>Утверждаю:</v>
          </cell>
        </row>
      </sheetData>
      <sheetData sheetId="112">
        <row r="1">
          <cell r="K1" t="str">
            <v>Утверждаю:</v>
          </cell>
        </row>
      </sheetData>
      <sheetData sheetId="113">
        <row r="1">
          <cell r="K1" t="str">
            <v>Утверждаю:</v>
          </cell>
        </row>
      </sheetData>
      <sheetData sheetId="114">
        <row r="1">
          <cell r="K1" t="str">
            <v>Утверждаю:</v>
          </cell>
        </row>
      </sheetData>
      <sheetData sheetId="115">
        <row r="1">
          <cell r="K1" t="str">
            <v>Утверждаю:</v>
          </cell>
        </row>
      </sheetData>
      <sheetData sheetId="116">
        <row r="1">
          <cell r="K1" t="str">
            <v>Утверждаю:</v>
          </cell>
        </row>
      </sheetData>
      <sheetData sheetId="117">
        <row r="1">
          <cell r="K1" t="str">
            <v>Утверждаю:</v>
          </cell>
        </row>
      </sheetData>
      <sheetData sheetId="118">
        <row r="1">
          <cell r="K1" t="str">
            <v>Утверждаю:</v>
          </cell>
        </row>
      </sheetData>
      <sheetData sheetId="119">
        <row r="1">
          <cell r="K1" t="str">
            <v>Утверждаю:</v>
          </cell>
        </row>
      </sheetData>
      <sheetData sheetId="120">
        <row r="1">
          <cell r="K1" t="str">
            <v>Утверждаю:</v>
          </cell>
        </row>
      </sheetData>
      <sheetData sheetId="121">
        <row r="1">
          <cell r="K1" t="str">
            <v>Утверждаю:</v>
          </cell>
        </row>
      </sheetData>
      <sheetData sheetId="122">
        <row r="1">
          <cell r="K1" t="str">
            <v>Утверждаю:</v>
          </cell>
        </row>
      </sheetData>
      <sheetData sheetId="123">
        <row r="1">
          <cell r="K1" t="str">
            <v>Утверждаю:</v>
          </cell>
        </row>
      </sheetData>
      <sheetData sheetId="124">
        <row r="1">
          <cell r="K1" t="str">
            <v>Утверждаю:</v>
          </cell>
        </row>
      </sheetData>
      <sheetData sheetId="125">
        <row r="1">
          <cell r="K1" t="str">
            <v>Утверждаю:</v>
          </cell>
        </row>
      </sheetData>
      <sheetData sheetId="126">
        <row r="1">
          <cell r="K1" t="str">
            <v>Утверждаю:</v>
          </cell>
        </row>
      </sheetData>
      <sheetData sheetId="127">
        <row r="1">
          <cell r="K1" t="str">
            <v>Утверждаю:</v>
          </cell>
        </row>
      </sheetData>
      <sheetData sheetId="128">
        <row r="1">
          <cell r="K1" t="str">
            <v>Утверждаю:</v>
          </cell>
        </row>
      </sheetData>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ow r="3">
          <cell r="B3">
            <v>0</v>
          </cell>
        </row>
      </sheetData>
      <sheetData sheetId="251">
        <row r="3">
          <cell r="B3">
            <v>0</v>
          </cell>
        </row>
      </sheetData>
      <sheetData sheetId="252">
        <row r="3">
          <cell r="B3">
            <v>0</v>
          </cell>
        </row>
      </sheetData>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row r="3">
          <cell r="C3" t="str">
            <v>в долл. США</v>
          </cell>
        </row>
      </sheetData>
      <sheetData sheetId="268" refreshError="1"/>
      <sheetData sheetId="269">
        <row r="3">
          <cell r="C3" t="str">
            <v>в долл. США</v>
          </cell>
        </row>
      </sheetData>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ow r="2">
          <cell r="A2" t="str">
            <v>ВРТ</v>
          </cell>
        </row>
      </sheetData>
      <sheetData sheetId="303">
        <row r="1">
          <cell r="K1" t="str">
            <v>Утверждаю:</v>
          </cell>
        </row>
      </sheetData>
      <sheetData sheetId="304">
        <row r="1">
          <cell r="K1" t="str">
            <v>Утверждаю:</v>
          </cell>
        </row>
      </sheetData>
      <sheetData sheetId="305">
        <row r="1">
          <cell r="A1">
            <v>15</v>
          </cell>
        </row>
      </sheetData>
      <sheetData sheetId="306">
        <row r="1">
          <cell r="K1" t="str">
            <v>Утверждаю:</v>
          </cell>
        </row>
      </sheetData>
      <sheetData sheetId="307">
        <row r="1">
          <cell r="K1" t="str">
            <v>Утверждаю:</v>
          </cell>
        </row>
      </sheetData>
      <sheetData sheetId="308">
        <row r="1">
          <cell r="K1" t="str">
            <v>Утверждаю:</v>
          </cell>
        </row>
      </sheetData>
      <sheetData sheetId="309">
        <row r="1">
          <cell r="K1" t="str">
            <v>Утверждаю:</v>
          </cell>
        </row>
      </sheetData>
      <sheetData sheetId="310">
        <row r="1">
          <cell r="K1" t="str">
            <v>Утверждаю:</v>
          </cell>
        </row>
      </sheetData>
      <sheetData sheetId="311">
        <row r="1">
          <cell r="K1" t="str">
            <v>Утверждаю:</v>
          </cell>
        </row>
      </sheetData>
      <sheetData sheetId="312">
        <row r="2">
          <cell r="A2" t="str">
            <v>ВРТ</v>
          </cell>
        </row>
      </sheetData>
      <sheetData sheetId="313">
        <row r="1">
          <cell r="K1" t="str">
            <v>Утверждаю:</v>
          </cell>
        </row>
      </sheetData>
      <sheetData sheetId="314"/>
      <sheetData sheetId="315">
        <row r="1">
          <cell r="K1" t="str">
            <v>Утверждаю:</v>
          </cell>
        </row>
      </sheetData>
      <sheetData sheetId="316">
        <row r="1">
          <cell r="K1" t="str">
            <v>Утверждаю:</v>
          </cell>
        </row>
      </sheetData>
      <sheetData sheetId="317">
        <row r="1">
          <cell r="K1" t="str">
            <v>Утверждаю:</v>
          </cell>
        </row>
      </sheetData>
      <sheetData sheetId="318">
        <row r="1">
          <cell r="A1">
            <v>15</v>
          </cell>
        </row>
      </sheetData>
      <sheetData sheetId="319">
        <row r="1">
          <cell r="K1" t="str">
            <v>Утверждаю:</v>
          </cell>
        </row>
      </sheetData>
      <sheetData sheetId="320">
        <row r="1">
          <cell r="K1" t="str">
            <v>Утверждаю:</v>
          </cell>
        </row>
      </sheetData>
      <sheetData sheetId="321">
        <row r="1">
          <cell r="K1" t="str">
            <v>Утверждаю:</v>
          </cell>
        </row>
      </sheetData>
      <sheetData sheetId="322">
        <row r="1">
          <cell r="K1" t="str">
            <v>Утверждаю:</v>
          </cell>
        </row>
      </sheetData>
      <sheetData sheetId="323">
        <row r="1">
          <cell r="K1" t="str">
            <v>Утверждаю:</v>
          </cell>
        </row>
      </sheetData>
      <sheetData sheetId="324">
        <row r="1">
          <cell r="K1" t="str">
            <v>Утверждаю:</v>
          </cell>
        </row>
      </sheetData>
      <sheetData sheetId="325">
        <row r="1">
          <cell r="A1">
            <v>15</v>
          </cell>
        </row>
      </sheetData>
      <sheetData sheetId="326">
        <row r="1">
          <cell r="K1" t="str">
            <v>Утверждаю:</v>
          </cell>
        </row>
      </sheetData>
      <sheetData sheetId="327">
        <row r="1">
          <cell r="K1" t="str">
            <v>Утверждаю:</v>
          </cell>
        </row>
      </sheetData>
      <sheetData sheetId="328">
        <row r="1">
          <cell r="K1" t="str">
            <v>Утверждаю:</v>
          </cell>
        </row>
      </sheetData>
      <sheetData sheetId="329">
        <row r="1">
          <cell r="K1" t="str">
            <v>Утверждаю:</v>
          </cell>
        </row>
      </sheetData>
      <sheetData sheetId="330">
        <row r="1">
          <cell r="K1" t="str">
            <v>Утверждаю:</v>
          </cell>
        </row>
      </sheetData>
      <sheetData sheetId="331">
        <row r="1">
          <cell r="K1" t="str">
            <v>Утверждаю:</v>
          </cell>
        </row>
      </sheetData>
      <sheetData sheetId="332">
        <row r="1">
          <cell r="K1" t="str">
            <v>Утверждаю:</v>
          </cell>
        </row>
      </sheetData>
      <sheetData sheetId="333">
        <row r="1">
          <cell r="K1" t="str">
            <v>Утверждаю:</v>
          </cell>
        </row>
      </sheetData>
      <sheetData sheetId="334">
        <row r="1">
          <cell r="K1" t="str">
            <v>Утверждаю:</v>
          </cell>
        </row>
      </sheetData>
      <sheetData sheetId="335">
        <row r="1">
          <cell r="K1" t="str">
            <v>Утверждаю:</v>
          </cell>
        </row>
      </sheetData>
      <sheetData sheetId="336">
        <row r="1">
          <cell r="K1" t="str">
            <v>Утверждаю:</v>
          </cell>
        </row>
      </sheetData>
      <sheetData sheetId="337">
        <row r="3">
          <cell r="B3">
            <v>0</v>
          </cell>
        </row>
      </sheetData>
      <sheetData sheetId="338">
        <row r="3">
          <cell r="B3">
            <v>0</v>
          </cell>
        </row>
      </sheetData>
      <sheetData sheetId="339">
        <row r="3">
          <cell r="B3">
            <v>0</v>
          </cell>
        </row>
      </sheetData>
      <sheetData sheetId="340">
        <row r="3">
          <cell r="B3">
            <v>0</v>
          </cell>
        </row>
      </sheetData>
      <sheetData sheetId="341">
        <row r="3">
          <cell r="B3">
            <v>0</v>
          </cell>
        </row>
      </sheetData>
      <sheetData sheetId="342"/>
      <sheetData sheetId="343"/>
      <sheetData sheetId="344"/>
      <sheetData sheetId="345"/>
      <sheetData sheetId="346"/>
      <sheetData sheetId="347"/>
      <sheetData sheetId="348"/>
      <sheetData sheetId="349">
        <row r="1">
          <cell r="A1">
            <v>15</v>
          </cell>
        </row>
      </sheetData>
      <sheetData sheetId="350">
        <row r="3">
          <cell r="B3">
            <v>0</v>
          </cell>
        </row>
      </sheetData>
      <sheetData sheetId="351">
        <row r="3">
          <cell r="B3">
            <v>0</v>
          </cell>
        </row>
      </sheetData>
      <sheetData sheetId="352">
        <row r="3">
          <cell r="B3">
            <v>0</v>
          </cell>
        </row>
      </sheetData>
      <sheetData sheetId="353">
        <row r="3">
          <cell r="B3">
            <v>0</v>
          </cell>
        </row>
      </sheetData>
      <sheetData sheetId="354">
        <row r="1">
          <cell r="A1">
            <v>15</v>
          </cell>
        </row>
      </sheetData>
      <sheetData sheetId="355">
        <row r="1">
          <cell r="A1">
            <v>15</v>
          </cell>
        </row>
      </sheetData>
      <sheetData sheetId="356">
        <row r="3">
          <cell r="B3">
            <v>0</v>
          </cell>
        </row>
      </sheetData>
      <sheetData sheetId="357">
        <row r="3">
          <cell r="B3">
            <v>0</v>
          </cell>
        </row>
      </sheetData>
      <sheetData sheetId="358">
        <row r="1">
          <cell r="K1" t="str">
            <v>Утверждаю:</v>
          </cell>
        </row>
      </sheetData>
      <sheetData sheetId="359">
        <row r="3">
          <cell r="B3">
            <v>0</v>
          </cell>
        </row>
      </sheetData>
      <sheetData sheetId="360">
        <row r="3">
          <cell r="B3">
            <v>0</v>
          </cell>
        </row>
      </sheetData>
      <sheetData sheetId="361">
        <row r="3">
          <cell r="B3">
            <v>0</v>
          </cell>
        </row>
      </sheetData>
      <sheetData sheetId="362">
        <row r="3">
          <cell r="B3">
            <v>0</v>
          </cell>
        </row>
      </sheetData>
      <sheetData sheetId="363">
        <row r="3">
          <cell r="B3">
            <v>0</v>
          </cell>
        </row>
      </sheetData>
      <sheetData sheetId="364">
        <row r="1">
          <cell r="A1">
            <v>15</v>
          </cell>
        </row>
      </sheetData>
      <sheetData sheetId="365">
        <row r="1">
          <cell r="K1" t="str">
            <v>Утверждаю:</v>
          </cell>
        </row>
      </sheetData>
      <sheetData sheetId="366">
        <row r="3">
          <cell r="B3">
            <v>0</v>
          </cell>
        </row>
      </sheetData>
      <sheetData sheetId="367">
        <row r="3">
          <cell r="B3">
            <v>0</v>
          </cell>
        </row>
      </sheetData>
      <sheetData sheetId="368"/>
      <sheetData sheetId="369"/>
      <sheetData sheetId="370"/>
      <sheetData sheetId="371"/>
      <sheetData sheetId="372"/>
      <sheetData sheetId="373"/>
      <sheetData sheetId="374"/>
      <sheetData sheetId="375"/>
      <sheetData sheetId="376"/>
      <sheetData sheetId="377"/>
      <sheetData sheetId="378"/>
      <sheetData sheetId="379"/>
      <sheetData sheetId="380">
        <row r="2">
          <cell r="A2" t="str">
            <v>ВРТ</v>
          </cell>
        </row>
      </sheetData>
      <sheetData sheetId="381">
        <row r="1">
          <cell r="K1" t="str">
            <v>Утверждаю:</v>
          </cell>
        </row>
      </sheetData>
      <sheetData sheetId="382">
        <row r="1">
          <cell r="K1" t="str">
            <v>Утверждаю:</v>
          </cell>
        </row>
      </sheetData>
      <sheetData sheetId="383">
        <row r="1">
          <cell r="K1" t="str">
            <v>Утверждаю:</v>
          </cell>
        </row>
      </sheetData>
      <sheetData sheetId="384">
        <row r="1">
          <cell r="K1" t="str">
            <v>Утверждаю:</v>
          </cell>
        </row>
      </sheetData>
      <sheetData sheetId="385">
        <row r="1">
          <cell r="K1" t="str">
            <v>Утверждаю:</v>
          </cell>
        </row>
      </sheetData>
      <sheetData sheetId="386">
        <row r="1">
          <cell r="K1" t="str">
            <v>Утверждаю:</v>
          </cell>
        </row>
      </sheetData>
      <sheetData sheetId="387">
        <row r="1">
          <cell r="K1" t="str">
            <v>Утверждаю:</v>
          </cell>
        </row>
      </sheetData>
      <sheetData sheetId="388">
        <row r="1">
          <cell r="K1" t="str">
            <v>Утверждаю:</v>
          </cell>
        </row>
      </sheetData>
      <sheetData sheetId="389">
        <row r="1">
          <cell r="K1" t="str">
            <v>Утверждаю:</v>
          </cell>
        </row>
      </sheetData>
      <sheetData sheetId="390">
        <row r="3">
          <cell r="B3">
            <v>0</v>
          </cell>
        </row>
      </sheetData>
      <sheetData sheetId="391">
        <row r="1">
          <cell r="K1" t="str">
            <v>Утверждаю:</v>
          </cell>
        </row>
      </sheetData>
      <sheetData sheetId="392">
        <row r="3">
          <cell r="B3">
            <v>0</v>
          </cell>
        </row>
      </sheetData>
      <sheetData sheetId="393">
        <row r="3">
          <cell r="B3">
            <v>0</v>
          </cell>
        </row>
      </sheetData>
      <sheetData sheetId="394">
        <row r="1">
          <cell r="K1" t="str">
            <v>Утверждаю:</v>
          </cell>
        </row>
      </sheetData>
      <sheetData sheetId="395">
        <row r="1">
          <cell r="K1" t="str">
            <v>Утверждаю:</v>
          </cell>
        </row>
      </sheetData>
      <sheetData sheetId="396">
        <row r="1">
          <cell r="K1" t="str">
            <v>Утверждаю:</v>
          </cell>
        </row>
      </sheetData>
      <sheetData sheetId="397">
        <row r="1">
          <cell r="K1" t="str">
            <v>Утверждаю:</v>
          </cell>
        </row>
      </sheetData>
      <sheetData sheetId="398">
        <row r="1">
          <cell r="K1" t="str">
            <v>Утверждаю:</v>
          </cell>
        </row>
      </sheetData>
      <sheetData sheetId="399">
        <row r="1">
          <cell r="K1" t="str">
            <v>Утверждаю:</v>
          </cell>
        </row>
      </sheetData>
      <sheetData sheetId="400">
        <row r="1">
          <cell r="K1" t="str">
            <v>Утверждаю:</v>
          </cell>
        </row>
      </sheetData>
      <sheetData sheetId="401">
        <row r="1">
          <cell r="K1" t="str">
            <v>Утверждаю:</v>
          </cell>
        </row>
      </sheetData>
      <sheetData sheetId="402">
        <row r="1">
          <cell r="K1" t="str">
            <v>Утверждаю:</v>
          </cell>
        </row>
      </sheetData>
      <sheetData sheetId="403">
        <row r="1">
          <cell r="K1" t="str">
            <v>Утверждаю:</v>
          </cell>
        </row>
      </sheetData>
      <sheetData sheetId="404">
        <row r="1">
          <cell r="K1" t="str">
            <v>Утверждаю:</v>
          </cell>
        </row>
      </sheetData>
      <sheetData sheetId="405">
        <row r="1">
          <cell r="K1" t="str">
            <v>Утверждаю:</v>
          </cell>
        </row>
      </sheetData>
      <sheetData sheetId="406">
        <row r="1">
          <cell r="K1" t="str">
            <v>Утверждаю:</v>
          </cell>
        </row>
      </sheetData>
      <sheetData sheetId="407">
        <row r="1">
          <cell r="K1" t="str">
            <v>Утверждаю:</v>
          </cell>
        </row>
      </sheetData>
      <sheetData sheetId="408">
        <row r="1">
          <cell r="K1" t="str">
            <v>Утверждаю:</v>
          </cell>
        </row>
      </sheetData>
      <sheetData sheetId="409">
        <row r="1">
          <cell r="K1" t="str">
            <v>Утверждаю:</v>
          </cell>
        </row>
      </sheetData>
      <sheetData sheetId="410">
        <row r="1">
          <cell r="K1" t="str">
            <v>Утверждаю:</v>
          </cell>
        </row>
      </sheetData>
      <sheetData sheetId="411">
        <row r="1">
          <cell r="K1" t="str">
            <v>Утверждаю:</v>
          </cell>
        </row>
      </sheetData>
      <sheetData sheetId="412">
        <row r="1">
          <cell r="K1" t="str">
            <v>Утверждаю:</v>
          </cell>
        </row>
      </sheetData>
      <sheetData sheetId="413">
        <row r="1">
          <cell r="K1" t="str">
            <v>Утверждаю:</v>
          </cell>
        </row>
      </sheetData>
      <sheetData sheetId="414">
        <row r="1">
          <cell r="K1" t="str">
            <v>Утверждаю:</v>
          </cell>
        </row>
      </sheetData>
      <sheetData sheetId="415">
        <row r="3">
          <cell r="B3">
            <v>0</v>
          </cell>
        </row>
      </sheetData>
      <sheetData sheetId="416">
        <row r="3">
          <cell r="B3">
            <v>0</v>
          </cell>
        </row>
      </sheetData>
      <sheetData sheetId="417">
        <row r="3">
          <cell r="B3">
            <v>0</v>
          </cell>
        </row>
      </sheetData>
      <sheetData sheetId="418">
        <row r="3">
          <cell r="B3">
            <v>0</v>
          </cell>
        </row>
      </sheetData>
      <sheetData sheetId="419">
        <row r="3">
          <cell r="B3">
            <v>0</v>
          </cell>
        </row>
      </sheetData>
      <sheetData sheetId="420">
        <row r="1">
          <cell r="A1">
            <v>15</v>
          </cell>
        </row>
      </sheetData>
      <sheetData sheetId="421">
        <row r="1">
          <cell r="A1">
            <v>15</v>
          </cell>
        </row>
      </sheetData>
      <sheetData sheetId="422"/>
      <sheetData sheetId="423"/>
      <sheetData sheetId="424">
        <row r="3">
          <cell r="B3">
            <v>0</v>
          </cell>
        </row>
      </sheetData>
      <sheetData sheetId="425">
        <row r="3">
          <cell r="B3">
            <v>0</v>
          </cell>
        </row>
      </sheetData>
      <sheetData sheetId="426">
        <row r="3">
          <cell r="B3">
            <v>0</v>
          </cell>
        </row>
      </sheetData>
      <sheetData sheetId="427">
        <row r="1">
          <cell r="A1">
            <v>15</v>
          </cell>
        </row>
      </sheetData>
      <sheetData sheetId="428">
        <row r="3">
          <cell r="B3">
            <v>0</v>
          </cell>
        </row>
      </sheetData>
      <sheetData sheetId="429">
        <row r="3">
          <cell r="B3">
            <v>0</v>
          </cell>
        </row>
      </sheetData>
      <sheetData sheetId="430">
        <row r="3">
          <cell r="B3">
            <v>0</v>
          </cell>
        </row>
      </sheetData>
      <sheetData sheetId="431">
        <row r="3">
          <cell r="B3">
            <v>0</v>
          </cell>
        </row>
      </sheetData>
      <sheetData sheetId="432">
        <row r="1">
          <cell r="A1">
            <v>15</v>
          </cell>
        </row>
      </sheetData>
      <sheetData sheetId="433">
        <row r="3">
          <cell r="B3">
            <v>0</v>
          </cell>
        </row>
      </sheetData>
      <sheetData sheetId="434">
        <row r="3">
          <cell r="B3">
            <v>0</v>
          </cell>
        </row>
      </sheetData>
      <sheetData sheetId="435">
        <row r="3">
          <cell r="B3">
            <v>0</v>
          </cell>
        </row>
      </sheetData>
      <sheetData sheetId="436">
        <row r="1">
          <cell r="K1" t="str">
            <v>Утверждаю:</v>
          </cell>
        </row>
      </sheetData>
      <sheetData sheetId="437">
        <row r="3">
          <cell r="B3">
            <v>0</v>
          </cell>
        </row>
      </sheetData>
      <sheetData sheetId="438">
        <row r="3">
          <cell r="B3">
            <v>0</v>
          </cell>
        </row>
      </sheetData>
      <sheetData sheetId="439">
        <row r="3">
          <cell r="B3">
            <v>0</v>
          </cell>
        </row>
      </sheetData>
      <sheetData sheetId="440">
        <row r="3">
          <cell r="B3">
            <v>0</v>
          </cell>
        </row>
      </sheetData>
      <sheetData sheetId="441">
        <row r="3">
          <cell r="B3">
            <v>0</v>
          </cell>
        </row>
      </sheetData>
      <sheetData sheetId="442">
        <row r="3">
          <cell r="B3">
            <v>0</v>
          </cell>
        </row>
      </sheetData>
      <sheetData sheetId="443">
        <row r="3">
          <cell r="B3">
            <v>0</v>
          </cell>
        </row>
      </sheetData>
      <sheetData sheetId="444">
        <row r="3">
          <cell r="B3">
            <v>0</v>
          </cell>
        </row>
      </sheetData>
      <sheetData sheetId="445">
        <row r="3">
          <cell r="B3">
            <v>0</v>
          </cell>
        </row>
      </sheetData>
      <sheetData sheetId="446"/>
      <sheetData sheetId="447"/>
      <sheetData sheetId="448"/>
      <sheetData sheetId="449"/>
      <sheetData sheetId="450"/>
      <sheetData sheetId="451"/>
      <sheetData sheetId="452"/>
      <sheetData sheetId="453"/>
      <sheetData sheetId="454"/>
      <sheetData sheetId="455"/>
      <sheetData sheetId="456"/>
      <sheetData sheetId="457"/>
      <sheetData sheetId="458">
        <row r="2">
          <cell r="A2" t="str">
            <v>ВРТ</v>
          </cell>
        </row>
      </sheetData>
      <sheetData sheetId="459"/>
      <sheetData sheetId="460"/>
      <sheetData sheetId="461"/>
      <sheetData sheetId="462"/>
      <sheetData sheetId="463"/>
      <sheetData sheetId="464"/>
      <sheetData sheetId="465"/>
      <sheetData sheetId="466"/>
      <sheetData sheetId="467">
        <row r="1">
          <cell r="K1" t="str">
            <v>Утверждаю:</v>
          </cell>
        </row>
      </sheetData>
      <sheetData sheetId="468"/>
      <sheetData sheetId="469"/>
      <sheetData sheetId="470"/>
      <sheetData sheetId="471">
        <row r="3">
          <cell r="B3">
            <v>0</v>
          </cell>
        </row>
      </sheetData>
      <sheetData sheetId="472">
        <row r="1">
          <cell r="A1">
            <v>15</v>
          </cell>
        </row>
      </sheetData>
      <sheetData sheetId="473">
        <row r="1">
          <cell r="A1">
            <v>15</v>
          </cell>
        </row>
      </sheetData>
      <sheetData sheetId="474">
        <row r="3">
          <cell r="B3">
            <v>0</v>
          </cell>
        </row>
      </sheetData>
      <sheetData sheetId="475">
        <row r="1">
          <cell r="A1">
            <v>15</v>
          </cell>
        </row>
      </sheetData>
      <sheetData sheetId="476">
        <row r="1">
          <cell r="K1" t="str">
            <v>Утверждаю:</v>
          </cell>
        </row>
      </sheetData>
      <sheetData sheetId="477">
        <row r="1">
          <cell r="K1" t="str">
            <v>Утверждаю:</v>
          </cell>
        </row>
      </sheetData>
      <sheetData sheetId="478">
        <row r="3">
          <cell r="B3">
            <v>0</v>
          </cell>
        </row>
      </sheetData>
      <sheetData sheetId="479">
        <row r="3">
          <cell r="B3">
            <v>0</v>
          </cell>
        </row>
      </sheetData>
      <sheetData sheetId="480">
        <row r="1">
          <cell r="A1">
            <v>15</v>
          </cell>
        </row>
      </sheetData>
      <sheetData sheetId="481">
        <row r="3">
          <cell r="B3">
            <v>0</v>
          </cell>
        </row>
      </sheetData>
      <sheetData sheetId="482">
        <row r="3">
          <cell r="B3">
            <v>0</v>
          </cell>
        </row>
      </sheetData>
      <sheetData sheetId="483">
        <row r="3">
          <cell r="B3">
            <v>0</v>
          </cell>
        </row>
      </sheetData>
      <sheetData sheetId="484">
        <row r="1">
          <cell r="K1" t="str">
            <v>Утверждаю:</v>
          </cell>
        </row>
      </sheetData>
      <sheetData sheetId="485">
        <row r="3">
          <cell r="B3">
            <v>0</v>
          </cell>
        </row>
      </sheetData>
      <sheetData sheetId="486">
        <row r="3">
          <cell r="B3">
            <v>0</v>
          </cell>
        </row>
      </sheetData>
      <sheetData sheetId="487">
        <row r="3">
          <cell r="B3">
            <v>0</v>
          </cell>
        </row>
      </sheetData>
      <sheetData sheetId="488">
        <row r="3">
          <cell r="B3">
            <v>0</v>
          </cell>
        </row>
      </sheetData>
      <sheetData sheetId="489">
        <row r="3">
          <cell r="B3">
            <v>0</v>
          </cell>
        </row>
      </sheetData>
      <sheetData sheetId="490"/>
      <sheetData sheetId="491"/>
      <sheetData sheetId="492"/>
      <sheetData sheetId="493">
        <row r="1">
          <cell r="A1">
            <v>15</v>
          </cell>
        </row>
      </sheetData>
      <sheetData sheetId="494">
        <row r="1">
          <cell r="A1">
            <v>15</v>
          </cell>
        </row>
      </sheetData>
      <sheetData sheetId="495"/>
      <sheetData sheetId="496"/>
      <sheetData sheetId="497"/>
      <sheetData sheetId="498"/>
      <sheetData sheetId="499"/>
      <sheetData sheetId="500"/>
      <sheetData sheetId="501"/>
      <sheetData sheetId="502"/>
      <sheetData sheetId="503"/>
      <sheetData sheetId="504">
        <row r="1">
          <cell r="K1" t="str">
            <v>Утверждаю:</v>
          </cell>
        </row>
      </sheetData>
      <sheetData sheetId="505" refreshError="1"/>
      <sheetData sheetId="506" refreshError="1"/>
      <sheetData sheetId="507" refreshError="1"/>
      <sheetData sheetId="508" refreshError="1"/>
      <sheetData sheetId="509" refreshError="1"/>
      <sheetData sheetId="510" refreshError="1"/>
      <sheetData sheetId="511"/>
      <sheetData sheetId="512"/>
      <sheetData sheetId="513"/>
      <sheetData sheetId="514">
        <row r="1">
          <cell r="K1" t="str">
            <v>Утверждаю:</v>
          </cell>
        </row>
      </sheetData>
      <sheetData sheetId="515"/>
      <sheetData sheetId="516"/>
      <sheetData sheetId="517">
        <row r="1">
          <cell r="K1" t="str">
            <v>Утверждаю:</v>
          </cell>
        </row>
      </sheetData>
      <sheetData sheetId="518"/>
      <sheetData sheetId="519"/>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sheetData sheetId="579"/>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ow r="3">
          <cell r="B3">
            <v>0</v>
          </cell>
        </row>
      </sheetData>
      <sheetData sheetId="601">
        <row r="3">
          <cell r="B3">
            <v>0</v>
          </cell>
        </row>
      </sheetData>
      <sheetData sheetId="602">
        <row r="3">
          <cell r="B3">
            <v>0</v>
          </cell>
        </row>
      </sheetData>
      <sheetData sheetId="603">
        <row r="3">
          <cell r="B3">
            <v>0</v>
          </cell>
        </row>
      </sheetData>
      <sheetData sheetId="604">
        <row r="3">
          <cell r="B3">
            <v>0</v>
          </cell>
        </row>
      </sheetData>
      <sheetData sheetId="605">
        <row r="3">
          <cell r="B3">
            <v>0</v>
          </cell>
        </row>
      </sheetData>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тгрузка"/>
      <sheetName val="оплата"/>
      <sheetName val="текучесть"/>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Вспом_мат"/>
      <sheetName val="Справочники"/>
      <sheetName val="ставки"/>
      <sheetName val="1.401.2"/>
      <sheetName val="Свод"/>
      <sheetName val="Face"/>
      <sheetName val="1.411.1"/>
      <sheetName val="Реестр платежей"/>
      <sheetName val="Inventories as of 03.20"/>
      <sheetName val="KEY"/>
      <sheetName val="Классиф_"/>
      <sheetName val="13 NGDO"/>
      <sheetName val="Macro"/>
      <sheetName val="Oil Consumption – barrels"/>
      <sheetName val="Financing"/>
      <sheetName val="Исходные"/>
      <sheetName val="Проводки'02"/>
      <sheetName val="ГК_Дебет"/>
      <sheetName val="Инвентар книга база"/>
      <sheetName val="Программа"/>
      <sheetName val="6110.01+"/>
      <sheetName val="Константы"/>
      <sheetName val="Номенклатура"/>
      <sheetName val="Приложение 3"/>
      <sheetName val="Дефлятор"/>
      <sheetName val="Закупки"/>
      <sheetName val="сметы СКО 3кв03г."/>
      <sheetName val="sverxtip"/>
      <sheetName val="Титул"/>
      <sheetName val="№3(запасы)на 01.01.04"/>
      <sheetName val="Об-0 январь"/>
      <sheetName val="ПЭБ-1-02-Ф_"/>
      <sheetName val="ПЭБ-1-03-Ф_(январь)"/>
      <sheetName val="ПЭБ-1-09-Ф_(янв)"/>
      <sheetName val="ПЭБ_-1-11-Ф_"/>
      <sheetName val="ПЭБ_-2-02-Ф"/>
      <sheetName val="Кедровский"/>
      <sheetName val="Salary"/>
      <sheetName val="16пКГМК(по оплате)"/>
      <sheetName val="Премия"/>
      <sheetName val="Ф3 1 лист"/>
      <sheetName val="Sheet12"/>
      <sheetName val="Рез-т"/>
      <sheetName val="Заказ"/>
      <sheetName val="сортамент"/>
      <sheetName val="ETC"/>
      <sheetName val="Шаблон"/>
      <sheetName val="Расчет-выпуск"/>
    </sheetNames>
    <sheetDataSet>
      <sheetData sheetId="0" refreshError="1">
        <row r="2">
          <cell r="A2" t="str">
            <v>ОАО Разрез Березовский</v>
          </cell>
        </row>
        <row r="3">
          <cell r="A3" t="str">
            <v>ОАО Разрез Назаровский</v>
          </cell>
        </row>
        <row r="4">
          <cell r="A4" t="str">
            <v>ОАО Разрез Бородинский</v>
          </cell>
        </row>
        <row r="5">
          <cell r="A5" t="str">
            <v>ОАО Разрез Изыхский</v>
          </cell>
        </row>
        <row r="6">
          <cell r="A6" t="str">
            <v>ОАО Разрез Восточно-Бейский</v>
          </cell>
        </row>
        <row r="7">
          <cell r="A7" t="str">
            <v>ОАО Черногорская УК</v>
          </cell>
        </row>
        <row r="8">
          <cell r="A8" t="str">
            <v>ОАО Востсибуголь</v>
          </cell>
        </row>
        <row r="9">
          <cell r="A9" t="str">
            <v>ОАО Разрез Тулунский</v>
          </cell>
        </row>
        <row r="10">
          <cell r="A10" t="str">
            <v>ОАО Разрез Тугнуйский</v>
          </cell>
        </row>
        <row r="11">
          <cell r="A11" t="str">
            <v>ЗАО Солнцевское</v>
          </cell>
        </row>
        <row r="12">
          <cell r="A12" t="str">
            <v>ОАО Лермонтовское</v>
          </cell>
        </row>
        <row r="13">
          <cell r="A13" t="str">
            <v>ООО Поронайская ЦОФ</v>
          </cell>
        </row>
        <row r="14">
          <cell r="A14" t="str">
            <v>ОАО Поярковуголь</v>
          </cell>
        </row>
        <row r="15">
          <cell r="A15" t="str">
            <v>ООО Обогатительная фабрика</v>
          </cell>
        </row>
        <row r="16">
          <cell r="A16" t="str">
            <v>ОАО Центральное</v>
          </cell>
        </row>
        <row r="17">
          <cell r="A17" t="str">
            <v>ОАО Разрез Лопатинский</v>
          </cell>
        </row>
        <row r="18">
          <cell r="A18" t="str">
            <v>ОАО Читинская УК</v>
          </cell>
        </row>
        <row r="19">
          <cell r="A19" t="str">
            <v>ОАО Разрез Харанорский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ро"/>
      <sheetName val="Дукат"/>
      <sheetName val="Дукат вс"/>
      <sheetName val="Лунное"/>
      <sheetName val="Лунное вс"/>
      <sheetName val="Хаканджа"/>
      <sheetName val="Хак вс"/>
      <sheetName val="Варвара"/>
      <sheetName val="Вар вс"/>
      <sheetName val="Омолон"/>
      <sheetName val="Омолон вс"/>
      <sheetName val="Воронц"/>
      <sheetName val="воронц вс"/>
      <sheetName val="Воронц А"/>
      <sheetName val="Албазино"/>
      <sheetName val="Албазино вс"/>
      <sheetName val="АГМК"/>
      <sheetName val="АГМК вс"/>
      <sheetName val="Майское"/>
      <sheetName val="Майское вс"/>
    </sheetNames>
    <sheetDataSet>
      <sheetData sheetId="0">
        <row r="25">
          <cell r="B25">
            <v>31.103476799999999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ение с SRK"/>
      <sheetName val="CASH"/>
      <sheetName val="СЕБЕСТОИМОСТЬ"/>
      <sheetName val="СводнаяПоПеределам"/>
      <sheetName val="СводнаяПоСтатьямС_НДС"/>
      <sheetName val="ИТОГОВАЯ"/>
      <sheetName val="ФЗП 2005"/>
      <sheetName val="ЦЕНЫ"/>
      <sheetName val="АВТОБУСЫ"/>
      <sheetName val="Автошины и АКБ&amp;ХОЗ"/>
      <sheetName val="КОНСТАНТЫ"/>
      <sheetName val="1.1.1-ПЛАН ГР"/>
      <sheetName val="ОТВАЛЫ"/>
      <sheetName val="1.1.2-БУРЕНИЕ"/>
      <sheetName val="1.1.3-ПОГРУЗКА"/>
      <sheetName val="1.1.4-ТЕХТРАНСПОРТ"/>
      <sheetName val="1.1.5-БУЛЬДОЗЕРЫ"/>
      <sheetName val="1.1.6-БАЛАНС ВРЕМЕНИ"/>
      <sheetName val="1.3.1-ГРР ОБЪЕМЫ"/>
      <sheetName val="1.3.2-ГРР БАЛАНС"/>
      <sheetName val="1.3.3-РАСЧЕТ ГРР"/>
      <sheetName val="1.4.1(1)-ЗИФ КВ"/>
      <sheetName val="1.4.1(2)-ЗИФ УВП"/>
      <sheetName val="1.4.2-ПОГРУЗКИ ЗИФ"/>
      <sheetName val="1.5.2-ХОЗТРАНСПОРТ"/>
      <sheetName val="1.5.3-ОБОРУДОВАНИЕ"/>
      <sheetName val="1.6.1-КОТЕЛЬНЫЕ"/>
      <sheetName val="1.6.3-ДЭС"/>
      <sheetName val="БЕЛАЗ"/>
      <sheetName val="ГСМ БЕЛАЗ"/>
      <sheetName val="КВАРТ ВРЕМЯ РАБОТЫ"/>
      <sheetName val="ПРОИЗВ ЭКСК"/>
      <sheetName val="РАСЧЕТ ВВ"/>
      <sheetName val="ШЛАНГИ КВ"/>
      <sheetName val="АФФИНА}I{"/>
      <sheetName val="ЛИЗИНГ"/>
      <sheetName val="НАЛОГИ"/>
      <sheetName val="ЗЕМ. НАЛОГ"/>
      <sheetName val="ГАЗ"/>
      <sheetName val="ГСМ ХОЗТРАНСПОРТ"/>
      <sheetName val="ЭНЕРГИЯ"/>
      <sheetName val="ТехПД"/>
      <sheetName val="Перевозка ТМЦ"/>
      <sheetName val="Реализация техники"/>
      <sheetName val="Проект2002"/>
      <sheetName val="Лист1"/>
      <sheetName val="текучесть"/>
      <sheetName val="Рез-т"/>
      <sheetName val="Макр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sc"/>
      <sheetName val="Esc Rates"/>
      <sheetName val="Forecast00"/>
      <sheetName val="Import Macro"/>
      <sheetName val="Unescalated Budget "/>
      <sheetName val="Act Elem vs 2000 Budget"/>
      <sheetName val="Sheet1"/>
      <sheetName val="Escalated Budget"/>
      <sheetName val="FORECAST BUDGET"/>
      <sheetName val="Forecast Activity"/>
      <sheetName val="BUDGET"/>
      <sheetName val="Закупки"/>
      <sheetName val="4"/>
      <sheetName val="Незав.пр-во "/>
    </sheetNames>
    <sheetDataSet>
      <sheetData sheetId="0" refreshError="1">
        <row r="1">
          <cell r="A1" t="str">
            <v>T</v>
          </cell>
          <cell r="C1" t="str">
            <v>01</v>
          </cell>
          <cell r="E1" t="str">
            <v>F127</v>
          </cell>
        </row>
        <row r="2">
          <cell r="A2" t="str">
            <v>T</v>
          </cell>
          <cell r="C2" t="str">
            <v>01</v>
          </cell>
          <cell r="E2" t="str">
            <v>F049</v>
          </cell>
        </row>
        <row r="3">
          <cell r="A3" t="str">
            <v>T</v>
          </cell>
          <cell r="C3" t="str">
            <v>01</v>
          </cell>
          <cell r="E3" t="str">
            <v>F001</v>
          </cell>
        </row>
        <row r="4">
          <cell r="A4" t="str">
            <v>T</v>
          </cell>
          <cell r="C4" t="str">
            <v>01</v>
          </cell>
          <cell r="E4" t="str">
            <v>G001</v>
          </cell>
        </row>
        <row r="5">
          <cell r="A5" t="str">
            <v>T</v>
          </cell>
          <cell r="C5" t="str">
            <v>01</v>
          </cell>
          <cell r="E5" t="str">
            <v>G002</v>
          </cell>
        </row>
        <row r="6">
          <cell r="A6" t="str">
            <v>T</v>
          </cell>
          <cell r="C6" t="str">
            <v>01</v>
          </cell>
          <cell r="E6" t="str">
            <v>G017</v>
          </cell>
        </row>
        <row r="7">
          <cell r="A7" t="str">
            <v>T</v>
          </cell>
          <cell r="C7" t="str">
            <v>01</v>
          </cell>
          <cell r="E7" t="str">
            <v>G026</v>
          </cell>
        </row>
        <row r="8">
          <cell r="A8" t="str">
            <v>T</v>
          </cell>
          <cell r="C8" t="str">
            <v>01</v>
          </cell>
          <cell r="E8" t="str">
            <v>G022</v>
          </cell>
        </row>
        <row r="9">
          <cell r="A9" t="str">
            <v>T</v>
          </cell>
          <cell r="C9" t="str">
            <v>01</v>
          </cell>
          <cell r="E9" t="str">
            <v>H024</v>
          </cell>
        </row>
        <row r="10">
          <cell r="A10" t="str">
            <v>T</v>
          </cell>
          <cell r="C10" t="str">
            <v>01</v>
          </cell>
          <cell r="E10" t="str">
            <v>L000</v>
          </cell>
        </row>
        <row r="11">
          <cell r="A11" t="str">
            <v>T</v>
          </cell>
          <cell r="C11" t="str">
            <v>01</v>
          </cell>
          <cell r="E11" t="str">
            <v>L003</v>
          </cell>
        </row>
        <row r="12">
          <cell r="A12" t="str">
            <v>T</v>
          </cell>
          <cell r="C12" t="str">
            <v>01</v>
          </cell>
          <cell r="E12" t="str">
            <v>L005</v>
          </cell>
        </row>
        <row r="13">
          <cell r="A13" t="str">
            <v>T</v>
          </cell>
          <cell r="C13" t="str">
            <v>01</v>
          </cell>
          <cell r="E13" t="str">
            <v>L006</v>
          </cell>
        </row>
        <row r="14">
          <cell r="A14" t="str">
            <v>T</v>
          </cell>
          <cell r="C14" t="str">
            <v>01</v>
          </cell>
          <cell r="E14" t="str">
            <v>L007</v>
          </cell>
        </row>
        <row r="15">
          <cell r="A15" t="str">
            <v>T</v>
          </cell>
          <cell r="C15" t="str">
            <v>01</v>
          </cell>
          <cell r="E15" t="str">
            <v>L021</v>
          </cell>
        </row>
        <row r="16">
          <cell r="A16" t="str">
            <v>T</v>
          </cell>
          <cell r="C16" t="str">
            <v>01</v>
          </cell>
          <cell r="E16" t="str">
            <v>L010</v>
          </cell>
        </row>
        <row r="17">
          <cell r="A17" t="str">
            <v>T</v>
          </cell>
          <cell r="C17" t="str">
            <v>01</v>
          </cell>
          <cell r="E17" t="str">
            <v>L150</v>
          </cell>
        </row>
        <row r="18">
          <cell r="A18" t="str">
            <v>T</v>
          </cell>
          <cell r="C18" t="str">
            <v>01</v>
          </cell>
          <cell r="E18" t="str">
            <v>L151</v>
          </cell>
        </row>
        <row r="19">
          <cell r="A19" t="str">
            <v>T</v>
          </cell>
          <cell r="C19" t="str">
            <v>01</v>
          </cell>
          <cell r="E19" t="str">
            <v>J001</v>
          </cell>
        </row>
        <row r="20">
          <cell r="A20" t="str">
            <v>T</v>
          </cell>
          <cell r="C20" t="str">
            <v>01</v>
          </cell>
          <cell r="E20" t="str">
            <v>J002</v>
          </cell>
        </row>
        <row r="21">
          <cell r="A21" t="str">
            <v>T</v>
          </cell>
          <cell r="C21" t="str">
            <v>01</v>
          </cell>
          <cell r="E21" t="str">
            <v>J003</v>
          </cell>
        </row>
        <row r="22">
          <cell r="A22" t="str">
            <v>T</v>
          </cell>
          <cell r="C22" t="str">
            <v>01</v>
          </cell>
          <cell r="E22" t="str">
            <v>J004</v>
          </cell>
        </row>
        <row r="23">
          <cell r="A23" t="str">
            <v>T</v>
          </cell>
          <cell r="C23" t="str">
            <v>02</v>
          </cell>
          <cell r="E23" t="str">
            <v>G002</v>
          </cell>
        </row>
        <row r="24">
          <cell r="A24" t="str">
            <v>T</v>
          </cell>
          <cell r="C24" t="str">
            <v>02</v>
          </cell>
          <cell r="E24" t="str">
            <v>G017</v>
          </cell>
        </row>
        <row r="25">
          <cell r="A25" t="str">
            <v>T</v>
          </cell>
          <cell r="C25" t="str">
            <v>02</v>
          </cell>
          <cell r="E25" t="str">
            <v>G022</v>
          </cell>
        </row>
        <row r="26">
          <cell r="A26" t="str">
            <v>T</v>
          </cell>
          <cell r="C26" t="str">
            <v>02</v>
          </cell>
          <cell r="E26" t="str">
            <v>G024</v>
          </cell>
        </row>
        <row r="27">
          <cell r="A27" t="str">
            <v>T</v>
          </cell>
          <cell r="C27" t="str">
            <v>02</v>
          </cell>
          <cell r="E27" t="str">
            <v>G026</v>
          </cell>
        </row>
        <row r="28">
          <cell r="A28" t="str">
            <v>T</v>
          </cell>
          <cell r="C28" t="str">
            <v>02</v>
          </cell>
          <cell r="E28" t="str">
            <v>H024</v>
          </cell>
        </row>
        <row r="29">
          <cell r="A29" t="str">
            <v>T</v>
          </cell>
          <cell r="C29" t="str">
            <v>02</v>
          </cell>
          <cell r="E29" t="str">
            <v>H002</v>
          </cell>
        </row>
        <row r="30">
          <cell r="A30" t="str">
            <v>T</v>
          </cell>
          <cell r="C30" t="str">
            <v>02</v>
          </cell>
          <cell r="E30" t="str">
            <v>J001</v>
          </cell>
        </row>
        <row r="31">
          <cell r="A31" t="str">
            <v>T</v>
          </cell>
          <cell r="C31" t="str">
            <v>02</v>
          </cell>
          <cell r="E31" t="str">
            <v>J002</v>
          </cell>
        </row>
        <row r="32">
          <cell r="A32" t="str">
            <v>T</v>
          </cell>
          <cell r="C32" t="str">
            <v>02</v>
          </cell>
          <cell r="E32" t="str">
            <v>J003</v>
          </cell>
        </row>
        <row r="33">
          <cell r="A33" t="str">
            <v>T</v>
          </cell>
          <cell r="C33" t="str">
            <v>02</v>
          </cell>
          <cell r="E33" t="str">
            <v>J004</v>
          </cell>
        </row>
        <row r="34">
          <cell r="A34" t="str">
            <v>T</v>
          </cell>
          <cell r="C34" t="str">
            <v>02</v>
          </cell>
          <cell r="E34" t="str">
            <v>L000</v>
          </cell>
        </row>
        <row r="35">
          <cell r="A35" t="str">
            <v>T</v>
          </cell>
          <cell r="C35" t="str">
            <v>02</v>
          </cell>
          <cell r="E35" t="str">
            <v>L003</v>
          </cell>
        </row>
        <row r="36">
          <cell r="A36" t="str">
            <v>T</v>
          </cell>
          <cell r="C36" t="str">
            <v>02</v>
          </cell>
          <cell r="E36" t="str">
            <v>L005</v>
          </cell>
        </row>
        <row r="37">
          <cell r="A37" t="str">
            <v>T</v>
          </cell>
          <cell r="C37" t="str">
            <v>02</v>
          </cell>
          <cell r="E37" t="str">
            <v>L006</v>
          </cell>
        </row>
        <row r="38">
          <cell r="A38" t="str">
            <v>T</v>
          </cell>
          <cell r="C38" t="str">
            <v>02</v>
          </cell>
          <cell r="E38" t="str">
            <v>L007</v>
          </cell>
        </row>
        <row r="39">
          <cell r="A39" t="str">
            <v>T</v>
          </cell>
          <cell r="C39" t="str">
            <v>02</v>
          </cell>
          <cell r="E39" t="str">
            <v>L021</v>
          </cell>
        </row>
        <row r="40">
          <cell r="A40" t="str">
            <v>T</v>
          </cell>
          <cell r="C40" t="str">
            <v>02</v>
          </cell>
          <cell r="E40" t="str">
            <v>L010</v>
          </cell>
        </row>
        <row r="41">
          <cell r="A41" t="str">
            <v>T</v>
          </cell>
          <cell r="C41" t="str">
            <v>02</v>
          </cell>
          <cell r="E41" t="str">
            <v>L150</v>
          </cell>
        </row>
        <row r="42">
          <cell r="A42" t="str">
            <v>T</v>
          </cell>
          <cell r="C42" t="str">
            <v>02</v>
          </cell>
          <cell r="E42" t="str">
            <v>L151</v>
          </cell>
        </row>
        <row r="43">
          <cell r="A43" t="str">
            <v>T</v>
          </cell>
          <cell r="C43" t="str">
            <v>02</v>
          </cell>
          <cell r="E43" t="str">
            <v>F049</v>
          </cell>
        </row>
        <row r="44">
          <cell r="A44" t="str">
            <v>T</v>
          </cell>
          <cell r="C44" t="str">
            <v>02</v>
          </cell>
          <cell r="E44" t="str">
            <v>F127</v>
          </cell>
        </row>
        <row r="45">
          <cell r="A45" t="str">
            <v>T</v>
          </cell>
          <cell r="C45" t="str">
            <v>02</v>
          </cell>
          <cell r="E45" t="str">
            <v>F001</v>
          </cell>
        </row>
        <row r="46">
          <cell r="A46" t="str">
            <v>T</v>
          </cell>
          <cell r="C46" t="str">
            <v>03</v>
          </cell>
          <cell r="E46" t="str">
            <v>G002</v>
          </cell>
        </row>
        <row r="47">
          <cell r="A47" t="str">
            <v>T</v>
          </cell>
          <cell r="C47" t="str">
            <v>03</v>
          </cell>
          <cell r="E47" t="str">
            <v>C001</v>
          </cell>
        </row>
        <row r="48">
          <cell r="A48" t="str">
            <v>T</v>
          </cell>
          <cell r="C48" t="str">
            <v>03</v>
          </cell>
          <cell r="E48" t="str">
            <v>C002</v>
          </cell>
        </row>
        <row r="49">
          <cell r="A49" t="str">
            <v>T</v>
          </cell>
          <cell r="C49" t="str">
            <v>03</v>
          </cell>
          <cell r="E49" t="str">
            <v>C003</v>
          </cell>
        </row>
        <row r="50">
          <cell r="A50" t="str">
            <v>T</v>
          </cell>
          <cell r="C50" t="str">
            <v>03</v>
          </cell>
          <cell r="E50" t="str">
            <v>C004</v>
          </cell>
        </row>
        <row r="51">
          <cell r="A51" t="str">
            <v>T</v>
          </cell>
          <cell r="C51" t="str">
            <v>03</v>
          </cell>
          <cell r="E51" t="str">
            <v>C005</v>
          </cell>
        </row>
        <row r="52">
          <cell r="A52" t="str">
            <v>T</v>
          </cell>
          <cell r="C52" t="str">
            <v>03</v>
          </cell>
          <cell r="E52" t="str">
            <v>C006</v>
          </cell>
        </row>
        <row r="53">
          <cell r="A53" t="str">
            <v>T</v>
          </cell>
          <cell r="C53" t="str">
            <v>03</v>
          </cell>
          <cell r="E53" t="str">
            <v>C007</v>
          </cell>
        </row>
        <row r="54">
          <cell r="A54" t="str">
            <v>T</v>
          </cell>
          <cell r="C54" t="str">
            <v>03</v>
          </cell>
          <cell r="E54" t="str">
            <v>C008</v>
          </cell>
        </row>
        <row r="55">
          <cell r="A55" t="str">
            <v>T</v>
          </cell>
          <cell r="C55" t="str">
            <v>03</v>
          </cell>
          <cell r="E55" t="str">
            <v>C009</v>
          </cell>
        </row>
        <row r="56">
          <cell r="A56" t="str">
            <v>T</v>
          </cell>
          <cell r="C56" t="str">
            <v>03</v>
          </cell>
          <cell r="E56" t="str">
            <v>C010</v>
          </cell>
        </row>
        <row r="57">
          <cell r="A57" t="str">
            <v>T</v>
          </cell>
          <cell r="C57" t="str">
            <v>03</v>
          </cell>
          <cell r="E57" t="str">
            <v>C011</v>
          </cell>
        </row>
        <row r="58">
          <cell r="A58" t="str">
            <v>T</v>
          </cell>
          <cell r="C58" t="str">
            <v>03</v>
          </cell>
          <cell r="E58" t="str">
            <v>C100</v>
          </cell>
        </row>
        <row r="59">
          <cell r="A59" t="str">
            <v>T</v>
          </cell>
          <cell r="C59" t="str">
            <v>03</v>
          </cell>
          <cell r="E59" t="str">
            <v>C101</v>
          </cell>
        </row>
        <row r="60">
          <cell r="A60" t="str">
            <v>T</v>
          </cell>
          <cell r="C60" t="str">
            <v>03</v>
          </cell>
          <cell r="E60" t="str">
            <v>C102</v>
          </cell>
        </row>
        <row r="61">
          <cell r="A61" t="str">
            <v>T</v>
          </cell>
          <cell r="C61" t="str">
            <v>03</v>
          </cell>
          <cell r="E61" t="str">
            <v>C103</v>
          </cell>
        </row>
        <row r="62">
          <cell r="A62" t="str">
            <v>T</v>
          </cell>
          <cell r="C62" t="str">
            <v>03</v>
          </cell>
          <cell r="E62" t="str">
            <v>C104</v>
          </cell>
        </row>
        <row r="63">
          <cell r="A63" t="str">
            <v>T</v>
          </cell>
          <cell r="C63" t="str">
            <v>03</v>
          </cell>
          <cell r="E63" t="str">
            <v>C105</v>
          </cell>
        </row>
        <row r="64">
          <cell r="A64" t="str">
            <v>T</v>
          </cell>
          <cell r="C64" t="str">
            <v>03</v>
          </cell>
          <cell r="E64" t="str">
            <v>C106</v>
          </cell>
        </row>
        <row r="65">
          <cell r="A65" t="str">
            <v>T</v>
          </cell>
          <cell r="C65" t="str">
            <v>03</v>
          </cell>
          <cell r="E65" t="str">
            <v>C107</v>
          </cell>
        </row>
        <row r="66">
          <cell r="A66" t="str">
            <v>T</v>
          </cell>
          <cell r="C66" t="str">
            <v>03</v>
          </cell>
          <cell r="E66" t="str">
            <v>C108</v>
          </cell>
        </row>
        <row r="67">
          <cell r="A67" t="str">
            <v>T</v>
          </cell>
          <cell r="C67" t="str">
            <v>03</v>
          </cell>
          <cell r="E67" t="str">
            <v>C109</v>
          </cell>
        </row>
        <row r="68">
          <cell r="A68" t="str">
            <v>G</v>
          </cell>
          <cell r="C68" t="str">
            <v>05</v>
          </cell>
          <cell r="E68" t="str">
            <v>G003</v>
          </cell>
        </row>
        <row r="69">
          <cell r="A69" t="str">
            <v>G</v>
          </cell>
          <cell r="C69" t="str">
            <v>05</v>
          </cell>
          <cell r="E69" t="str">
            <v>G005</v>
          </cell>
        </row>
        <row r="70">
          <cell r="A70" t="str">
            <v>G</v>
          </cell>
          <cell r="C70" t="str">
            <v>05</v>
          </cell>
          <cell r="E70" t="str">
            <v>G026</v>
          </cell>
        </row>
        <row r="71">
          <cell r="A71" t="str">
            <v>G</v>
          </cell>
          <cell r="C71" t="str">
            <v>05</v>
          </cell>
          <cell r="E71" t="str">
            <v>G024</v>
          </cell>
        </row>
        <row r="72">
          <cell r="A72" t="str">
            <v>G</v>
          </cell>
          <cell r="C72" t="str">
            <v>05</v>
          </cell>
          <cell r="E72" t="str">
            <v>H001</v>
          </cell>
        </row>
        <row r="73">
          <cell r="A73" t="str">
            <v>G</v>
          </cell>
          <cell r="C73" t="str">
            <v>05</v>
          </cell>
          <cell r="E73" t="str">
            <v>H003</v>
          </cell>
        </row>
        <row r="74">
          <cell r="A74" t="str">
            <v>G</v>
          </cell>
          <cell r="C74" t="str">
            <v>05</v>
          </cell>
          <cell r="E74" t="str">
            <v>H008</v>
          </cell>
        </row>
        <row r="75">
          <cell r="A75" t="str">
            <v>G</v>
          </cell>
          <cell r="C75" t="str">
            <v>04</v>
          </cell>
          <cell r="E75" t="str">
            <v>G001</v>
          </cell>
        </row>
        <row r="76">
          <cell r="A76" t="str">
            <v>G</v>
          </cell>
          <cell r="C76" t="str">
            <v>04</v>
          </cell>
          <cell r="E76" t="str">
            <v>G002</v>
          </cell>
        </row>
        <row r="77">
          <cell r="A77" t="str">
            <v>G</v>
          </cell>
          <cell r="C77" t="str">
            <v>04</v>
          </cell>
          <cell r="E77" t="str">
            <v>G022</v>
          </cell>
        </row>
        <row r="78">
          <cell r="A78" t="str">
            <v>G</v>
          </cell>
          <cell r="C78" t="str">
            <v>04</v>
          </cell>
          <cell r="E78" t="str">
            <v>G024</v>
          </cell>
        </row>
        <row r="79">
          <cell r="A79" t="str">
            <v>G</v>
          </cell>
          <cell r="C79" t="str">
            <v>04</v>
          </cell>
          <cell r="E79" t="str">
            <v>L000</v>
          </cell>
        </row>
        <row r="80">
          <cell r="A80" t="str">
            <v>G</v>
          </cell>
          <cell r="C80" t="str">
            <v>04</v>
          </cell>
          <cell r="E80" t="str">
            <v>L003</v>
          </cell>
        </row>
        <row r="81">
          <cell r="A81" t="str">
            <v>G</v>
          </cell>
          <cell r="C81" t="str">
            <v>04</v>
          </cell>
          <cell r="E81" t="str">
            <v>L005</v>
          </cell>
        </row>
        <row r="82">
          <cell r="A82" t="str">
            <v>G</v>
          </cell>
          <cell r="C82" t="str">
            <v>04</v>
          </cell>
          <cell r="E82" t="str">
            <v>L006</v>
          </cell>
        </row>
        <row r="83">
          <cell r="A83" t="str">
            <v>G</v>
          </cell>
          <cell r="C83" t="str">
            <v>04</v>
          </cell>
          <cell r="E83" t="str">
            <v>L007</v>
          </cell>
        </row>
        <row r="84">
          <cell r="A84" t="str">
            <v>G</v>
          </cell>
          <cell r="C84" t="str">
            <v>04</v>
          </cell>
          <cell r="E84" t="str">
            <v>L010</v>
          </cell>
        </row>
        <row r="85">
          <cell r="A85" t="str">
            <v>G</v>
          </cell>
          <cell r="C85" t="str">
            <v>04</v>
          </cell>
          <cell r="E85" t="str">
            <v>L021</v>
          </cell>
        </row>
        <row r="86">
          <cell r="A86" t="str">
            <v>G</v>
          </cell>
          <cell r="C86" t="str">
            <v>04</v>
          </cell>
          <cell r="E86" t="str">
            <v>L150</v>
          </cell>
        </row>
        <row r="87">
          <cell r="A87" t="str">
            <v>G</v>
          </cell>
          <cell r="C87" t="str">
            <v>04</v>
          </cell>
          <cell r="E87" t="str">
            <v>L151</v>
          </cell>
        </row>
        <row r="88">
          <cell r="A88" t="str">
            <v>G</v>
          </cell>
          <cell r="C88" t="str">
            <v>04</v>
          </cell>
          <cell r="E88" t="str">
            <v>L100</v>
          </cell>
        </row>
        <row r="89">
          <cell r="A89" t="str">
            <v>G</v>
          </cell>
          <cell r="C89" t="str">
            <v>04</v>
          </cell>
          <cell r="E89" t="str">
            <v>L103</v>
          </cell>
        </row>
        <row r="90">
          <cell r="A90" t="str">
            <v>G</v>
          </cell>
          <cell r="C90" t="str">
            <v>04</v>
          </cell>
          <cell r="E90" t="str">
            <v>L105</v>
          </cell>
        </row>
        <row r="91">
          <cell r="A91" t="str">
            <v>G</v>
          </cell>
          <cell r="C91" t="str">
            <v>04</v>
          </cell>
          <cell r="E91" t="str">
            <v>L106</v>
          </cell>
        </row>
        <row r="92">
          <cell r="A92" t="str">
            <v>G</v>
          </cell>
          <cell r="C92" t="str">
            <v>04</v>
          </cell>
          <cell r="E92" t="str">
            <v>L121</v>
          </cell>
        </row>
        <row r="93">
          <cell r="A93" t="str">
            <v>G</v>
          </cell>
          <cell r="C93" t="str">
            <v>04</v>
          </cell>
          <cell r="E93" t="str">
            <v>F049</v>
          </cell>
        </row>
        <row r="94">
          <cell r="A94" t="str">
            <v>G</v>
          </cell>
          <cell r="C94" t="str">
            <v>04</v>
          </cell>
          <cell r="E94" t="str">
            <v>F166</v>
          </cell>
        </row>
        <row r="95">
          <cell r="A95" t="str">
            <v>G</v>
          </cell>
          <cell r="C95" t="str">
            <v>04</v>
          </cell>
          <cell r="E95" t="str">
            <v>F001</v>
          </cell>
        </row>
        <row r="96">
          <cell r="A96" t="str">
            <v>G</v>
          </cell>
          <cell r="C96" t="str">
            <v>04</v>
          </cell>
          <cell r="E96" t="str">
            <v>H024</v>
          </cell>
        </row>
        <row r="97">
          <cell r="A97" t="str">
            <v>G</v>
          </cell>
          <cell r="C97" t="str">
            <v>04</v>
          </cell>
          <cell r="E97" t="str">
            <v>J001</v>
          </cell>
        </row>
        <row r="98">
          <cell r="A98" t="str">
            <v>G</v>
          </cell>
          <cell r="C98" t="str">
            <v>04</v>
          </cell>
          <cell r="E98" t="str">
            <v>J002</v>
          </cell>
        </row>
        <row r="99">
          <cell r="A99" t="str">
            <v>G</v>
          </cell>
          <cell r="C99" t="str">
            <v>04</v>
          </cell>
          <cell r="E99" t="str">
            <v>J004</v>
          </cell>
        </row>
        <row r="100">
          <cell r="A100" t="str">
            <v>G</v>
          </cell>
          <cell r="C100" t="str">
            <v>06</v>
          </cell>
          <cell r="E100" t="str">
            <v>G024</v>
          </cell>
        </row>
        <row r="101">
          <cell r="A101" t="str">
            <v>G</v>
          </cell>
          <cell r="C101" t="str">
            <v>06</v>
          </cell>
          <cell r="E101" t="str">
            <v>G026</v>
          </cell>
        </row>
        <row r="102">
          <cell r="A102" t="str">
            <v>G</v>
          </cell>
          <cell r="C102" t="str">
            <v>06</v>
          </cell>
          <cell r="E102" t="str">
            <v>H024</v>
          </cell>
        </row>
        <row r="103">
          <cell r="A103" t="str">
            <v>G</v>
          </cell>
          <cell r="C103" t="str">
            <v>07</v>
          </cell>
          <cell r="E103" t="str">
            <v>G024</v>
          </cell>
        </row>
        <row r="104">
          <cell r="A104" t="str">
            <v>G</v>
          </cell>
          <cell r="C104" t="str">
            <v>07</v>
          </cell>
          <cell r="E104" t="str">
            <v>G026</v>
          </cell>
        </row>
        <row r="105">
          <cell r="A105" t="str">
            <v>G</v>
          </cell>
          <cell r="C105" t="str">
            <v>07</v>
          </cell>
          <cell r="E105" t="str">
            <v>H005</v>
          </cell>
        </row>
        <row r="106">
          <cell r="A106" t="str">
            <v>G</v>
          </cell>
          <cell r="C106" t="str">
            <v>07</v>
          </cell>
          <cell r="E106" t="str">
            <v>H010</v>
          </cell>
        </row>
        <row r="107">
          <cell r="A107" t="str">
            <v>G</v>
          </cell>
          <cell r="C107" t="str">
            <v>07</v>
          </cell>
          <cell r="E107" t="str">
            <v>H001</v>
          </cell>
        </row>
        <row r="108">
          <cell r="A108" t="str">
            <v>E</v>
          </cell>
          <cell r="C108" t="str">
            <v>20</v>
          </cell>
          <cell r="E108" t="str">
            <v>E002</v>
          </cell>
        </row>
        <row r="109">
          <cell r="A109" t="str">
            <v>E</v>
          </cell>
          <cell r="C109" t="str">
            <v>20</v>
          </cell>
          <cell r="E109" t="str">
            <v>E043</v>
          </cell>
        </row>
        <row r="110">
          <cell r="A110" t="str">
            <v>E</v>
          </cell>
          <cell r="C110" t="str">
            <v>20</v>
          </cell>
          <cell r="E110" t="str">
            <v>E044</v>
          </cell>
        </row>
        <row r="111">
          <cell r="A111" t="str">
            <v>E</v>
          </cell>
          <cell r="C111" t="str">
            <v>20</v>
          </cell>
          <cell r="E111" t="str">
            <v>E005</v>
          </cell>
        </row>
        <row r="112">
          <cell r="A112" t="str">
            <v>E</v>
          </cell>
          <cell r="C112" t="str">
            <v>20</v>
          </cell>
          <cell r="E112" t="str">
            <v>E008</v>
          </cell>
        </row>
        <row r="113">
          <cell r="A113" t="str">
            <v>E</v>
          </cell>
          <cell r="C113" t="str">
            <v>20</v>
          </cell>
          <cell r="E113" t="str">
            <v>E016</v>
          </cell>
        </row>
        <row r="114">
          <cell r="A114" t="str">
            <v>E</v>
          </cell>
          <cell r="C114" t="str">
            <v>20</v>
          </cell>
          <cell r="E114" t="str">
            <v>E018</v>
          </cell>
        </row>
        <row r="115">
          <cell r="A115" t="str">
            <v>E</v>
          </cell>
          <cell r="C115" t="str">
            <v>20</v>
          </cell>
          <cell r="E115" t="str">
            <v>E019</v>
          </cell>
        </row>
        <row r="116">
          <cell r="A116" t="str">
            <v>E</v>
          </cell>
          <cell r="C116" t="str">
            <v>20</v>
          </cell>
          <cell r="E116" t="str">
            <v>E026</v>
          </cell>
        </row>
        <row r="117">
          <cell r="A117" t="str">
            <v>E</v>
          </cell>
          <cell r="C117" t="str">
            <v>20</v>
          </cell>
          <cell r="E117" t="str">
            <v>E028</v>
          </cell>
        </row>
        <row r="118">
          <cell r="A118" t="str">
            <v>E</v>
          </cell>
          <cell r="C118">
            <v>20</v>
          </cell>
          <cell r="E118" t="str">
            <v>E031</v>
          </cell>
        </row>
        <row r="119">
          <cell r="A119" t="str">
            <v>E</v>
          </cell>
          <cell r="C119" t="str">
            <v>20</v>
          </cell>
          <cell r="E119" t="str">
            <v>E032</v>
          </cell>
        </row>
        <row r="120">
          <cell r="A120" t="str">
            <v>E</v>
          </cell>
          <cell r="C120" t="str">
            <v>20</v>
          </cell>
          <cell r="E120" t="str">
            <v>E033</v>
          </cell>
        </row>
        <row r="121">
          <cell r="A121" t="str">
            <v>E</v>
          </cell>
          <cell r="C121" t="str">
            <v>20</v>
          </cell>
          <cell r="E121" t="str">
            <v>G004</v>
          </cell>
        </row>
        <row r="122">
          <cell r="A122" t="str">
            <v>E</v>
          </cell>
          <cell r="C122" t="str">
            <v>21</v>
          </cell>
          <cell r="E122" t="str">
            <v>E002</v>
          </cell>
        </row>
        <row r="123">
          <cell r="A123" t="str">
            <v>E</v>
          </cell>
          <cell r="C123" t="str">
            <v>21</v>
          </cell>
          <cell r="E123" t="str">
            <v>E013</v>
          </cell>
        </row>
        <row r="124">
          <cell r="A124" t="str">
            <v>E</v>
          </cell>
          <cell r="C124" t="str">
            <v>21</v>
          </cell>
          <cell r="E124" t="str">
            <v>E014</v>
          </cell>
        </row>
        <row r="125">
          <cell r="A125" t="str">
            <v>E</v>
          </cell>
          <cell r="C125" t="str">
            <v>21</v>
          </cell>
          <cell r="E125" t="str">
            <v>E044</v>
          </cell>
        </row>
        <row r="126">
          <cell r="A126" t="str">
            <v>E</v>
          </cell>
          <cell r="C126" t="str">
            <v>21</v>
          </cell>
          <cell r="E126" t="str">
            <v>E018</v>
          </cell>
        </row>
        <row r="127">
          <cell r="A127" t="str">
            <v>E</v>
          </cell>
          <cell r="C127" t="str">
            <v>21</v>
          </cell>
          <cell r="E127" t="str">
            <v>E019</v>
          </cell>
        </row>
        <row r="128">
          <cell r="A128" t="str">
            <v>E</v>
          </cell>
          <cell r="C128" t="str">
            <v>21</v>
          </cell>
          <cell r="E128" t="str">
            <v>E024</v>
          </cell>
        </row>
        <row r="129">
          <cell r="A129" t="str">
            <v>E</v>
          </cell>
          <cell r="C129" t="str">
            <v>21</v>
          </cell>
          <cell r="E129" t="str">
            <v>E026</v>
          </cell>
        </row>
        <row r="130">
          <cell r="A130" t="str">
            <v>E</v>
          </cell>
          <cell r="C130" t="str">
            <v>21</v>
          </cell>
          <cell r="E130" t="str">
            <v>E028</v>
          </cell>
        </row>
        <row r="131">
          <cell r="A131" t="str">
            <v>E</v>
          </cell>
          <cell r="C131" t="str">
            <v>21</v>
          </cell>
          <cell r="E131" t="str">
            <v>E031</v>
          </cell>
        </row>
        <row r="132">
          <cell r="A132" t="str">
            <v>E</v>
          </cell>
          <cell r="C132" t="str">
            <v>21</v>
          </cell>
          <cell r="E132" t="str">
            <v>E032</v>
          </cell>
        </row>
        <row r="133">
          <cell r="A133" t="str">
            <v>E</v>
          </cell>
          <cell r="C133" t="str">
            <v>21</v>
          </cell>
          <cell r="E133" t="str">
            <v>E033</v>
          </cell>
        </row>
        <row r="134">
          <cell r="A134" t="str">
            <v>E</v>
          </cell>
          <cell r="C134" t="str">
            <v>21</v>
          </cell>
          <cell r="E134" t="str">
            <v>E043</v>
          </cell>
        </row>
        <row r="135">
          <cell r="A135" t="str">
            <v>E</v>
          </cell>
          <cell r="C135" t="str">
            <v>21</v>
          </cell>
          <cell r="E135" t="str">
            <v>E021</v>
          </cell>
        </row>
        <row r="136">
          <cell r="A136" t="str">
            <v>E</v>
          </cell>
          <cell r="C136" t="str">
            <v>21</v>
          </cell>
          <cell r="E136" t="str">
            <v>E055</v>
          </cell>
        </row>
        <row r="137">
          <cell r="A137" t="str">
            <v>E</v>
          </cell>
          <cell r="C137" t="str">
            <v>21</v>
          </cell>
          <cell r="E137" t="str">
            <v>E056</v>
          </cell>
        </row>
        <row r="138">
          <cell r="A138" t="str">
            <v>E</v>
          </cell>
          <cell r="C138" t="str">
            <v>21</v>
          </cell>
          <cell r="E138" t="str">
            <v>G004</v>
          </cell>
        </row>
        <row r="139">
          <cell r="A139" t="str">
            <v>E</v>
          </cell>
          <cell r="C139" t="str">
            <v>21</v>
          </cell>
          <cell r="E139" t="str">
            <v>H006</v>
          </cell>
        </row>
        <row r="140">
          <cell r="A140" t="str">
            <v>M</v>
          </cell>
          <cell r="C140">
            <v>21</v>
          </cell>
          <cell r="E140" t="str">
            <v>G002</v>
          </cell>
        </row>
        <row r="141">
          <cell r="A141" t="str">
            <v>M</v>
          </cell>
          <cell r="C141">
            <v>21</v>
          </cell>
          <cell r="E141" t="str">
            <v>G009</v>
          </cell>
        </row>
        <row r="142">
          <cell r="A142" t="str">
            <v>M</v>
          </cell>
          <cell r="C142">
            <v>21</v>
          </cell>
          <cell r="E142" t="str">
            <v>G017</v>
          </cell>
        </row>
        <row r="143">
          <cell r="A143" t="str">
            <v>M</v>
          </cell>
          <cell r="C143">
            <v>21</v>
          </cell>
          <cell r="E143" t="str">
            <v>G022</v>
          </cell>
        </row>
        <row r="144">
          <cell r="A144" t="str">
            <v>M</v>
          </cell>
          <cell r="C144">
            <v>21</v>
          </cell>
          <cell r="E144" t="str">
            <v>G026</v>
          </cell>
        </row>
        <row r="145">
          <cell r="A145" t="str">
            <v>M</v>
          </cell>
          <cell r="C145" t="str">
            <v>21</v>
          </cell>
          <cell r="E145" t="str">
            <v>M002</v>
          </cell>
        </row>
        <row r="146">
          <cell r="A146" t="str">
            <v>M</v>
          </cell>
          <cell r="C146" t="str">
            <v>21</v>
          </cell>
          <cell r="E146" t="str">
            <v>M006</v>
          </cell>
        </row>
        <row r="147">
          <cell r="A147" t="str">
            <v>M</v>
          </cell>
          <cell r="C147" t="str">
            <v>21</v>
          </cell>
          <cell r="E147" t="str">
            <v>M007</v>
          </cell>
        </row>
        <row r="148">
          <cell r="A148" t="str">
            <v>M</v>
          </cell>
          <cell r="C148" t="str">
            <v>21</v>
          </cell>
          <cell r="E148" t="str">
            <v>R008</v>
          </cell>
        </row>
        <row r="149">
          <cell r="A149" t="str">
            <v>M</v>
          </cell>
          <cell r="C149" t="str">
            <v>21</v>
          </cell>
          <cell r="E149" t="str">
            <v>R013</v>
          </cell>
        </row>
        <row r="150">
          <cell r="A150" t="str">
            <v>M</v>
          </cell>
          <cell r="C150">
            <v>21</v>
          </cell>
          <cell r="E150" t="str">
            <v>H004</v>
          </cell>
        </row>
        <row r="151">
          <cell r="A151" t="str">
            <v>M</v>
          </cell>
          <cell r="C151">
            <v>21</v>
          </cell>
          <cell r="E151" t="str">
            <v>H006</v>
          </cell>
        </row>
        <row r="152">
          <cell r="A152" t="str">
            <v>M</v>
          </cell>
          <cell r="C152">
            <v>21</v>
          </cell>
          <cell r="E152" t="str">
            <v>H017</v>
          </cell>
        </row>
        <row r="153">
          <cell r="A153" t="str">
            <v>M</v>
          </cell>
          <cell r="C153">
            <v>21</v>
          </cell>
          <cell r="E153" t="str">
            <v>H024</v>
          </cell>
        </row>
        <row r="154">
          <cell r="A154" t="str">
            <v>M</v>
          </cell>
          <cell r="C154">
            <v>21</v>
          </cell>
          <cell r="E154" t="str">
            <v>H001</v>
          </cell>
        </row>
        <row r="155">
          <cell r="A155" t="str">
            <v>E</v>
          </cell>
          <cell r="C155" t="str">
            <v>23</v>
          </cell>
          <cell r="E155" t="str">
            <v>E002</v>
          </cell>
        </row>
        <row r="156">
          <cell r="A156" t="str">
            <v>E</v>
          </cell>
          <cell r="C156" t="str">
            <v>23</v>
          </cell>
          <cell r="E156" t="str">
            <v>E003</v>
          </cell>
        </row>
        <row r="157">
          <cell r="A157" t="str">
            <v>E</v>
          </cell>
          <cell r="C157" t="str">
            <v>23</v>
          </cell>
          <cell r="E157" t="str">
            <v>E044</v>
          </cell>
        </row>
        <row r="158">
          <cell r="A158" t="str">
            <v>E</v>
          </cell>
          <cell r="C158" t="str">
            <v>23</v>
          </cell>
          <cell r="E158" t="str">
            <v>E018</v>
          </cell>
        </row>
        <row r="159">
          <cell r="A159" t="str">
            <v>E</v>
          </cell>
          <cell r="C159" t="str">
            <v>23</v>
          </cell>
          <cell r="E159" t="str">
            <v>E045</v>
          </cell>
        </row>
        <row r="160">
          <cell r="A160" t="str">
            <v>E</v>
          </cell>
          <cell r="C160" t="str">
            <v>23</v>
          </cell>
          <cell r="E160" t="str">
            <v>E026</v>
          </cell>
        </row>
        <row r="161">
          <cell r="A161" t="str">
            <v>E</v>
          </cell>
          <cell r="C161" t="str">
            <v>23</v>
          </cell>
          <cell r="E161" t="str">
            <v>E028</v>
          </cell>
        </row>
        <row r="162">
          <cell r="A162" t="str">
            <v>E</v>
          </cell>
          <cell r="C162" t="str">
            <v>23</v>
          </cell>
          <cell r="E162" t="str">
            <v>E032</v>
          </cell>
        </row>
        <row r="163">
          <cell r="A163" t="str">
            <v>E</v>
          </cell>
          <cell r="C163" t="str">
            <v>23</v>
          </cell>
          <cell r="E163" t="str">
            <v>E033</v>
          </cell>
        </row>
        <row r="164">
          <cell r="A164" t="str">
            <v>E</v>
          </cell>
          <cell r="C164" t="str">
            <v>23</v>
          </cell>
          <cell r="E164" t="str">
            <v>E043</v>
          </cell>
        </row>
        <row r="165">
          <cell r="A165" t="str">
            <v>E</v>
          </cell>
          <cell r="C165" t="str">
            <v>23</v>
          </cell>
          <cell r="E165" t="str">
            <v>E056</v>
          </cell>
        </row>
        <row r="166">
          <cell r="A166" t="str">
            <v>E</v>
          </cell>
          <cell r="C166" t="str">
            <v>23</v>
          </cell>
          <cell r="E166" t="str">
            <v>E057</v>
          </cell>
        </row>
        <row r="167">
          <cell r="A167" t="str">
            <v>E</v>
          </cell>
          <cell r="C167" t="str">
            <v>23</v>
          </cell>
          <cell r="E167" t="str">
            <v>E024</v>
          </cell>
        </row>
        <row r="168">
          <cell r="A168" t="str">
            <v>E</v>
          </cell>
          <cell r="C168" t="str">
            <v>23</v>
          </cell>
          <cell r="E168" t="str">
            <v>G004</v>
          </cell>
        </row>
        <row r="169">
          <cell r="A169" t="str">
            <v>E</v>
          </cell>
          <cell r="C169" t="str">
            <v>23</v>
          </cell>
          <cell r="E169" t="str">
            <v>H006</v>
          </cell>
        </row>
        <row r="170">
          <cell r="A170" t="str">
            <v>M</v>
          </cell>
          <cell r="C170">
            <v>23</v>
          </cell>
          <cell r="E170" t="str">
            <v>G002</v>
          </cell>
        </row>
        <row r="171">
          <cell r="A171" t="str">
            <v>M</v>
          </cell>
          <cell r="C171">
            <v>23</v>
          </cell>
          <cell r="E171" t="str">
            <v>G009</v>
          </cell>
        </row>
        <row r="172">
          <cell r="A172" t="str">
            <v>M</v>
          </cell>
          <cell r="C172">
            <v>23</v>
          </cell>
          <cell r="E172" t="str">
            <v>G017</v>
          </cell>
        </row>
        <row r="173">
          <cell r="A173" t="str">
            <v>M</v>
          </cell>
          <cell r="C173">
            <v>23</v>
          </cell>
          <cell r="E173" t="str">
            <v>G022</v>
          </cell>
        </row>
        <row r="174">
          <cell r="A174" t="str">
            <v>M</v>
          </cell>
          <cell r="C174">
            <v>23</v>
          </cell>
          <cell r="E174" t="str">
            <v>G026</v>
          </cell>
        </row>
        <row r="175">
          <cell r="A175" t="str">
            <v>M</v>
          </cell>
          <cell r="C175" t="str">
            <v>23</v>
          </cell>
          <cell r="E175" t="str">
            <v>M002</v>
          </cell>
        </row>
        <row r="176">
          <cell r="A176" t="str">
            <v>M</v>
          </cell>
          <cell r="C176" t="str">
            <v>23</v>
          </cell>
          <cell r="E176" t="str">
            <v>M012</v>
          </cell>
        </row>
        <row r="177">
          <cell r="A177" t="str">
            <v>M</v>
          </cell>
          <cell r="C177">
            <v>23</v>
          </cell>
          <cell r="E177" t="str">
            <v>R022</v>
          </cell>
        </row>
        <row r="178">
          <cell r="A178" t="str">
            <v>M</v>
          </cell>
          <cell r="C178" t="str">
            <v>23</v>
          </cell>
          <cell r="E178" t="str">
            <v>R000</v>
          </cell>
        </row>
        <row r="179">
          <cell r="A179" t="str">
            <v>M</v>
          </cell>
          <cell r="C179" t="str">
            <v>23</v>
          </cell>
          <cell r="E179" t="str">
            <v>R019</v>
          </cell>
        </row>
        <row r="180">
          <cell r="A180" t="str">
            <v>M</v>
          </cell>
          <cell r="C180" t="str">
            <v>23</v>
          </cell>
          <cell r="E180" t="str">
            <v>R011</v>
          </cell>
        </row>
        <row r="181">
          <cell r="A181" t="str">
            <v>M</v>
          </cell>
          <cell r="C181" t="str">
            <v>23</v>
          </cell>
          <cell r="E181" t="str">
            <v>R018</v>
          </cell>
        </row>
        <row r="182">
          <cell r="A182" t="str">
            <v>M</v>
          </cell>
          <cell r="C182" t="str">
            <v>23</v>
          </cell>
          <cell r="E182" t="str">
            <v>R021</v>
          </cell>
        </row>
        <row r="183">
          <cell r="A183" t="str">
            <v>M</v>
          </cell>
          <cell r="C183">
            <v>23</v>
          </cell>
          <cell r="E183" t="str">
            <v>R023</v>
          </cell>
        </row>
        <row r="184">
          <cell r="A184" t="str">
            <v>M</v>
          </cell>
          <cell r="C184">
            <v>23</v>
          </cell>
          <cell r="E184" t="str">
            <v>H004</v>
          </cell>
        </row>
        <row r="185">
          <cell r="A185" t="str">
            <v>M</v>
          </cell>
          <cell r="C185">
            <v>23</v>
          </cell>
          <cell r="E185" t="str">
            <v>H017</v>
          </cell>
        </row>
        <row r="186">
          <cell r="A186" t="str">
            <v>M</v>
          </cell>
          <cell r="C186">
            <v>23</v>
          </cell>
          <cell r="E186" t="str">
            <v>H024</v>
          </cell>
        </row>
        <row r="187">
          <cell r="A187" t="str">
            <v>M</v>
          </cell>
          <cell r="C187">
            <v>23</v>
          </cell>
          <cell r="E187" t="str">
            <v>H001</v>
          </cell>
        </row>
        <row r="188">
          <cell r="A188" t="str">
            <v>E</v>
          </cell>
          <cell r="C188" t="str">
            <v>24</v>
          </cell>
          <cell r="E188" t="str">
            <v>E002</v>
          </cell>
        </row>
        <row r="189">
          <cell r="A189" t="str">
            <v>E</v>
          </cell>
          <cell r="C189" t="str">
            <v>24</v>
          </cell>
          <cell r="E189" t="str">
            <v>E011</v>
          </cell>
        </row>
        <row r="190">
          <cell r="A190" t="str">
            <v>E</v>
          </cell>
          <cell r="C190" t="str">
            <v>24</v>
          </cell>
          <cell r="E190" t="str">
            <v>E012</v>
          </cell>
        </row>
        <row r="191">
          <cell r="A191" t="str">
            <v>E</v>
          </cell>
          <cell r="C191" t="str">
            <v>24</v>
          </cell>
          <cell r="E191" t="str">
            <v>E018</v>
          </cell>
        </row>
        <row r="192">
          <cell r="A192" t="str">
            <v>E</v>
          </cell>
          <cell r="C192" t="str">
            <v>24</v>
          </cell>
          <cell r="E192" t="str">
            <v>E044</v>
          </cell>
        </row>
        <row r="193">
          <cell r="A193" t="str">
            <v>E</v>
          </cell>
          <cell r="C193" t="str">
            <v>24</v>
          </cell>
          <cell r="E193" t="str">
            <v>E023</v>
          </cell>
        </row>
        <row r="194">
          <cell r="A194" t="str">
            <v>E</v>
          </cell>
          <cell r="C194" t="str">
            <v>24</v>
          </cell>
          <cell r="E194" t="str">
            <v>E026</v>
          </cell>
        </row>
        <row r="195">
          <cell r="A195" t="str">
            <v>E</v>
          </cell>
          <cell r="C195" t="str">
            <v>24</v>
          </cell>
          <cell r="E195" t="str">
            <v>E028</v>
          </cell>
        </row>
        <row r="196">
          <cell r="A196" t="str">
            <v>E</v>
          </cell>
          <cell r="C196" t="str">
            <v>24</v>
          </cell>
          <cell r="E196" t="str">
            <v>E046</v>
          </cell>
        </row>
        <row r="197">
          <cell r="A197" t="str">
            <v>E</v>
          </cell>
          <cell r="C197" t="str">
            <v>24</v>
          </cell>
          <cell r="E197" t="str">
            <v>E032</v>
          </cell>
        </row>
        <row r="198">
          <cell r="A198" t="str">
            <v>E</v>
          </cell>
          <cell r="C198" t="str">
            <v>24</v>
          </cell>
          <cell r="E198" t="str">
            <v>E033</v>
          </cell>
        </row>
        <row r="199">
          <cell r="A199" t="str">
            <v>E</v>
          </cell>
          <cell r="C199" t="str">
            <v>24</v>
          </cell>
          <cell r="E199" t="str">
            <v>E043</v>
          </cell>
        </row>
        <row r="200">
          <cell r="A200" t="str">
            <v>E</v>
          </cell>
          <cell r="C200" t="str">
            <v>24</v>
          </cell>
          <cell r="E200" t="str">
            <v>G004</v>
          </cell>
        </row>
        <row r="201">
          <cell r="A201" t="str">
            <v>E</v>
          </cell>
          <cell r="C201" t="str">
            <v>24</v>
          </cell>
          <cell r="E201" t="str">
            <v>G002</v>
          </cell>
        </row>
        <row r="202">
          <cell r="A202" t="str">
            <v>E</v>
          </cell>
          <cell r="C202" t="str">
            <v>24</v>
          </cell>
          <cell r="E202" t="str">
            <v>H006</v>
          </cell>
        </row>
        <row r="203">
          <cell r="A203" t="str">
            <v>M</v>
          </cell>
          <cell r="C203">
            <v>24</v>
          </cell>
          <cell r="E203" t="str">
            <v>G002</v>
          </cell>
        </row>
        <row r="204">
          <cell r="A204" t="str">
            <v>M</v>
          </cell>
          <cell r="C204">
            <v>24</v>
          </cell>
          <cell r="E204" t="str">
            <v>G009</v>
          </cell>
        </row>
        <row r="205">
          <cell r="A205" t="str">
            <v>M</v>
          </cell>
          <cell r="C205">
            <v>24</v>
          </cell>
          <cell r="E205" t="str">
            <v>G017</v>
          </cell>
        </row>
        <row r="206">
          <cell r="A206" t="str">
            <v>M</v>
          </cell>
          <cell r="C206">
            <v>24</v>
          </cell>
          <cell r="E206" t="str">
            <v>G022</v>
          </cell>
        </row>
        <row r="207">
          <cell r="A207" t="str">
            <v>M</v>
          </cell>
          <cell r="C207">
            <v>24</v>
          </cell>
          <cell r="E207" t="str">
            <v>G026</v>
          </cell>
        </row>
        <row r="208">
          <cell r="A208" t="str">
            <v>M</v>
          </cell>
          <cell r="C208" t="str">
            <v>24</v>
          </cell>
          <cell r="E208" t="str">
            <v>M002</v>
          </cell>
        </row>
        <row r="209">
          <cell r="A209" t="str">
            <v>M</v>
          </cell>
          <cell r="C209" t="str">
            <v>24</v>
          </cell>
          <cell r="E209" t="str">
            <v>R002</v>
          </cell>
        </row>
        <row r="210">
          <cell r="A210" t="str">
            <v>M</v>
          </cell>
          <cell r="C210" t="str">
            <v>24</v>
          </cell>
          <cell r="E210" t="str">
            <v>R006</v>
          </cell>
        </row>
        <row r="211">
          <cell r="A211" t="str">
            <v>M</v>
          </cell>
          <cell r="C211" t="str">
            <v>24</v>
          </cell>
          <cell r="E211" t="str">
            <v>R011</v>
          </cell>
        </row>
        <row r="212">
          <cell r="A212" t="str">
            <v>M</v>
          </cell>
          <cell r="C212">
            <v>24</v>
          </cell>
          <cell r="E212" t="str">
            <v>H004</v>
          </cell>
        </row>
        <row r="213">
          <cell r="A213" t="str">
            <v>M</v>
          </cell>
          <cell r="C213">
            <v>24</v>
          </cell>
          <cell r="E213" t="str">
            <v>H017</v>
          </cell>
        </row>
        <row r="214">
          <cell r="A214" t="str">
            <v>M</v>
          </cell>
          <cell r="C214">
            <v>24</v>
          </cell>
          <cell r="E214" t="str">
            <v>H024</v>
          </cell>
        </row>
        <row r="215">
          <cell r="A215" t="str">
            <v>M</v>
          </cell>
          <cell r="C215">
            <v>24</v>
          </cell>
          <cell r="E215" t="str">
            <v>H001</v>
          </cell>
        </row>
        <row r="216">
          <cell r="A216" t="str">
            <v>E</v>
          </cell>
          <cell r="C216" t="str">
            <v>25</v>
          </cell>
          <cell r="E216" t="str">
            <v>E002</v>
          </cell>
        </row>
        <row r="217">
          <cell r="A217" t="str">
            <v>E</v>
          </cell>
          <cell r="C217" t="str">
            <v>25</v>
          </cell>
          <cell r="E217" t="str">
            <v>E003</v>
          </cell>
        </row>
        <row r="218">
          <cell r="A218" t="str">
            <v>E</v>
          </cell>
          <cell r="C218" t="str">
            <v>25</v>
          </cell>
          <cell r="E218" t="str">
            <v>E008</v>
          </cell>
        </row>
        <row r="219">
          <cell r="A219" t="str">
            <v>E</v>
          </cell>
          <cell r="C219" t="str">
            <v>25</v>
          </cell>
          <cell r="E219" t="str">
            <v>E009</v>
          </cell>
        </row>
        <row r="220">
          <cell r="A220" t="str">
            <v>E</v>
          </cell>
          <cell r="C220" t="str">
            <v>25</v>
          </cell>
          <cell r="E220" t="str">
            <v>E010</v>
          </cell>
        </row>
        <row r="221">
          <cell r="A221" t="str">
            <v>E</v>
          </cell>
          <cell r="C221" t="str">
            <v>25</v>
          </cell>
          <cell r="E221" t="str">
            <v>E018</v>
          </cell>
        </row>
        <row r="222">
          <cell r="A222" t="str">
            <v>E</v>
          </cell>
          <cell r="C222" t="str">
            <v>25</v>
          </cell>
          <cell r="E222" t="str">
            <v>E047</v>
          </cell>
        </row>
        <row r="223">
          <cell r="A223" t="str">
            <v>E</v>
          </cell>
          <cell r="C223" t="str">
            <v>25</v>
          </cell>
          <cell r="E223" t="str">
            <v>E044</v>
          </cell>
        </row>
        <row r="224">
          <cell r="A224" t="str">
            <v>E</v>
          </cell>
          <cell r="C224" t="str">
            <v>25</v>
          </cell>
          <cell r="E224" t="str">
            <v>E026</v>
          </cell>
        </row>
        <row r="225">
          <cell r="A225" t="str">
            <v>E</v>
          </cell>
          <cell r="C225" t="str">
            <v>25</v>
          </cell>
          <cell r="E225" t="str">
            <v>E028</v>
          </cell>
        </row>
        <row r="226">
          <cell r="A226" t="str">
            <v>E</v>
          </cell>
          <cell r="C226" t="str">
            <v>25</v>
          </cell>
          <cell r="E226" t="str">
            <v>E032</v>
          </cell>
        </row>
        <row r="227">
          <cell r="A227" t="str">
            <v>E</v>
          </cell>
          <cell r="C227" t="str">
            <v>25</v>
          </cell>
          <cell r="E227" t="str">
            <v>E033</v>
          </cell>
        </row>
        <row r="228">
          <cell r="A228" t="str">
            <v>E</v>
          </cell>
          <cell r="C228" t="str">
            <v>25</v>
          </cell>
          <cell r="E228" t="str">
            <v>E043</v>
          </cell>
        </row>
        <row r="229">
          <cell r="A229" t="str">
            <v>E</v>
          </cell>
          <cell r="C229" t="str">
            <v>25</v>
          </cell>
          <cell r="E229" t="str">
            <v>E058</v>
          </cell>
        </row>
        <row r="230">
          <cell r="A230" t="str">
            <v>E</v>
          </cell>
          <cell r="C230" t="str">
            <v>25</v>
          </cell>
          <cell r="E230" t="str">
            <v>G004</v>
          </cell>
        </row>
        <row r="231">
          <cell r="A231" t="str">
            <v>E</v>
          </cell>
          <cell r="C231" t="str">
            <v>25</v>
          </cell>
          <cell r="E231" t="str">
            <v>H006</v>
          </cell>
        </row>
        <row r="232">
          <cell r="A232" t="str">
            <v>M</v>
          </cell>
          <cell r="C232">
            <v>25</v>
          </cell>
          <cell r="E232" t="str">
            <v>G009</v>
          </cell>
        </row>
        <row r="233">
          <cell r="A233" t="str">
            <v>M</v>
          </cell>
          <cell r="C233">
            <v>25</v>
          </cell>
          <cell r="E233" t="str">
            <v>G017</v>
          </cell>
        </row>
        <row r="234">
          <cell r="A234" t="str">
            <v>M</v>
          </cell>
          <cell r="C234">
            <v>25</v>
          </cell>
          <cell r="E234" t="str">
            <v>G022</v>
          </cell>
        </row>
        <row r="235">
          <cell r="A235" t="str">
            <v>M</v>
          </cell>
          <cell r="C235">
            <v>25</v>
          </cell>
          <cell r="E235" t="str">
            <v>G026</v>
          </cell>
        </row>
        <row r="236">
          <cell r="A236" t="str">
            <v>M</v>
          </cell>
          <cell r="C236">
            <v>25</v>
          </cell>
          <cell r="E236" t="str">
            <v>H004</v>
          </cell>
        </row>
        <row r="237">
          <cell r="A237" t="str">
            <v>M</v>
          </cell>
          <cell r="C237" t="str">
            <v>25</v>
          </cell>
          <cell r="E237" t="str">
            <v>H007</v>
          </cell>
        </row>
        <row r="238">
          <cell r="A238" t="str">
            <v>M</v>
          </cell>
          <cell r="C238">
            <v>25</v>
          </cell>
          <cell r="E238" t="str">
            <v>H024</v>
          </cell>
        </row>
        <row r="239">
          <cell r="A239" t="str">
            <v>M</v>
          </cell>
          <cell r="C239">
            <v>25</v>
          </cell>
          <cell r="E239" t="str">
            <v>H001</v>
          </cell>
        </row>
        <row r="240">
          <cell r="A240" t="str">
            <v>M</v>
          </cell>
          <cell r="C240" t="str">
            <v>25</v>
          </cell>
          <cell r="E240" t="str">
            <v>M002</v>
          </cell>
        </row>
        <row r="241">
          <cell r="A241" t="str">
            <v>M</v>
          </cell>
          <cell r="C241" t="str">
            <v>25</v>
          </cell>
          <cell r="E241" t="str">
            <v>R015</v>
          </cell>
        </row>
        <row r="242">
          <cell r="A242" t="str">
            <v>M</v>
          </cell>
          <cell r="C242" t="str">
            <v>25</v>
          </cell>
          <cell r="E242" t="str">
            <v>R020</v>
          </cell>
        </row>
        <row r="243">
          <cell r="A243" t="str">
            <v>E</v>
          </cell>
          <cell r="C243" t="str">
            <v>26</v>
          </cell>
          <cell r="E243" t="str">
            <v>E002</v>
          </cell>
        </row>
        <row r="244">
          <cell r="A244" t="str">
            <v>E</v>
          </cell>
          <cell r="C244" t="str">
            <v>26</v>
          </cell>
          <cell r="E244" t="str">
            <v>E056</v>
          </cell>
        </row>
        <row r="245">
          <cell r="A245" t="str">
            <v>E</v>
          </cell>
          <cell r="C245" t="str">
            <v>26</v>
          </cell>
          <cell r="E245" t="str">
            <v>E003</v>
          </cell>
        </row>
        <row r="246">
          <cell r="A246" t="str">
            <v>E</v>
          </cell>
          <cell r="C246" t="str">
            <v>26</v>
          </cell>
          <cell r="E246" t="str">
            <v>E018</v>
          </cell>
        </row>
        <row r="247">
          <cell r="A247" t="str">
            <v>E</v>
          </cell>
          <cell r="C247" t="str">
            <v>26</v>
          </cell>
          <cell r="E247" t="str">
            <v>E044</v>
          </cell>
        </row>
        <row r="248">
          <cell r="A248" t="str">
            <v>E</v>
          </cell>
          <cell r="C248" t="str">
            <v>26</v>
          </cell>
          <cell r="E248" t="str">
            <v>E026</v>
          </cell>
        </row>
        <row r="249">
          <cell r="A249" t="str">
            <v>E</v>
          </cell>
          <cell r="C249" t="str">
            <v>26</v>
          </cell>
          <cell r="E249" t="str">
            <v>E028</v>
          </cell>
        </row>
        <row r="250">
          <cell r="A250" t="str">
            <v>E</v>
          </cell>
          <cell r="C250" t="str">
            <v>26</v>
          </cell>
          <cell r="E250" t="str">
            <v>E032</v>
          </cell>
        </row>
        <row r="251">
          <cell r="A251" t="str">
            <v>E</v>
          </cell>
          <cell r="C251" t="str">
            <v>26</v>
          </cell>
          <cell r="E251" t="str">
            <v>E033</v>
          </cell>
        </row>
        <row r="252">
          <cell r="A252" t="str">
            <v>E</v>
          </cell>
          <cell r="C252" t="str">
            <v>26</v>
          </cell>
          <cell r="E252" t="str">
            <v>E043</v>
          </cell>
        </row>
        <row r="253">
          <cell r="A253" t="str">
            <v>E</v>
          </cell>
          <cell r="C253" t="str">
            <v>26</v>
          </cell>
          <cell r="E253" t="str">
            <v>G004</v>
          </cell>
        </row>
        <row r="254">
          <cell r="A254" t="str">
            <v>E</v>
          </cell>
          <cell r="C254" t="str">
            <v>26</v>
          </cell>
          <cell r="E254" t="str">
            <v>H006</v>
          </cell>
        </row>
        <row r="255">
          <cell r="A255" t="str">
            <v>M</v>
          </cell>
          <cell r="C255">
            <v>26</v>
          </cell>
          <cell r="E255" t="str">
            <v>G009</v>
          </cell>
        </row>
        <row r="256">
          <cell r="A256" t="str">
            <v>M</v>
          </cell>
          <cell r="C256">
            <v>26</v>
          </cell>
          <cell r="E256" t="str">
            <v>G017</v>
          </cell>
        </row>
        <row r="257">
          <cell r="A257" t="str">
            <v>M</v>
          </cell>
          <cell r="C257">
            <v>26</v>
          </cell>
          <cell r="E257" t="str">
            <v>G022</v>
          </cell>
        </row>
        <row r="258">
          <cell r="A258" t="str">
            <v>M</v>
          </cell>
          <cell r="C258">
            <v>26</v>
          </cell>
          <cell r="E258" t="str">
            <v>G026</v>
          </cell>
        </row>
        <row r="259">
          <cell r="A259" t="str">
            <v>M</v>
          </cell>
          <cell r="C259">
            <v>26</v>
          </cell>
          <cell r="E259" t="str">
            <v>R024</v>
          </cell>
        </row>
        <row r="260">
          <cell r="A260" t="str">
            <v>E</v>
          </cell>
          <cell r="C260" t="str">
            <v>27</v>
          </cell>
          <cell r="E260" t="str">
            <v>E002</v>
          </cell>
        </row>
        <row r="261">
          <cell r="A261" t="str">
            <v>E</v>
          </cell>
          <cell r="C261" t="str">
            <v>27</v>
          </cell>
          <cell r="E261" t="str">
            <v>E018</v>
          </cell>
        </row>
        <row r="262">
          <cell r="A262" t="str">
            <v>E</v>
          </cell>
          <cell r="C262" t="str">
            <v>27</v>
          </cell>
          <cell r="E262" t="str">
            <v>E044</v>
          </cell>
        </row>
        <row r="263">
          <cell r="A263" t="str">
            <v>E</v>
          </cell>
          <cell r="C263" t="str">
            <v>27</v>
          </cell>
          <cell r="E263" t="str">
            <v>E026</v>
          </cell>
        </row>
        <row r="264">
          <cell r="A264" t="str">
            <v>E</v>
          </cell>
          <cell r="C264" t="str">
            <v>27</v>
          </cell>
          <cell r="E264" t="str">
            <v>E024</v>
          </cell>
        </row>
        <row r="265">
          <cell r="A265" t="str">
            <v>E</v>
          </cell>
          <cell r="C265" t="str">
            <v>27</v>
          </cell>
          <cell r="E265" t="str">
            <v>E032</v>
          </cell>
        </row>
        <row r="266">
          <cell r="A266" t="str">
            <v>E</v>
          </cell>
          <cell r="C266" t="str">
            <v>27</v>
          </cell>
          <cell r="E266" t="str">
            <v>E043</v>
          </cell>
        </row>
        <row r="267">
          <cell r="A267" t="str">
            <v>E</v>
          </cell>
          <cell r="C267" t="str">
            <v>27</v>
          </cell>
          <cell r="E267" t="str">
            <v>E028</v>
          </cell>
        </row>
        <row r="268">
          <cell r="A268" t="str">
            <v>E</v>
          </cell>
          <cell r="C268" t="str">
            <v>27</v>
          </cell>
          <cell r="E268" t="str">
            <v>G004</v>
          </cell>
        </row>
        <row r="269">
          <cell r="A269" t="str">
            <v>E</v>
          </cell>
          <cell r="C269" t="str">
            <v>27</v>
          </cell>
          <cell r="E269" t="str">
            <v>H006</v>
          </cell>
        </row>
        <row r="270">
          <cell r="A270" t="str">
            <v>M</v>
          </cell>
          <cell r="C270">
            <v>27</v>
          </cell>
          <cell r="E270" t="str">
            <v>G009</v>
          </cell>
        </row>
        <row r="271">
          <cell r="A271" t="str">
            <v>M</v>
          </cell>
          <cell r="C271">
            <v>27</v>
          </cell>
          <cell r="E271" t="str">
            <v>G017</v>
          </cell>
        </row>
        <row r="272">
          <cell r="A272" t="str">
            <v>M</v>
          </cell>
          <cell r="C272">
            <v>27</v>
          </cell>
          <cell r="E272" t="str">
            <v>G022</v>
          </cell>
        </row>
        <row r="273">
          <cell r="A273" t="str">
            <v>M</v>
          </cell>
          <cell r="C273" t="str">
            <v>27</v>
          </cell>
          <cell r="E273" t="str">
            <v>G026</v>
          </cell>
        </row>
        <row r="274">
          <cell r="A274" t="str">
            <v>M</v>
          </cell>
          <cell r="C274" t="str">
            <v>27</v>
          </cell>
          <cell r="E274" t="str">
            <v>F124</v>
          </cell>
        </row>
        <row r="275">
          <cell r="A275" t="str">
            <v>M</v>
          </cell>
          <cell r="C275">
            <v>27</v>
          </cell>
          <cell r="E275" t="str">
            <v>H004</v>
          </cell>
        </row>
        <row r="276">
          <cell r="A276" t="str">
            <v>M</v>
          </cell>
          <cell r="C276" t="str">
            <v>27</v>
          </cell>
          <cell r="E276" t="str">
            <v>H017</v>
          </cell>
        </row>
        <row r="277">
          <cell r="A277" t="str">
            <v>M</v>
          </cell>
          <cell r="C277">
            <v>27</v>
          </cell>
          <cell r="E277" t="str">
            <v>H024</v>
          </cell>
        </row>
        <row r="278">
          <cell r="A278" t="str">
            <v>M</v>
          </cell>
          <cell r="C278">
            <v>27</v>
          </cell>
          <cell r="E278" t="str">
            <v>H001</v>
          </cell>
        </row>
        <row r="279">
          <cell r="A279" t="str">
            <v>M</v>
          </cell>
          <cell r="C279" t="str">
            <v>27</v>
          </cell>
          <cell r="E279" t="str">
            <v>M006</v>
          </cell>
        </row>
        <row r="280">
          <cell r="A280" t="str">
            <v>M</v>
          </cell>
          <cell r="C280">
            <v>28</v>
          </cell>
          <cell r="E280" t="str">
            <v>G002</v>
          </cell>
        </row>
        <row r="281">
          <cell r="A281" t="str">
            <v>M</v>
          </cell>
          <cell r="C281">
            <v>28</v>
          </cell>
          <cell r="E281" t="str">
            <v>G009</v>
          </cell>
        </row>
        <row r="282">
          <cell r="A282" t="str">
            <v>M</v>
          </cell>
          <cell r="C282" t="str">
            <v>28</v>
          </cell>
          <cell r="E282" t="str">
            <v>G017</v>
          </cell>
        </row>
        <row r="283">
          <cell r="A283" t="str">
            <v>M</v>
          </cell>
          <cell r="C283" t="str">
            <v>28</v>
          </cell>
          <cell r="E283" t="str">
            <v>G022</v>
          </cell>
        </row>
        <row r="284">
          <cell r="A284" t="str">
            <v>M</v>
          </cell>
          <cell r="C284" t="str">
            <v>28</v>
          </cell>
          <cell r="E284" t="str">
            <v>G026</v>
          </cell>
        </row>
        <row r="285">
          <cell r="A285" t="str">
            <v>M</v>
          </cell>
          <cell r="C285">
            <v>28</v>
          </cell>
          <cell r="E285" t="str">
            <v>H004</v>
          </cell>
        </row>
        <row r="286">
          <cell r="A286" t="str">
            <v>M</v>
          </cell>
          <cell r="C286" t="str">
            <v>28</v>
          </cell>
          <cell r="E286" t="str">
            <v>H007</v>
          </cell>
        </row>
        <row r="287">
          <cell r="A287" t="str">
            <v>M</v>
          </cell>
          <cell r="C287" t="str">
            <v>28</v>
          </cell>
          <cell r="E287" t="str">
            <v>H024</v>
          </cell>
        </row>
        <row r="288">
          <cell r="A288" t="str">
            <v>M</v>
          </cell>
          <cell r="C288" t="str">
            <v>28</v>
          </cell>
          <cell r="E288" t="str">
            <v>H017</v>
          </cell>
        </row>
        <row r="289">
          <cell r="A289" t="str">
            <v>M</v>
          </cell>
          <cell r="C289">
            <v>28</v>
          </cell>
          <cell r="E289" t="str">
            <v>H001</v>
          </cell>
        </row>
        <row r="290">
          <cell r="A290" t="str">
            <v>M</v>
          </cell>
          <cell r="C290">
            <v>28</v>
          </cell>
          <cell r="E290" t="str">
            <v>J002</v>
          </cell>
        </row>
        <row r="291">
          <cell r="A291" t="str">
            <v>M</v>
          </cell>
          <cell r="C291" t="str">
            <v>28</v>
          </cell>
          <cell r="E291" t="str">
            <v>J004</v>
          </cell>
        </row>
        <row r="292">
          <cell r="A292" t="str">
            <v>M</v>
          </cell>
          <cell r="C292">
            <v>28</v>
          </cell>
          <cell r="E292" t="str">
            <v>F049</v>
          </cell>
        </row>
        <row r="293">
          <cell r="A293" t="str">
            <v>M</v>
          </cell>
          <cell r="C293">
            <v>28</v>
          </cell>
          <cell r="E293" t="str">
            <v>F001</v>
          </cell>
        </row>
        <row r="294">
          <cell r="A294" t="str">
            <v>M</v>
          </cell>
          <cell r="C294" t="str">
            <v>28</v>
          </cell>
          <cell r="E294" t="str">
            <v>L000</v>
          </cell>
        </row>
        <row r="295">
          <cell r="A295" t="str">
            <v>M</v>
          </cell>
          <cell r="C295" t="str">
            <v>28</v>
          </cell>
          <cell r="E295" t="str">
            <v>L003</v>
          </cell>
        </row>
        <row r="296">
          <cell r="A296" t="str">
            <v>M</v>
          </cell>
          <cell r="C296" t="str">
            <v>28</v>
          </cell>
          <cell r="E296" t="str">
            <v>L005</v>
          </cell>
        </row>
        <row r="297">
          <cell r="A297" t="str">
            <v>M</v>
          </cell>
          <cell r="C297" t="str">
            <v>28</v>
          </cell>
          <cell r="E297" t="str">
            <v>L006</v>
          </cell>
        </row>
        <row r="298">
          <cell r="A298" t="str">
            <v>M</v>
          </cell>
          <cell r="C298" t="str">
            <v>28</v>
          </cell>
          <cell r="E298" t="str">
            <v>L007</v>
          </cell>
        </row>
        <row r="299">
          <cell r="A299" t="str">
            <v>M</v>
          </cell>
          <cell r="C299" t="str">
            <v>28</v>
          </cell>
          <cell r="E299" t="str">
            <v>L010</v>
          </cell>
        </row>
        <row r="300">
          <cell r="A300" t="str">
            <v>M</v>
          </cell>
          <cell r="C300">
            <v>28</v>
          </cell>
          <cell r="E300" t="str">
            <v>L021</v>
          </cell>
        </row>
        <row r="301">
          <cell r="A301" t="str">
            <v>M</v>
          </cell>
          <cell r="C301">
            <v>28</v>
          </cell>
          <cell r="E301" t="str">
            <v>L150</v>
          </cell>
        </row>
        <row r="302">
          <cell r="A302" t="str">
            <v>M</v>
          </cell>
          <cell r="C302">
            <v>28</v>
          </cell>
          <cell r="E302" t="str">
            <v>L151</v>
          </cell>
        </row>
        <row r="303">
          <cell r="A303" t="str">
            <v>E</v>
          </cell>
          <cell r="C303" t="str">
            <v>29</v>
          </cell>
          <cell r="E303" t="str">
            <v>E044</v>
          </cell>
        </row>
        <row r="304">
          <cell r="A304" t="str">
            <v>E</v>
          </cell>
          <cell r="C304" t="str">
            <v>29</v>
          </cell>
          <cell r="E304" t="str">
            <v>E026</v>
          </cell>
        </row>
        <row r="305">
          <cell r="A305" t="str">
            <v>E</v>
          </cell>
          <cell r="C305" t="str">
            <v>29</v>
          </cell>
          <cell r="E305" t="str">
            <v>E018</v>
          </cell>
        </row>
        <row r="306">
          <cell r="A306" t="str">
            <v>E</v>
          </cell>
          <cell r="C306" t="str">
            <v>29</v>
          </cell>
          <cell r="E306" t="str">
            <v>G004</v>
          </cell>
        </row>
        <row r="307">
          <cell r="A307" t="str">
            <v>E</v>
          </cell>
          <cell r="C307" t="str">
            <v>30</v>
          </cell>
          <cell r="E307" t="str">
            <v>G001</v>
          </cell>
        </row>
        <row r="308">
          <cell r="A308" t="str">
            <v>E</v>
          </cell>
          <cell r="C308" t="str">
            <v>30</v>
          </cell>
          <cell r="E308" t="str">
            <v>G003</v>
          </cell>
        </row>
        <row r="309">
          <cell r="A309" t="str">
            <v>E</v>
          </cell>
          <cell r="C309" t="str">
            <v>30</v>
          </cell>
          <cell r="E309" t="str">
            <v>G004</v>
          </cell>
        </row>
        <row r="310">
          <cell r="A310" t="str">
            <v>E</v>
          </cell>
          <cell r="C310" t="str">
            <v>30</v>
          </cell>
          <cell r="E310" t="str">
            <v>G009</v>
          </cell>
        </row>
        <row r="311">
          <cell r="A311" t="str">
            <v>E</v>
          </cell>
          <cell r="C311" t="str">
            <v>30</v>
          </cell>
          <cell r="E311" t="str">
            <v>G026</v>
          </cell>
        </row>
        <row r="312">
          <cell r="A312" t="str">
            <v>E</v>
          </cell>
          <cell r="C312" t="str">
            <v>30</v>
          </cell>
          <cell r="E312" t="str">
            <v>L000</v>
          </cell>
        </row>
        <row r="313">
          <cell r="A313" t="str">
            <v>E</v>
          </cell>
          <cell r="C313" t="str">
            <v>30</v>
          </cell>
          <cell r="E313" t="str">
            <v>L003</v>
          </cell>
        </row>
        <row r="314">
          <cell r="A314" t="str">
            <v>E</v>
          </cell>
          <cell r="C314" t="str">
            <v>30</v>
          </cell>
          <cell r="E314" t="str">
            <v>L005</v>
          </cell>
        </row>
        <row r="315">
          <cell r="A315" t="str">
            <v>E</v>
          </cell>
          <cell r="C315" t="str">
            <v>30</v>
          </cell>
          <cell r="E315" t="str">
            <v>L006</v>
          </cell>
        </row>
        <row r="316">
          <cell r="A316" t="str">
            <v>E</v>
          </cell>
          <cell r="C316" t="str">
            <v>30</v>
          </cell>
          <cell r="E316" t="str">
            <v>L007</v>
          </cell>
        </row>
        <row r="317">
          <cell r="A317" t="str">
            <v>E</v>
          </cell>
          <cell r="C317" t="str">
            <v>30</v>
          </cell>
          <cell r="E317" t="str">
            <v>L010</v>
          </cell>
        </row>
        <row r="318">
          <cell r="A318" t="str">
            <v>E</v>
          </cell>
          <cell r="C318" t="str">
            <v>30</v>
          </cell>
          <cell r="E318" t="str">
            <v>L021</v>
          </cell>
        </row>
        <row r="319">
          <cell r="A319" t="str">
            <v>E</v>
          </cell>
          <cell r="C319" t="str">
            <v>30</v>
          </cell>
          <cell r="E319" t="str">
            <v>L150</v>
          </cell>
        </row>
        <row r="320">
          <cell r="A320" t="str">
            <v>E</v>
          </cell>
          <cell r="C320" t="str">
            <v>30</v>
          </cell>
          <cell r="E320" t="str">
            <v>L151</v>
          </cell>
        </row>
        <row r="321">
          <cell r="A321" t="str">
            <v>E</v>
          </cell>
          <cell r="C321" t="str">
            <v>30</v>
          </cell>
          <cell r="E321" t="str">
            <v>F049</v>
          </cell>
        </row>
        <row r="322">
          <cell r="A322" t="str">
            <v>E</v>
          </cell>
          <cell r="C322" t="str">
            <v>31</v>
          </cell>
          <cell r="E322" t="str">
            <v>G001</v>
          </cell>
        </row>
        <row r="323">
          <cell r="A323" t="str">
            <v>E</v>
          </cell>
          <cell r="C323" t="str">
            <v>31</v>
          </cell>
          <cell r="E323" t="str">
            <v>G003</v>
          </cell>
        </row>
        <row r="324">
          <cell r="A324" t="str">
            <v>E</v>
          </cell>
          <cell r="C324" t="str">
            <v>31</v>
          </cell>
          <cell r="E324" t="str">
            <v>G004</v>
          </cell>
        </row>
        <row r="325">
          <cell r="A325" t="str">
            <v>E</v>
          </cell>
          <cell r="C325" t="str">
            <v>31</v>
          </cell>
          <cell r="E325" t="str">
            <v>G009</v>
          </cell>
        </row>
        <row r="326">
          <cell r="A326" t="str">
            <v>E</v>
          </cell>
          <cell r="C326" t="str">
            <v>31</v>
          </cell>
          <cell r="E326" t="str">
            <v>G026</v>
          </cell>
        </row>
        <row r="327">
          <cell r="A327" t="str">
            <v>E</v>
          </cell>
          <cell r="C327" t="str">
            <v>31</v>
          </cell>
          <cell r="E327" t="str">
            <v>L000</v>
          </cell>
        </row>
        <row r="328">
          <cell r="A328" t="str">
            <v>E</v>
          </cell>
          <cell r="C328" t="str">
            <v>31</v>
          </cell>
          <cell r="E328" t="str">
            <v>L003</v>
          </cell>
        </row>
        <row r="329">
          <cell r="A329" t="str">
            <v>E</v>
          </cell>
          <cell r="C329" t="str">
            <v>31</v>
          </cell>
          <cell r="E329" t="str">
            <v>L005</v>
          </cell>
        </row>
        <row r="330">
          <cell r="A330" t="str">
            <v>E</v>
          </cell>
          <cell r="C330" t="str">
            <v>31</v>
          </cell>
          <cell r="E330" t="str">
            <v>L006</v>
          </cell>
        </row>
        <row r="331">
          <cell r="A331" t="str">
            <v>E</v>
          </cell>
          <cell r="C331" t="str">
            <v>31</v>
          </cell>
          <cell r="E331" t="str">
            <v>L007</v>
          </cell>
        </row>
        <row r="332">
          <cell r="A332" t="str">
            <v>E</v>
          </cell>
          <cell r="C332" t="str">
            <v>31</v>
          </cell>
          <cell r="E332" t="str">
            <v>L010</v>
          </cell>
        </row>
        <row r="333">
          <cell r="A333" t="str">
            <v>E</v>
          </cell>
          <cell r="C333" t="str">
            <v>31</v>
          </cell>
          <cell r="E333" t="str">
            <v>L021</v>
          </cell>
        </row>
        <row r="334">
          <cell r="A334" t="str">
            <v>E</v>
          </cell>
          <cell r="C334" t="str">
            <v>31</v>
          </cell>
          <cell r="E334" t="str">
            <v>L150</v>
          </cell>
        </row>
        <row r="335">
          <cell r="A335" t="str">
            <v>E</v>
          </cell>
          <cell r="C335" t="str">
            <v>31</v>
          </cell>
          <cell r="E335" t="str">
            <v>L151</v>
          </cell>
        </row>
        <row r="336">
          <cell r="A336" t="str">
            <v>E</v>
          </cell>
          <cell r="C336" t="str">
            <v>31</v>
          </cell>
          <cell r="E336" t="str">
            <v>F049</v>
          </cell>
        </row>
        <row r="337">
          <cell r="A337" t="str">
            <v>E</v>
          </cell>
          <cell r="C337">
            <v>40</v>
          </cell>
          <cell r="E337" t="str">
            <v>G002</v>
          </cell>
        </row>
        <row r="338">
          <cell r="A338" t="str">
            <v>E</v>
          </cell>
          <cell r="C338">
            <v>40</v>
          </cell>
          <cell r="E338" t="str">
            <v>G022</v>
          </cell>
        </row>
        <row r="339">
          <cell r="A339" t="str">
            <v>E</v>
          </cell>
          <cell r="C339" t="str">
            <v>40</v>
          </cell>
          <cell r="E339" t="str">
            <v>G026</v>
          </cell>
        </row>
        <row r="340">
          <cell r="A340" t="str">
            <v>E</v>
          </cell>
          <cell r="C340" t="str">
            <v>40</v>
          </cell>
          <cell r="E340" t="str">
            <v>G033</v>
          </cell>
        </row>
        <row r="341">
          <cell r="A341" t="str">
            <v>E</v>
          </cell>
          <cell r="C341" t="str">
            <v>40</v>
          </cell>
          <cell r="E341" t="str">
            <v>G034</v>
          </cell>
        </row>
        <row r="342">
          <cell r="A342" t="str">
            <v>E</v>
          </cell>
          <cell r="C342" t="str">
            <v>40</v>
          </cell>
          <cell r="E342" t="str">
            <v>H017</v>
          </cell>
        </row>
        <row r="343">
          <cell r="A343" t="str">
            <v>E</v>
          </cell>
          <cell r="C343">
            <v>40</v>
          </cell>
          <cell r="E343" t="str">
            <v>F049</v>
          </cell>
        </row>
        <row r="344">
          <cell r="A344" t="str">
            <v>E</v>
          </cell>
          <cell r="C344">
            <v>40</v>
          </cell>
          <cell r="E344" t="str">
            <v>F001</v>
          </cell>
        </row>
        <row r="345">
          <cell r="A345" t="str">
            <v>E</v>
          </cell>
          <cell r="C345">
            <v>40</v>
          </cell>
          <cell r="E345" t="str">
            <v>J002</v>
          </cell>
        </row>
        <row r="346">
          <cell r="A346" t="str">
            <v>E</v>
          </cell>
          <cell r="C346">
            <v>40</v>
          </cell>
          <cell r="E346" t="str">
            <v>J003</v>
          </cell>
        </row>
        <row r="347">
          <cell r="A347" t="str">
            <v>E</v>
          </cell>
          <cell r="C347" t="str">
            <v>40</v>
          </cell>
          <cell r="E347" t="str">
            <v>L000</v>
          </cell>
        </row>
        <row r="348">
          <cell r="A348" t="str">
            <v>E</v>
          </cell>
          <cell r="C348" t="str">
            <v>40</v>
          </cell>
          <cell r="E348" t="str">
            <v>L003</v>
          </cell>
        </row>
        <row r="349">
          <cell r="A349" t="str">
            <v>E</v>
          </cell>
          <cell r="C349" t="str">
            <v>40</v>
          </cell>
          <cell r="E349" t="str">
            <v>L006</v>
          </cell>
        </row>
        <row r="350">
          <cell r="A350" t="str">
            <v>E</v>
          </cell>
          <cell r="C350" t="str">
            <v>40</v>
          </cell>
          <cell r="E350" t="str">
            <v>L007</v>
          </cell>
        </row>
        <row r="351">
          <cell r="A351" t="str">
            <v>E</v>
          </cell>
          <cell r="C351" t="str">
            <v>40</v>
          </cell>
          <cell r="E351" t="str">
            <v>L021</v>
          </cell>
        </row>
        <row r="352">
          <cell r="A352" t="str">
            <v>E</v>
          </cell>
          <cell r="C352" t="str">
            <v>40</v>
          </cell>
          <cell r="E352" t="str">
            <v>L010</v>
          </cell>
        </row>
        <row r="353">
          <cell r="A353" t="str">
            <v>E</v>
          </cell>
          <cell r="C353" t="str">
            <v>41</v>
          </cell>
          <cell r="E353" t="str">
            <v>E002</v>
          </cell>
        </row>
        <row r="354">
          <cell r="A354" t="str">
            <v>E</v>
          </cell>
          <cell r="C354" t="str">
            <v>41</v>
          </cell>
          <cell r="E354" t="str">
            <v>E018</v>
          </cell>
        </row>
        <row r="355">
          <cell r="A355" t="str">
            <v>E</v>
          </cell>
          <cell r="C355" t="str">
            <v>41</v>
          </cell>
          <cell r="E355" t="str">
            <v>E026</v>
          </cell>
        </row>
        <row r="356">
          <cell r="A356" t="str">
            <v>E</v>
          </cell>
          <cell r="C356" t="str">
            <v>41</v>
          </cell>
          <cell r="E356" t="str">
            <v>E028</v>
          </cell>
        </row>
        <row r="357">
          <cell r="A357" t="str">
            <v>E</v>
          </cell>
          <cell r="C357" t="str">
            <v>41</v>
          </cell>
          <cell r="E357" t="str">
            <v>E043</v>
          </cell>
        </row>
        <row r="358">
          <cell r="A358" t="str">
            <v>E</v>
          </cell>
          <cell r="C358" t="str">
            <v>41</v>
          </cell>
          <cell r="E358" t="str">
            <v>G000</v>
          </cell>
        </row>
        <row r="359">
          <cell r="A359" t="str">
            <v>E</v>
          </cell>
          <cell r="C359" t="str">
            <v>41</v>
          </cell>
          <cell r="E359" t="str">
            <v>G004</v>
          </cell>
        </row>
        <row r="360">
          <cell r="A360" t="str">
            <v>E</v>
          </cell>
          <cell r="C360" t="str">
            <v>41</v>
          </cell>
          <cell r="E360" t="str">
            <v>G009</v>
          </cell>
        </row>
        <row r="361">
          <cell r="A361" t="str">
            <v>E</v>
          </cell>
          <cell r="C361" t="str">
            <v>41</v>
          </cell>
          <cell r="E361" t="str">
            <v>H006</v>
          </cell>
        </row>
        <row r="362">
          <cell r="A362" t="str">
            <v>E</v>
          </cell>
          <cell r="C362" t="str">
            <v>41A</v>
          </cell>
          <cell r="E362" t="str">
            <v>E002</v>
          </cell>
        </row>
        <row r="363">
          <cell r="A363" t="str">
            <v>E</v>
          </cell>
          <cell r="C363" t="str">
            <v>41A</v>
          </cell>
          <cell r="E363" t="str">
            <v>E018</v>
          </cell>
        </row>
        <row r="364">
          <cell r="A364" t="str">
            <v>E</v>
          </cell>
          <cell r="C364" t="str">
            <v>41A</v>
          </cell>
          <cell r="E364" t="str">
            <v>E026</v>
          </cell>
        </row>
        <row r="365">
          <cell r="A365" t="str">
            <v>E</v>
          </cell>
          <cell r="C365" t="str">
            <v>41A</v>
          </cell>
          <cell r="E365" t="str">
            <v>E028</v>
          </cell>
        </row>
        <row r="366">
          <cell r="A366" t="str">
            <v>E</v>
          </cell>
          <cell r="C366" t="str">
            <v>41A</v>
          </cell>
          <cell r="E366" t="str">
            <v>E043</v>
          </cell>
        </row>
        <row r="367">
          <cell r="A367" t="str">
            <v>E</v>
          </cell>
          <cell r="C367" t="str">
            <v>41A</v>
          </cell>
          <cell r="E367" t="str">
            <v>G004</v>
          </cell>
        </row>
        <row r="368">
          <cell r="A368" t="str">
            <v>E</v>
          </cell>
          <cell r="C368" t="str">
            <v>41A</v>
          </cell>
          <cell r="E368" t="str">
            <v>H006</v>
          </cell>
        </row>
        <row r="369">
          <cell r="A369" t="str">
            <v>E</v>
          </cell>
          <cell r="C369" t="str">
            <v>42</v>
          </cell>
          <cell r="E369" t="str">
            <v>G002</v>
          </cell>
        </row>
        <row r="370">
          <cell r="A370" t="str">
            <v>E</v>
          </cell>
          <cell r="C370" t="str">
            <v>42</v>
          </cell>
          <cell r="E370" t="str">
            <v>G004</v>
          </cell>
        </row>
        <row r="371">
          <cell r="A371" t="str">
            <v>E</v>
          </cell>
          <cell r="C371" t="str">
            <v>42</v>
          </cell>
          <cell r="E371" t="str">
            <v>Z001</v>
          </cell>
        </row>
        <row r="372">
          <cell r="A372" t="str">
            <v>E</v>
          </cell>
          <cell r="C372" t="str">
            <v>42</v>
          </cell>
          <cell r="E372" t="str">
            <v>Z002</v>
          </cell>
        </row>
        <row r="373">
          <cell r="A373" t="str">
            <v>E</v>
          </cell>
          <cell r="C373" t="str">
            <v>42</v>
          </cell>
          <cell r="E373" t="str">
            <v>Z003</v>
          </cell>
        </row>
        <row r="374">
          <cell r="A374" t="str">
            <v>E</v>
          </cell>
          <cell r="C374" t="str">
            <v>42</v>
          </cell>
          <cell r="E374" t="str">
            <v>Z004</v>
          </cell>
        </row>
        <row r="375">
          <cell r="A375" t="str">
            <v>E</v>
          </cell>
          <cell r="C375" t="str">
            <v>42</v>
          </cell>
          <cell r="E375" t="str">
            <v>Z005</v>
          </cell>
        </row>
        <row r="376">
          <cell r="A376" t="str">
            <v>E</v>
          </cell>
          <cell r="C376" t="str">
            <v>43</v>
          </cell>
          <cell r="E376" t="str">
            <v>G002</v>
          </cell>
        </row>
        <row r="377">
          <cell r="A377" t="str">
            <v>E</v>
          </cell>
          <cell r="C377" t="str">
            <v>43</v>
          </cell>
          <cell r="E377" t="str">
            <v>G003</v>
          </cell>
        </row>
        <row r="378">
          <cell r="A378" t="str">
            <v>E</v>
          </cell>
          <cell r="C378" t="str">
            <v>43</v>
          </cell>
          <cell r="E378" t="str">
            <v>G004</v>
          </cell>
        </row>
        <row r="379">
          <cell r="A379" t="str">
            <v>E</v>
          </cell>
          <cell r="C379" t="str">
            <v>43</v>
          </cell>
          <cell r="E379" t="str">
            <v>G005</v>
          </cell>
        </row>
        <row r="380">
          <cell r="A380" t="str">
            <v>E</v>
          </cell>
          <cell r="C380">
            <v>44</v>
          </cell>
          <cell r="E380" t="str">
            <v>G006</v>
          </cell>
        </row>
        <row r="381">
          <cell r="A381" t="str">
            <v>E</v>
          </cell>
          <cell r="C381">
            <v>44</v>
          </cell>
          <cell r="E381" t="str">
            <v>G007</v>
          </cell>
        </row>
        <row r="382">
          <cell r="A382" t="str">
            <v>E</v>
          </cell>
          <cell r="C382" t="str">
            <v>43</v>
          </cell>
          <cell r="E382" t="str">
            <v>G009</v>
          </cell>
        </row>
        <row r="383">
          <cell r="A383" t="str">
            <v>E</v>
          </cell>
          <cell r="C383" t="str">
            <v>43</v>
          </cell>
          <cell r="E383" t="str">
            <v>G010</v>
          </cell>
        </row>
        <row r="384">
          <cell r="A384" t="str">
            <v>E</v>
          </cell>
          <cell r="C384" t="str">
            <v>43</v>
          </cell>
          <cell r="E384" t="str">
            <v>G027</v>
          </cell>
        </row>
        <row r="385">
          <cell r="A385" t="str">
            <v>E</v>
          </cell>
          <cell r="C385" t="str">
            <v>43</v>
          </cell>
          <cell r="E385" t="str">
            <v>H007</v>
          </cell>
        </row>
        <row r="386">
          <cell r="A386" t="str">
            <v>E</v>
          </cell>
          <cell r="C386" t="str">
            <v>44</v>
          </cell>
          <cell r="E386" t="str">
            <v>E004</v>
          </cell>
        </row>
        <row r="387">
          <cell r="A387" t="str">
            <v>E</v>
          </cell>
          <cell r="C387" t="str">
            <v>44</v>
          </cell>
          <cell r="E387" t="str">
            <v>E018</v>
          </cell>
        </row>
        <row r="388">
          <cell r="A388" t="str">
            <v>E</v>
          </cell>
          <cell r="C388" t="str">
            <v>44</v>
          </cell>
          <cell r="E388" t="str">
            <v>E026</v>
          </cell>
        </row>
        <row r="389">
          <cell r="A389" t="str">
            <v>E</v>
          </cell>
          <cell r="C389" t="str">
            <v>44</v>
          </cell>
          <cell r="E389" t="str">
            <v>E029</v>
          </cell>
        </row>
        <row r="390">
          <cell r="A390" t="str">
            <v>E</v>
          </cell>
          <cell r="C390" t="str">
            <v>44</v>
          </cell>
          <cell r="E390" t="str">
            <v>E032</v>
          </cell>
        </row>
        <row r="391">
          <cell r="A391" t="str">
            <v>E</v>
          </cell>
          <cell r="C391" t="str">
            <v>44</v>
          </cell>
          <cell r="E391" t="str">
            <v>E048</v>
          </cell>
        </row>
        <row r="392">
          <cell r="A392" t="str">
            <v>E</v>
          </cell>
          <cell r="C392" t="str">
            <v>44</v>
          </cell>
          <cell r="E392" t="str">
            <v>G012</v>
          </cell>
        </row>
        <row r="393">
          <cell r="A393" t="str">
            <v>E</v>
          </cell>
          <cell r="C393" t="str">
            <v>44</v>
          </cell>
          <cell r="E393" t="str">
            <v>G017</v>
          </cell>
        </row>
        <row r="394">
          <cell r="A394" t="str">
            <v>E</v>
          </cell>
          <cell r="C394" t="str">
            <v>44</v>
          </cell>
          <cell r="E394" t="str">
            <v>H043</v>
          </cell>
        </row>
        <row r="395">
          <cell r="A395" t="str">
            <v>E</v>
          </cell>
          <cell r="C395" t="str">
            <v>44</v>
          </cell>
          <cell r="E395" t="str">
            <v>H014</v>
          </cell>
        </row>
        <row r="396">
          <cell r="A396" t="str">
            <v>E</v>
          </cell>
          <cell r="C396" t="str">
            <v>45</v>
          </cell>
          <cell r="E396" t="str">
            <v>E025</v>
          </cell>
        </row>
        <row r="397">
          <cell r="A397" t="str">
            <v>E</v>
          </cell>
          <cell r="C397" t="str">
            <v>45</v>
          </cell>
          <cell r="E397" t="str">
            <v>E026</v>
          </cell>
        </row>
        <row r="398">
          <cell r="A398" t="str">
            <v>E</v>
          </cell>
          <cell r="C398" t="str">
            <v>45</v>
          </cell>
          <cell r="E398" t="str">
            <v>E032</v>
          </cell>
        </row>
        <row r="399">
          <cell r="A399" t="str">
            <v>E</v>
          </cell>
          <cell r="C399" t="str">
            <v>45</v>
          </cell>
          <cell r="E399" t="str">
            <v>E038</v>
          </cell>
        </row>
        <row r="400">
          <cell r="A400" t="str">
            <v>E</v>
          </cell>
          <cell r="C400" t="str">
            <v>45</v>
          </cell>
          <cell r="E400" t="str">
            <v>G004</v>
          </cell>
        </row>
        <row r="401">
          <cell r="A401" t="str">
            <v>E</v>
          </cell>
          <cell r="C401" t="str">
            <v>45</v>
          </cell>
          <cell r="E401" t="str">
            <v>G009</v>
          </cell>
        </row>
        <row r="402">
          <cell r="A402" t="str">
            <v>E</v>
          </cell>
          <cell r="C402" t="str">
            <v>45</v>
          </cell>
          <cell r="E402" t="str">
            <v>G001</v>
          </cell>
        </row>
        <row r="403">
          <cell r="A403" t="str">
            <v>E</v>
          </cell>
          <cell r="C403" t="str">
            <v>45</v>
          </cell>
          <cell r="E403" t="str">
            <v>G017</v>
          </cell>
        </row>
        <row r="404">
          <cell r="A404" t="str">
            <v>E</v>
          </cell>
          <cell r="C404" t="str">
            <v>46</v>
          </cell>
          <cell r="E404" t="str">
            <v>E018</v>
          </cell>
        </row>
        <row r="405">
          <cell r="A405" t="str">
            <v>E</v>
          </cell>
          <cell r="C405" t="str">
            <v>46</v>
          </cell>
          <cell r="E405" t="str">
            <v>E019</v>
          </cell>
        </row>
        <row r="406">
          <cell r="A406" t="str">
            <v>E</v>
          </cell>
          <cell r="C406" t="str">
            <v>46</v>
          </cell>
          <cell r="E406" t="str">
            <v>E032</v>
          </cell>
        </row>
        <row r="407">
          <cell r="A407" t="str">
            <v>E</v>
          </cell>
          <cell r="C407" t="str">
            <v>46</v>
          </cell>
          <cell r="E407" t="str">
            <v>E033</v>
          </cell>
        </row>
        <row r="408">
          <cell r="A408" t="str">
            <v>E</v>
          </cell>
          <cell r="C408" t="str">
            <v>46</v>
          </cell>
          <cell r="E408" t="str">
            <v>G004</v>
          </cell>
        </row>
        <row r="409">
          <cell r="A409" t="str">
            <v>E</v>
          </cell>
          <cell r="C409" t="str">
            <v>46</v>
          </cell>
          <cell r="E409" t="str">
            <v>G009</v>
          </cell>
        </row>
        <row r="410">
          <cell r="A410" t="str">
            <v>E</v>
          </cell>
          <cell r="C410" t="str">
            <v>46</v>
          </cell>
          <cell r="E410" t="str">
            <v>G017</v>
          </cell>
        </row>
        <row r="411">
          <cell r="A411" t="str">
            <v>E</v>
          </cell>
          <cell r="C411" t="str">
            <v>46</v>
          </cell>
          <cell r="E411" t="str">
            <v>G001</v>
          </cell>
        </row>
        <row r="412">
          <cell r="A412" t="str">
            <v>E</v>
          </cell>
          <cell r="C412">
            <v>49</v>
          </cell>
          <cell r="E412" t="str">
            <v>E018</v>
          </cell>
        </row>
        <row r="413">
          <cell r="A413" t="str">
            <v>E</v>
          </cell>
          <cell r="C413">
            <v>49</v>
          </cell>
          <cell r="E413" t="str">
            <v>E026</v>
          </cell>
        </row>
        <row r="414">
          <cell r="A414" t="str">
            <v>E</v>
          </cell>
          <cell r="C414">
            <v>49</v>
          </cell>
          <cell r="E414" t="str">
            <v>G009</v>
          </cell>
        </row>
        <row r="415">
          <cell r="A415" t="str">
            <v>E</v>
          </cell>
          <cell r="C415">
            <v>49</v>
          </cell>
          <cell r="E415" t="str">
            <v>G026</v>
          </cell>
        </row>
        <row r="416">
          <cell r="A416" t="str">
            <v>A</v>
          </cell>
          <cell r="C416" t="str">
            <v>60</v>
          </cell>
          <cell r="E416" t="str">
            <v>A099</v>
          </cell>
        </row>
        <row r="417">
          <cell r="A417" t="str">
            <v>A</v>
          </cell>
          <cell r="C417" t="str">
            <v>60</v>
          </cell>
          <cell r="E417" t="str">
            <v>F004</v>
          </cell>
        </row>
        <row r="418">
          <cell r="A418" t="str">
            <v>A</v>
          </cell>
          <cell r="C418" t="str">
            <v>60</v>
          </cell>
          <cell r="E418" t="str">
            <v>F005</v>
          </cell>
        </row>
        <row r="419">
          <cell r="A419" t="str">
            <v>A</v>
          </cell>
          <cell r="C419" t="str">
            <v>60</v>
          </cell>
          <cell r="E419" t="str">
            <v>F016</v>
          </cell>
        </row>
        <row r="420">
          <cell r="A420" t="str">
            <v>A</v>
          </cell>
          <cell r="C420" t="str">
            <v>60</v>
          </cell>
          <cell r="E420" t="str">
            <v>F026</v>
          </cell>
        </row>
        <row r="421">
          <cell r="A421" t="str">
            <v>A</v>
          </cell>
          <cell r="C421" t="str">
            <v>60</v>
          </cell>
          <cell r="E421" t="str">
            <v>F044</v>
          </cell>
        </row>
        <row r="422">
          <cell r="A422" t="str">
            <v>A</v>
          </cell>
          <cell r="C422" t="str">
            <v>60</v>
          </cell>
          <cell r="E422" t="str">
            <v>F049</v>
          </cell>
        </row>
        <row r="423">
          <cell r="A423" t="str">
            <v>A</v>
          </cell>
          <cell r="C423" t="str">
            <v>60</v>
          </cell>
          <cell r="E423" t="str">
            <v>F067</v>
          </cell>
        </row>
        <row r="424">
          <cell r="A424" t="str">
            <v>A</v>
          </cell>
          <cell r="C424" t="str">
            <v>60</v>
          </cell>
          <cell r="E424" t="str">
            <v>F006</v>
          </cell>
        </row>
        <row r="425">
          <cell r="A425" t="str">
            <v>A</v>
          </cell>
          <cell r="C425">
            <v>60</v>
          </cell>
          <cell r="E425" t="str">
            <v>F007</v>
          </cell>
        </row>
        <row r="426">
          <cell r="A426" t="str">
            <v>A</v>
          </cell>
          <cell r="C426" t="str">
            <v>60</v>
          </cell>
          <cell r="E426" t="str">
            <v>F070</v>
          </cell>
        </row>
        <row r="427">
          <cell r="A427" t="str">
            <v>A</v>
          </cell>
          <cell r="C427" t="str">
            <v>60</v>
          </cell>
          <cell r="E427" t="str">
            <v>F072</v>
          </cell>
        </row>
        <row r="428">
          <cell r="A428" t="str">
            <v>A</v>
          </cell>
          <cell r="C428" t="str">
            <v>60</v>
          </cell>
          <cell r="E428" t="str">
            <v>F159</v>
          </cell>
        </row>
        <row r="429">
          <cell r="A429" t="str">
            <v>A</v>
          </cell>
          <cell r="C429" t="str">
            <v>60</v>
          </cell>
          <cell r="E429" t="str">
            <v>F158</v>
          </cell>
        </row>
        <row r="430">
          <cell r="A430" t="str">
            <v>A</v>
          </cell>
          <cell r="C430" t="str">
            <v>60</v>
          </cell>
          <cell r="E430" t="str">
            <v>F160</v>
          </cell>
        </row>
        <row r="431">
          <cell r="A431" t="str">
            <v>A</v>
          </cell>
          <cell r="C431" t="str">
            <v>60</v>
          </cell>
          <cell r="E431" t="str">
            <v>F160</v>
          </cell>
        </row>
        <row r="432">
          <cell r="A432" t="str">
            <v>A</v>
          </cell>
          <cell r="C432" t="str">
            <v>60</v>
          </cell>
          <cell r="E432" t="str">
            <v>F009</v>
          </cell>
        </row>
        <row r="433">
          <cell r="A433" t="str">
            <v>A</v>
          </cell>
          <cell r="C433" t="str">
            <v>60</v>
          </cell>
          <cell r="E433" t="str">
            <v>G011</v>
          </cell>
        </row>
        <row r="434">
          <cell r="A434" t="str">
            <v>A</v>
          </cell>
          <cell r="C434" t="str">
            <v>60</v>
          </cell>
          <cell r="E434" t="str">
            <v>G022</v>
          </cell>
        </row>
        <row r="435">
          <cell r="A435" t="str">
            <v>A</v>
          </cell>
          <cell r="C435" t="str">
            <v>60</v>
          </cell>
          <cell r="E435" t="str">
            <v>G026</v>
          </cell>
        </row>
        <row r="436">
          <cell r="A436" t="str">
            <v>A</v>
          </cell>
          <cell r="C436" t="str">
            <v>60</v>
          </cell>
          <cell r="E436" t="str">
            <v>G001</v>
          </cell>
        </row>
        <row r="437">
          <cell r="A437" t="str">
            <v>A</v>
          </cell>
          <cell r="C437">
            <v>60</v>
          </cell>
          <cell r="E437" t="str">
            <v>G002</v>
          </cell>
        </row>
        <row r="438">
          <cell r="A438" t="str">
            <v>A</v>
          </cell>
          <cell r="C438" t="str">
            <v>60</v>
          </cell>
          <cell r="E438" t="str">
            <v>G004</v>
          </cell>
        </row>
        <row r="439">
          <cell r="A439" t="str">
            <v>A</v>
          </cell>
          <cell r="C439" t="str">
            <v>60</v>
          </cell>
          <cell r="E439" t="str">
            <v>L000</v>
          </cell>
        </row>
        <row r="440">
          <cell r="A440" t="str">
            <v>A</v>
          </cell>
          <cell r="C440" t="str">
            <v>60</v>
          </cell>
          <cell r="E440" t="str">
            <v>L003</v>
          </cell>
        </row>
        <row r="441">
          <cell r="A441" t="str">
            <v>A</v>
          </cell>
          <cell r="C441" t="str">
            <v>60</v>
          </cell>
          <cell r="E441" t="str">
            <v>L005</v>
          </cell>
        </row>
        <row r="442">
          <cell r="A442" t="str">
            <v>A</v>
          </cell>
          <cell r="C442" t="str">
            <v>60</v>
          </cell>
          <cell r="E442" t="str">
            <v>L006</v>
          </cell>
        </row>
        <row r="443">
          <cell r="A443" t="str">
            <v>A</v>
          </cell>
          <cell r="C443" t="str">
            <v>60</v>
          </cell>
          <cell r="E443" t="str">
            <v>L021</v>
          </cell>
        </row>
        <row r="444">
          <cell r="A444" t="str">
            <v>A</v>
          </cell>
          <cell r="C444" t="str">
            <v>60</v>
          </cell>
          <cell r="E444" t="str">
            <v>L150</v>
          </cell>
        </row>
        <row r="445">
          <cell r="A445" t="str">
            <v>A</v>
          </cell>
          <cell r="C445" t="str">
            <v>60</v>
          </cell>
          <cell r="E445" t="str">
            <v>L151</v>
          </cell>
        </row>
        <row r="446">
          <cell r="A446" t="str">
            <v>A</v>
          </cell>
          <cell r="C446" t="str">
            <v>60</v>
          </cell>
          <cell r="E446" t="str">
            <v>P004</v>
          </cell>
        </row>
        <row r="447">
          <cell r="A447" t="str">
            <v>A</v>
          </cell>
          <cell r="C447" t="str">
            <v>61</v>
          </cell>
          <cell r="E447" t="str">
            <v>G002</v>
          </cell>
        </row>
        <row r="448">
          <cell r="A448" t="str">
            <v>A</v>
          </cell>
          <cell r="C448" t="str">
            <v>61</v>
          </cell>
          <cell r="E448" t="str">
            <v>F118</v>
          </cell>
        </row>
        <row r="449">
          <cell r="A449" t="str">
            <v>A</v>
          </cell>
          <cell r="C449" t="str">
            <v>61</v>
          </cell>
          <cell r="E449" t="str">
            <v>F049</v>
          </cell>
        </row>
        <row r="450">
          <cell r="A450" t="str">
            <v>A</v>
          </cell>
          <cell r="C450" t="str">
            <v>61</v>
          </cell>
          <cell r="E450" t="str">
            <v>F074</v>
          </cell>
        </row>
        <row r="451">
          <cell r="A451" t="str">
            <v>A</v>
          </cell>
          <cell r="C451" t="str">
            <v>61</v>
          </cell>
          <cell r="E451" t="str">
            <v>F012</v>
          </cell>
        </row>
        <row r="452">
          <cell r="A452" t="str">
            <v>A</v>
          </cell>
          <cell r="C452" t="str">
            <v>61</v>
          </cell>
          <cell r="E452" t="str">
            <v>F001</v>
          </cell>
        </row>
        <row r="453">
          <cell r="A453" t="str">
            <v>A</v>
          </cell>
          <cell r="C453" t="str">
            <v>61</v>
          </cell>
          <cell r="E453" t="str">
            <v>F010</v>
          </cell>
        </row>
        <row r="454">
          <cell r="A454" t="str">
            <v>A</v>
          </cell>
          <cell r="C454" t="str">
            <v>61</v>
          </cell>
          <cell r="E454" t="str">
            <v>L000</v>
          </cell>
        </row>
        <row r="455">
          <cell r="A455" t="str">
            <v>A</v>
          </cell>
          <cell r="C455" t="str">
            <v>61</v>
          </cell>
          <cell r="E455" t="str">
            <v>L003</v>
          </cell>
        </row>
        <row r="456">
          <cell r="A456" t="str">
            <v>A</v>
          </cell>
          <cell r="C456" t="str">
            <v>61</v>
          </cell>
          <cell r="E456" t="str">
            <v>L006</v>
          </cell>
        </row>
        <row r="457">
          <cell r="A457" t="str">
            <v>A</v>
          </cell>
          <cell r="C457" t="str">
            <v>61</v>
          </cell>
          <cell r="E457" t="str">
            <v>L007</v>
          </cell>
        </row>
        <row r="458">
          <cell r="A458" t="str">
            <v>A</v>
          </cell>
          <cell r="C458" t="str">
            <v>61</v>
          </cell>
          <cell r="E458" t="str">
            <v>L021</v>
          </cell>
        </row>
        <row r="459">
          <cell r="A459" t="str">
            <v>A</v>
          </cell>
          <cell r="C459" t="str">
            <v>61</v>
          </cell>
          <cell r="E459" t="str">
            <v>L010</v>
          </cell>
        </row>
        <row r="460">
          <cell r="A460" t="str">
            <v>A</v>
          </cell>
          <cell r="C460" t="str">
            <v>62</v>
          </cell>
          <cell r="E460" t="str">
            <v>D003</v>
          </cell>
        </row>
        <row r="461">
          <cell r="A461" t="str">
            <v>A</v>
          </cell>
          <cell r="C461" t="str">
            <v>62</v>
          </cell>
          <cell r="E461" t="str">
            <v>D004</v>
          </cell>
        </row>
        <row r="462">
          <cell r="A462" t="str">
            <v>A</v>
          </cell>
          <cell r="C462" t="str">
            <v>62</v>
          </cell>
          <cell r="E462" t="str">
            <v>D005</v>
          </cell>
        </row>
        <row r="463">
          <cell r="A463" t="str">
            <v>A</v>
          </cell>
          <cell r="C463" t="str">
            <v>62</v>
          </cell>
          <cell r="E463" t="str">
            <v>D006</v>
          </cell>
        </row>
        <row r="464">
          <cell r="A464" t="str">
            <v>A</v>
          </cell>
          <cell r="C464" t="str">
            <v>62</v>
          </cell>
          <cell r="E464" t="str">
            <v>D008</v>
          </cell>
        </row>
        <row r="465">
          <cell r="A465" t="str">
            <v>A</v>
          </cell>
          <cell r="C465" t="str">
            <v>62</v>
          </cell>
          <cell r="E465" t="str">
            <v>F003</v>
          </cell>
        </row>
        <row r="466">
          <cell r="A466" t="str">
            <v>A</v>
          </cell>
          <cell r="C466" t="str">
            <v>62</v>
          </cell>
          <cell r="E466" t="str">
            <v>F022</v>
          </cell>
        </row>
        <row r="467">
          <cell r="A467" t="str">
            <v>A</v>
          </cell>
          <cell r="C467" t="str">
            <v>62</v>
          </cell>
          <cell r="E467" t="str">
            <v>F024</v>
          </cell>
        </row>
        <row r="468">
          <cell r="A468" t="str">
            <v>A</v>
          </cell>
          <cell r="C468" t="str">
            <v>62</v>
          </cell>
          <cell r="E468" t="str">
            <v>F025</v>
          </cell>
        </row>
        <row r="469">
          <cell r="A469" t="str">
            <v>A</v>
          </cell>
          <cell r="C469" t="str">
            <v>62</v>
          </cell>
          <cell r="E469" t="str">
            <v>G002</v>
          </cell>
        </row>
        <row r="470">
          <cell r="A470" t="str">
            <v>A</v>
          </cell>
          <cell r="C470" t="str">
            <v>62</v>
          </cell>
          <cell r="E470" t="str">
            <v>G022</v>
          </cell>
        </row>
        <row r="471">
          <cell r="A471" t="str">
            <v>A</v>
          </cell>
          <cell r="C471" t="str">
            <v>62</v>
          </cell>
          <cell r="E471" t="str">
            <v>G017</v>
          </cell>
        </row>
        <row r="472">
          <cell r="A472" t="str">
            <v>A</v>
          </cell>
          <cell r="C472" t="str">
            <v>62</v>
          </cell>
          <cell r="E472" t="str">
            <v>D007</v>
          </cell>
        </row>
        <row r="473">
          <cell r="A473" t="str">
            <v>A</v>
          </cell>
          <cell r="C473" t="str">
            <v>62</v>
          </cell>
          <cell r="E473" t="str">
            <v>F049</v>
          </cell>
        </row>
        <row r="474">
          <cell r="A474" t="str">
            <v>A</v>
          </cell>
          <cell r="C474" t="str">
            <v>62</v>
          </cell>
          <cell r="E474" t="str">
            <v>F050</v>
          </cell>
        </row>
        <row r="475">
          <cell r="A475" t="str">
            <v>A</v>
          </cell>
          <cell r="C475" t="str">
            <v>62</v>
          </cell>
          <cell r="E475" t="str">
            <v>F075</v>
          </cell>
        </row>
        <row r="476">
          <cell r="A476" t="str">
            <v>A</v>
          </cell>
          <cell r="C476" t="str">
            <v>62</v>
          </cell>
          <cell r="E476" t="str">
            <v>F076</v>
          </cell>
        </row>
        <row r="477">
          <cell r="A477" t="str">
            <v>A</v>
          </cell>
          <cell r="C477" t="str">
            <v>62</v>
          </cell>
          <cell r="E477" t="str">
            <v>F079</v>
          </cell>
        </row>
        <row r="478">
          <cell r="A478" t="str">
            <v>A</v>
          </cell>
          <cell r="C478" t="str">
            <v>62</v>
          </cell>
          <cell r="E478" t="str">
            <v>F001</v>
          </cell>
        </row>
        <row r="479">
          <cell r="A479" t="str">
            <v>A</v>
          </cell>
          <cell r="C479" t="str">
            <v>62</v>
          </cell>
          <cell r="E479" t="str">
            <v>H022</v>
          </cell>
        </row>
        <row r="480">
          <cell r="A480" t="str">
            <v>A</v>
          </cell>
          <cell r="C480" t="str">
            <v>62</v>
          </cell>
          <cell r="E480" t="str">
            <v>H011</v>
          </cell>
        </row>
        <row r="481">
          <cell r="A481" t="str">
            <v>A</v>
          </cell>
          <cell r="C481" t="str">
            <v>62</v>
          </cell>
          <cell r="E481" t="str">
            <v>H013</v>
          </cell>
        </row>
        <row r="482">
          <cell r="A482" t="str">
            <v>A</v>
          </cell>
          <cell r="C482" t="str">
            <v>62</v>
          </cell>
          <cell r="E482" t="str">
            <v>L000</v>
          </cell>
        </row>
        <row r="483">
          <cell r="A483" t="str">
            <v>A</v>
          </cell>
          <cell r="C483" t="str">
            <v>62</v>
          </cell>
          <cell r="E483" t="str">
            <v>L003</v>
          </cell>
        </row>
        <row r="484">
          <cell r="A484" t="str">
            <v>A</v>
          </cell>
          <cell r="C484" t="str">
            <v>62</v>
          </cell>
          <cell r="E484" t="str">
            <v>L005</v>
          </cell>
        </row>
        <row r="485">
          <cell r="A485" t="str">
            <v>A</v>
          </cell>
          <cell r="C485" t="str">
            <v>62</v>
          </cell>
          <cell r="E485" t="str">
            <v>L006</v>
          </cell>
        </row>
        <row r="486">
          <cell r="A486" t="str">
            <v>A</v>
          </cell>
          <cell r="C486" t="str">
            <v>62</v>
          </cell>
          <cell r="E486" t="str">
            <v>L007</v>
          </cell>
        </row>
        <row r="487">
          <cell r="A487" t="str">
            <v>A</v>
          </cell>
          <cell r="C487" t="str">
            <v>62</v>
          </cell>
          <cell r="E487" t="str">
            <v>L021</v>
          </cell>
        </row>
        <row r="488">
          <cell r="A488" t="str">
            <v>A</v>
          </cell>
          <cell r="C488" t="str">
            <v>62</v>
          </cell>
          <cell r="E488" t="str">
            <v>L010</v>
          </cell>
        </row>
        <row r="489">
          <cell r="A489" t="str">
            <v>A</v>
          </cell>
          <cell r="C489" t="str">
            <v>62</v>
          </cell>
          <cell r="E489" t="str">
            <v>L150</v>
          </cell>
        </row>
        <row r="490">
          <cell r="A490" t="str">
            <v>A</v>
          </cell>
          <cell r="C490" t="str">
            <v>62</v>
          </cell>
          <cell r="E490" t="str">
            <v>L151</v>
          </cell>
        </row>
        <row r="491">
          <cell r="A491" t="str">
            <v>A</v>
          </cell>
          <cell r="C491" t="str">
            <v>62</v>
          </cell>
          <cell r="E491" t="str">
            <v>J002</v>
          </cell>
        </row>
        <row r="492">
          <cell r="A492" t="str">
            <v>A</v>
          </cell>
          <cell r="C492" t="str">
            <v>62</v>
          </cell>
          <cell r="E492" t="str">
            <v>J003</v>
          </cell>
        </row>
        <row r="493">
          <cell r="A493" t="str">
            <v>A</v>
          </cell>
          <cell r="C493" t="str">
            <v>62</v>
          </cell>
          <cell r="E493" t="str">
            <v>J004</v>
          </cell>
        </row>
        <row r="494">
          <cell r="A494" t="str">
            <v>A</v>
          </cell>
          <cell r="C494">
            <v>62</v>
          </cell>
          <cell r="E494" t="str">
            <v>J006</v>
          </cell>
        </row>
        <row r="495">
          <cell r="A495" t="str">
            <v>A</v>
          </cell>
          <cell r="C495">
            <v>62</v>
          </cell>
          <cell r="E495" t="str">
            <v>J007</v>
          </cell>
        </row>
        <row r="496">
          <cell r="A496" t="str">
            <v>A</v>
          </cell>
          <cell r="C496" t="str">
            <v>62</v>
          </cell>
          <cell r="E496" t="str">
            <v>J010</v>
          </cell>
        </row>
        <row r="497">
          <cell r="A497" t="str">
            <v>A</v>
          </cell>
          <cell r="C497" t="str">
            <v>63</v>
          </cell>
          <cell r="E497" t="str">
            <v>F049</v>
          </cell>
        </row>
        <row r="498">
          <cell r="A498" t="str">
            <v>A</v>
          </cell>
          <cell r="C498" t="str">
            <v>63</v>
          </cell>
          <cell r="E498" t="str">
            <v>F001</v>
          </cell>
        </row>
        <row r="499">
          <cell r="A499" t="str">
            <v>A</v>
          </cell>
          <cell r="C499" t="str">
            <v>63</v>
          </cell>
          <cell r="E499" t="str">
            <v>G001</v>
          </cell>
        </row>
        <row r="500">
          <cell r="A500" t="str">
            <v>A</v>
          </cell>
          <cell r="C500" t="str">
            <v>63</v>
          </cell>
          <cell r="E500" t="str">
            <v>G002</v>
          </cell>
        </row>
        <row r="501">
          <cell r="A501" t="str">
            <v>A</v>
          </cell>
          <cell r="C501" t="str">
            <v>63</v>
          </cell>
          <cell r="E501" t="str">
            <v>G017</v>
          </cell>
        </row>
        <row r="502">
          <cell r="A502" t="str">
            <v>A</v>
          </cell>
          <cell r="C502" t="str">
            <v>63</v>
          </cell>
          <cell r="E502" t="str">
            <v>G022</v>
          </cell>
        </row>
        <row r="503">
          <cell r="A503" t="str">
            <v>A</v>
          </cell>
          <cell r="C503" t="str">
            <v>63</v>
          </cell>
          <cell r="E503" t="str">
            <v>G026</v>
          </cell>
        </row>
        <row r="504">
          <cell r="A504" t="str">
            <v>A</v>
          </cell>
          <cell r="C504">
            <v>63</v>
          </cell>
          <cell r="E504" t="str">
            <v>G036</v>
          </cell>
        </row>
        <row r="505">
          <cell r="A505" t="str">
            <v>A</v>
          </cell>
          <cell r="C505" t="str">
            <v>63</v>
          </cell>
          <cell r="E505" t="str">
            <v>H009</v>
          </cell>
        </row>
        <row r="506">
          <cell r="A506" t="str">
            <v>A</v>
          </cell>
          <cell r="C506" t="str">
            <v>63</v>
          </cell>
          <cell r="E506" t="str">
            <v>H015</v>
          </cell>
        </row>
        <row r="507">
          <cell r="A507" t="str">
            <v>A</v>
          </cell>
          <cell r="C507" t="str">
            <v>63</v>
          </cell>
          <cell r="E507" t="str">
            <v>H025</v>
          </cell>
        </row>
        <row r="508">
          <cell r="A508" t="str">
            <v>A</v>
          </cell>
          <cell r="C508" t="str">
            <v>63</v>
          </cell>
          <cell r="E508" t="str">
            <v>H026</v>
          </cell>
        </row>
        <row r="509">
          <cell r="A509" t="str">
            <v>A</v>
          </cell>
          <cell r="C509" t="str">
            <v>63</v>
          </cell>
          <cell r="E509" t="str">
            <v>H027</v>
          </cell>
        </row>
        <row r="510">
          <cell r="A510" t="str">
            <v>A</v>
          </cell>
          <cell r="C510" t="str">
            <v>63</v>
          </cell>
          <cell r="E510" t="str">
            <v>H028</v>
          </cell>
        </row>
        <row r="511">
          <cell r="A511" t="str">
            <v>A</v>
          </cell>
          <cell r="C511" t="str">
            <v>63</v>
          </cell>
          <cell r="E511" t="str">
            <v>H012</v>
          </cell>
        </row>
        <row r="512">
          <cell r="A512" t="str">
            <v>A</v>
          </cell>
          <cell r="C512" t="str">
            <v>63</v>
          </cell>
          <cell r="E512" t="str">
            <v>H029</v>
          </cell>
        </row>
        <row r="513">
          <cell r="A513" t="str">
            <v>A</v>
          </cell>
          <cell r="C513" t="str">
            <v>63</v>
          </cell>
          <cell r="E513" t="str">
            <v>H030</v>
          </cell>
        </row>
        <row r="514">
          <cell r="A514" t="str">
            <v>A</v>
          </cell>
          <cell r="C514" t="str">
            <v>64</v>
          </cell>
          <cell r="E514" t="str">
            <v>F049</v>
          </cell>
        </row>
        <row r="515">
          <cell r="A515" t="str">
            <v>A</v>
          </cell>
          <cell r="C515" t="str">
            <v>64</v>
          </cell>
          <cell r="E515" t="str">
            <v>F051</v>
          </cell>
        </row>
        <row r="516">
          <cell r="A516" t="str">
            <v>A</v>
          </cell>
          <cell r="C516">
            <v>64</v>
          </cell>
          <cell r="E516" t="str">
            <v>F011</v>
          </cell>
        </row>
        <row r="517">
          <cell r="A517" t="str">
            <v>A</v>
          </cell>
          <cell r="C517" t="str">
            <v>64</v>
          </cell>
          <cell r="E517" t="str">
            <v>F001</v>
          </cell>
        </row>
        <row r="518">
          <cell r="A518" t="str">
            <v>A</v>
          </cell>
          <cell r="C518" t="str">
            <v>64</v>
          </cell>
          <cell r="E518" t="str">
            <v>G002</v>
          </cell>
        </row>
        <row r="519">
          <cell r="A519" t="str">
            <v>A</v>
          </cell>
          <cell r="C519" t="str">
            <v>64</v>
          </cell>
          <cell r="E519" t="str">
            <v>G017</v>
          </cell>
        </row>
        <row r="520">
          <cell r="A520" t="str">
            <v>A</v>
          </cell>
          <cell r="C520">
            <v>64</v>
          </cell>
          <cell r="E520" t="str">
            <v>G022</v>
          </cell>
        </row>
        <row r="521">
          <cell r="A521" t="str">
            <v>A</v>
          </cell>
          <cell r="C521" t="str">
            <v>64</v>
          </cell>
          <cell r="E521" t="str">
            <v>L000</v>
          </cell>
        </row>
        <row r="522">
          <cell r="A522" t="str">
            <v>A</v>
          </cell>
          <cell r="C522" t="str">
            <v>64</v>
          </cell>
          <cell r="E522" t="str">
            <v>L003</v>
          </cell>
        </row>
        <row r="523">
          <cell r="A523" t="str">
            <v>A</v>
          </cell>
          <cell r="C523" t="str">
            <v>64</v>
          </cell>
          <cell r="E523" t="str">
            <v>L005</v>
          </cell>
        </row>
        <row r="524">
          <cell r="A524" t="str">
            <v>A</v>
          </cell>
          <cell r="C524" t="str">
            <v>64</v>
          </cell>
          <cell r="E524" t="str">
            <v>L006</v>
          </cell>
        </row>
        <row r="525">
          <cell r="A525" t="str">
            <v>A</v>
          </cell>
          <cell r="C525" t="str">
            <v>64</v>
          </cell>
          <cell r="E525" t="str">
            <v>L021</v>
          </cell>
        </row>
        <row r="526">
          <cell r="A526" t="str">
            <v>A</v>
          </cell>
          <cell r="C526" t="str">
            <v>64</v>
          </cell>
          <cell r="E526" t="str">
            <v>L150</v>
          </cell>
        </row>
        <row r="527">
          <cell r="A527" t="str">
            <v>A</v>
          </cell>
          <cell r="C527" t="str">
            <v>64</v>
          </cell>
          <cell r="E527" t="str">
            <v>L151</v>
          </cell>
        </row>
        <row r="528">
          <cell r="A528" t="str">
            <v>A</v>
          </cell>
          <cell r="C528">
            <v>65</v>
          </cell>
          <cell r="E528" t="str">
            <v>G001</v>
          </cell>
        </row>
        <row r="529">
          <cell r="A529" t="str">
            <v>A</v>
          </cell>
          <cell r="C529" t="str">
            <v>65</v>
          </cell>
          <cell r="E529" t="str">
            <v>G002</v>
          </cell>
        </row>
        <row r="530">
          <cell r="A530" t="str">
            <v>A</v>
          </cell>
          <cell r="C530" t="str">
            <v>65</v>
          </cell>
          <cell r="E530" t="str">
            <v>G009</v>
          </cell>
        </row>
        <row r="531">
          <cell r="A531" t="str">
            <v>A</v>
          </cell>
          <cell r="C531" t="str">
            <v>65</v>
          </cell>
          <cell r="E531" t="str">
            <v>G011</v>
          </cell>
        </row>
        <row r="532">
          <cell r="A532" t="str">
            <v>A</v>
          </cell>
          <cell r="C532" t="str">
            <v>65</v>
          </cell>
          <cell r="E532" t="str">
            <v>G017</v>
          </cell>
        </row>
        <row r="533">
          <cell r="A533" t="str">
            <v>A</v>
          </cell>
          <cell r="C533" t="str">
            <v>65</v>
          </cell>
          <cell r="E533" t="str">
            <v>G022</v>
          </cell>
        </row>
        <row r="534">
          <cell r="A534" t="str">
            <v>A</v>
          </cell>
          <cell r="C534" t="str">
            <v>65</v>
          </cell>
          <cell r="E534" t="str">
            <v>G026</v>
          </cell>
        </row>
        <row r="535">
          <cell r="A535" t="str">
            <v>A</v>
          </cell>
          <cell r="C535" t="str">
            <v>65</v>
          </cell>
          <cell r="E535" t="str">
            <v>F003</v>
          </cell>
        </row>
        <row r="536">
          <cell r="A536" t="str">
            <v>A</v>
          </cell>
          <cell r="C536" t="str">
            <v>65</v>
          </cell>
          <cell r="E536" t="str">
            <v>F049</v>
          </cell>
        </row>
        <row r="537">
          <cell r="A537" t="str">
            <v>A</v>
          </cell>
          <cell r="C537" t="str">
            <v>65</v>
          </cell>
          <cell r="E537" t="str">
            <v>F002</v>
          </cell>
        </row>
        <row r="538">
          <cell r="A538" t="str">
            <v>A</v>
          </cell>
          <cell r="C538" t="str">
            <v>65</v>
          </cell>
          <cell r="E538" t="str">
            <v>F001</v>
          </cell>
        </row>
        <row r="539">
          <cell r="A539" t="str">
            <v>A</v>
          </cell>
          <cell r="C539" t="str">
            <v>65</v>
          </cell>
          <cell r="E539" t="str">
            <v>J002</v>
          </cell>
        </row>
        <row r="540">
          <cell r="A540" t="str">
            <v>A</v>
          </cell>
          <cell r="C540" t="str">
            <v>65</v>
          </cell>
          <cell r="E540" t="str">
            <v>J003</v>
          </cell>
        </row>
        <row r="541">
          <cell r="A541" t="str">
            <v>A</v>
          </cell>
          <cell r="C541">
            <v>65</v>
          </cell>
          <cell r="E541" t="str">
            <v>H004</v>
          </cell>
        </row>
        <row r="542">
          <cell r="A542" t="str">
            <v>A</v>
          </cell>
          <cell r="C542" t="str">
            <v>65</v>
          </cell>
          <cell r="E542" t="str">
            <v>H024</v>
          </cell>
        </row>
        <row r="543">
          <cell r="A543" t="str">
            <v>A</v>
          </cell>
          <cell r="C543" t="str">
            <v>65</v>
          </cell>
          <cell r="E543" t="str">
            <v>H017</v>
          </cell>
        </row>
        <row r="544">
          <cell r="A544" t="str">
            <v>A</v>
          </cell>
          <cell r="C544" t="str">
            <v>65</v>
          </cell>
          <cell r="E544" t="str">
            <v>L000</v>
          </cell>
        </row>
        <row r="545">
          <cell r="A545" t="str">
            <v>A</v>
          </cell>
          <cell r="C545" t="str">
            <v>65</v>
          </cell>
          <cell r="E545" t="str">
            <v>L003</v>
          </cell>
        </row>
        <row r="546">
          <cell r="A546" t="str">
            <v>A</v>
          </cell>
          <cell r="C546" t="str">
            <v>65</v>
          </cell>
          <cell r="E546" t="str">
            <v>L005</v>
          </cell>
        </row>
        <row r="547">
          <cell r="A547" t="str">
            <v>A</v>
          </cell>
          <cell r="C547" t="str">
            <v>65</v>
          </cell>
          <cell r="E547" t="str">
            <v>L006</v>
          </cell>
        </row>
        <row r="548">
          <cell r="A548" t="str">
            <v>A</v>
          </cell>
          <cell r="C548" t="str">
            <v>65</v>
          </cell>
          <cell r="E548" t="str">
            <v>L007</v>
          </cell>
        </row>
        <row r="549">
          <cell r="A549" t="str">
            <v>A</v>
          </cell>
          <cell r="C549" t="str">
            <v>65</v>
          </cell>
          <cell r="E549" t="str">
            <v>L021</v>
          </cell>
        </row>
        <row r="550">
          <cell r="A550" t="str">
            <v>A</v>
          </cell>
          <cell r="C550" t="str">
            <v>65</v>
          </cell>
          <cell r="E550" t="str">
            <v>L010</v>
          </cell>
        </row>
        <row r="551">
          <cell r="A551" t="str">
            <v>A</v>
          </cell>
          <cell r="C551" t="str">
            <v>65</v>
          </cell>
          <cell r="E551" t="str">
            <v>L150</v>
          </cell>
        </row>
        <row r="552">
          <cell r="A552" t="str">
            <v>A</v>
          </cell>
          <cell r="C552" t="str">
            <v>65</v>
          </cell>
          <cell r="E552" t="str">
            <v>L151</v>
          </cell>
        </row>
        <row r="553">
          <cell r="A553" t="str">
            <v>A</v>
          </cell>
          <cell r="C553" t="str">
            <v>66</v>
          </cell>
          <cell r="E553" t="str">
            <v>F136</v>
          </cell>
        </row>
        <row r="554">
          <cell r="A554" t="str">
            <v>A</v>
          </cell>
          <cell r="C554" t="str">
            <v>66</v>
          </cell>
          <cell r="E554" t="str">
            <v>F137</v>
          </cell>
        </row>
        <row r="555">
          <cell r="A555" t="str">
            <v>A</v>
          </cell>
          <cell r="C555" t="str">
            <v>66</v>
          </cell>
          <cell r="E555" t="str">
            <v>F138</v>
          </cell>
        </row>
        <row r="556">
          <cell r="A556" t="str">
            <v>A</v>
          </cell>
          <cell r="C556" t="str">
            <v>66</v>
          </cell>
          <cell r="E556" t="str">
            <v>F139</v>
          </cell>
        </row>
        <row r="557">
          <cell r="A557" t="str">
            <v>A</v>
          </cell>
          <cell r="C557" t="str">
            <v>66</v>
          </cell>
          <cell r="E557" t="str">
            <v>F141</v>
          </cell>
        </row>
        <row r="558">
          <cell r="A558" t="str">
            <v>A</v>
          </cell>
          <cell r="C558" t="str">
            <v>66</v>
          </cell>
          <cell r="E558" t="str">
            <v>F142</v>
          </cell>
        </row>
        <row r="559">
          <cell r="A559" t="str">
            <v>A</v>
          </cell>
          <cell r="C559" t="str">
            <v>66</v>
          </cell>
          <cell r="E559" t="str">
            <v>F143</v>
          </cell>
        </row>
        <row r="560">
          <cell r="A560" t="str">
            <v>A</v>
          </cell>
          <cell r="C560" t="str">
            <v>66</v>
          </cell>
          <cell r="E560" t="str">
            <v>F144</v>
          </cell>
        </row>
        <row r="561">
          <cell r="A561" t="str">
            <v>A</v>
          </cell>
          <cell r="C561" t="str">
            <v>67</v>
          </cell>
          <cell r="E561" t="str">
            <v>F049</v>
          </cell>
        </row>
        <row r="562">
          <cell r="A562" t="str">
            <v>A</v>
          </cell>
          <cell r="C562" t="str">
            <v>67</v>
          </cell>
          <cell r="E562" t="str">
            <v>F119</v>
          </cell>
        </row>
        <row r="563">
          <cell r="A563" t="str">
            <v>A</v>
          </cell>
          <cell r="C563" t="str">
            <v>67</v>
          </cell>
          <cell r="E563" t="str">
            <v>F120</v>
          </cell>
        </row>
        <row r="564">
          <cell r="A564" t="str">
            <v>A</v>
          </cell>
          <cell r="C564" t="str">
            <v>67</v>
          </cell>
          <cell r="E564" t="str">
            <v>F001</v>
          </cell>
        </row>
        <row r="565">
          <cell r="A565" t="str">
            <v>A</v>
          </cell>
          <cell r="C565">
            <v>67</v>
          </cell>
          <cell r="E565" t="str">
            <v>G002</v>
          </cell>
        </row>
        <row r="566">
          <cell r="A566" t="str">
            <v>A</v>
          </cell>
          <cell r="C566" t="str">
            <v>67</v>
          </cell>
          <cell r="E566" t="str">
            <v>G014</v>
          </cell>
        </row>
        <row r="567">
          <cell r="A567" t="str">
            <v>A</v>
          </cell>
          <cell r="C567" t="str">
            <v>67</v>
          </cell>
          <cell r="E567" t="str">
            <v>G022</v>
          </cell>
        </row>
        <row r="568">
          <cell r="A568" t="str">
            <v>A</v>
          </cell>
          <cell r="C568">
            <v>67</v>
          </cell>
          <cell r="E568" t="str">
            <v>G026</v>
          </cell>
        </row>
        <row r="569">
          <cell r="A569" t="str">
            <v>A</v>
          </cell>
          <cell r="C569" t="str">
            <v>67</v>
          </cell>
          <cell r="E569" t="str">
            <v>H024</v>
          </cell>
        </row>
        <row r="570">
          <cell r="A570" t="str">
            <v>A</v>
          </cell>
          <cell r="C570" t="str">
            <v>67</v>
          </cell>
          <cell r="E570" t="str">
            <v>H039</v>
          </cell>
        </row>
        <row r="571">
          <cell r="A571" t="str">
            <v>A</v>
          </cell>
          <cell r="C571" t="str">
            <v>67</v>
          </cell>
          <cell r="E571" t="str">
            <v>H044</v>
          </cell>
        </row>
        <row r="572">
          <cell r="A572" t="str">
            <v>A</v>
          </cell>
          <cell r="C572" t="str">
            <v>67</v>
          </cell>
          <cell r="E572" t="str">
            <v>L000</v>
          </cell>
        </row>
        <row r="573">
          <cell r="A573" t="str">
            <v>A</v>
          </cell>
          <cell r="C573" t="str">
            <v>67</v>
          </cell>
          <cell r="E573" t="str">
            <v>L003</v>
          </cell>
        </row>
        <row r="574">
          <cell r="A574" t="str">
            <v>A</v>
          </cell>
          <cell r="C574" t="str">
            <v>67</v>
          </cell>
          <cell r="E574" t="str">
            <v>L005</v>
          </cell>
        </row>
        <row r="575">
          <cell r="A575" t="str">
            <v>A</v>
          </cell>
          <cell r="C575" t="str">
            <v>67</v>
          </cell>
          <cell r="E575" t="str">
            <v>L006</v>
          </cell>
        </row>
        <row r="576">
          <cell r="A576" t="str">
            <v>A</v>
          </cell>
          <cell r="C576" t="str">
            <v>67</v>
          </cell>
          <cell r="E576" t="str">
            <v>L007</v>
          </cell>
        </row>
        <row r="577">
          <cell r="A577" t="str">
            <v>A</v>
          </cell>
          <cell r="C577" t="str">
            <v>67</v>
          </cell>
          <cell r="E577" t="str">
            <v>L021</v>
          </cell>
        </row>
        <row r="578">
          <cell r="A578" t="str">
            <v>A</v>
          </cell>
          <cell r="C578" t="str">
            <v>67</v>
          </cell>
          <cell r="E578" t="str">
            <v>L010</v>
          </cell>
        </row>
        <row r="579">
          <cell r="A579" t="str">
            <v>A</v>
          </cell>
          <cell r="C579">
            <v>68</v>
          </cell>
          <cell r="E579" t="str">
            <v>L000</v>
          </cell>
        </row>
        <row r="580">
          <cell r="A580" t="str">
            <v>A</v>
          </cell>
          <cell r="C580">
            <v>68</v>
          </cell>
          <cell r="E580" t="str">
            <v>L003</v>
          </cell>
        </row>
        <row r="581">
          <cell r="A581" t="str">
            <v>A</v>
          </cell>
          <cell r="C581">
            <v>68</v>
          </cell>
          <cell r="E581" t="str">
            <v>L005</v>
          </cell>
        </row>
        <row r="582">
          <cell r="A582" t="str">
            <v>A</v>
          </cell>
          <cell r="C582">
            <v>68</v>
          </cell>
          <cell r="E582" t="str">
            <v>L006</v>
          </cell>
        </row>
        <row r="583">
          <cell r="A583" t="str">
            <v>A</v>
          </cell>
          <cell r="C583">
            <v>68</v>
          </cell>
          <cell r="E583" t="str">
            <v>L021</v>
          </cell>
        </row>
        <row r="584">
          <cell r="A584" t="str">
            <v>A</v>
          </cell>
          <cell r="C584">
            <v>68</v>
          </cell>
          <cell r="E584" t="str">
            <v>L150</v>
          </cell>
        </row>
        <row r="585">
          <cell r="A585" t="str">
            <v>A</v>
          </cell>
          <cell r="C585">
            <v>68</v>
          </cell>
          <cell r="E585" t="str">
            <v>L151</v>
          </cell>
        </row>
        <row r="586">
          <cell r="A586" t="str">
            <v>A</v>
          </cell>
          <cell r="C586" t="str">
            <v>68A</v>
          </cell>
          <cell r="E586" t="str">
            <v>G001</v>
          </cell>
        </row>
        <row r="587">
          <cell r="A587" t="str">
            <v>A</v>
          </cell>
          <cell r="C587" t="str">
            <v>68A</v>
          </cell>
          <cell r="E587" t="str">
            <v>G036</v>
          </cell>
        </row>
        <row r="588">
          <cell r="A588" t="str">
            <v>A</v>
          </cell>
          <cell r="C588" t="str">
            <v>68A</v>
          </cell>
          <cell r="E588" t="str">
            <v>F008</v>
          </cell>
        </row>
        <row r="589">
          <cell r="A589" t="str">
            <v>A</v>
          </cell>
          <cell r="C589" t="str">
            <v>68A</v>
          </cell>
          <cell r="E589" t="str">
            <v>F013</v>
          </cell>
        </row>
        <row r="590">
          <cell r="A590" t="str">
            <v>A</v>
          </cell>
          <cell r="C590" t="str">
            <v>68A</v>
          </cell>
          <cell r="E590" t="str">
            <v>F019</v>
          </cell>
        </row>
        <row r="591">
          <cell r="A591" t="str">
            <v>A</v>
          </cell>
          <cell r="C591" t="str">
            <v>68B</v>
          </cell>
          <cell r="E591" t="str">
            <v>G001</v>
          </cell>
        </row>
        <row r="592">
          <cell r="A592" t="str">
            <v>A</v>
          </cell>
          <cell r="C592" t="str">
            <v>68B</v>
          </cell>
          <cell r="E592" t="str">
            <v>G011</v>
          </cell>
        </row>
        <row r="593">
          <cell r="A593" t="str">
            <v>A</v>
          </cell>
          <cell r="C593" t="str">
            <v>68B</v>
          </cell>
          <cell r="E593" t="str">
            <v>G036</v>
          </cell>
        </row>
        <row r="594">
          <cell r="A594" t="str">
            <v>A</v>
          </cell>
          <cell r="C594" t="str">
            <v>68B</v>
          </cell>
          <cell r="E594" t="str">
            <v>H039</v>
          </cell>
        </row>
        <row r="595">
          <cell r="A595" t="str">
            <v>A</v>
          </cell>
          <cell r="C595" t="str">
            <v>68B</v>
          </cell>
          <cell r="E595" t="str">
            <v>F013</v>
          </cell>
        </row>
        <row r="596">
          <cell r="A596" t="str">
            <v>A</v>
          </cell>
          <cell r="C596" t="str">
            <v>68B</v>
          </cell>
          <cell r="E596" t="str">
            <v>F021</v>
          </cell>
        </row>
        <row r="597">
          <cell r="A597" t="str">
            <v>A</v>
          </cell>
          <cell r="C597" t="str">
            <v>68C</v>
          </cell>
          <cell r="E597" t="str">
            <v>G001</v>
          </cell>
        </row>
        <row r="598">
          <cell r="A598" t="str">
            <v>A</v>
          </cell>
          <cell r="C598" t="str">
            <v>68C</v>
          </cell>
          <cell r="E598" t="str">
            <v>G011</v>
          </cell>
        </row>
        <row r="599">
          <cell r="A599" t="str">
            <v>A</v>
          </cell>
          <cell r="C599" t="str">
            <v>68C</v>
          </cell>
          <cell r="E599" t="str">
            <v>G017</v>
          </cell>
        </row>
        <row r="600">
          <cell r="A600" t="str">
            <v>A</v>
          </cell>
          <cell r="C600" t="str">
            <v>68C</v>
          </cell>
          <cell r="E600" t="str">
            <v>G036</v>
          </cell>
        </row>
        <row r="601">
          <cell r="A601" t="str">
            <v>A</v>
          </cell>
          <cell r="C601" t="str">
            <v>68C</v>
          </cell>
          <cell r="E601" t="str">
            <v>H039</v>
          </cell>
        </row>
        <row r="602">
          <cell r="A602" t="str">
            <v>A</v>
          </cell>
          <cell r="C602" t="str">
            <v>68C</v>
          </cell>
          <cell r="E602" t="str">
            <v>F166</v>
          </cell>
        </row>
        <row r="603">
          <cell r="A603" t="str">
            <v>A</v>
          </cell>
          <cell r="C603" t="str">
            <v>68C</v>
          </cell>
          <cell r="E603" t="str">
            <v>F013</v>
          </cell>
        </row>
        <row r="604">
          <cell r="A604" t="str">
            <v>A</v>
          </cell>
          <cell r="C604" t="str">
            <v>68C</v>
          </cell>
          <cell r="E604" t="str">
            <v>F169</v>
          </cell>
        </row>
        <row r="605">
          <cell r="A605" t="str">
            <v>A</v>
          </cell>
          <cell r="C605" t="str">
            <v>68C</v>
          </cell>
          <cell r="E605" t="str">
            <v>R017</v>
          </cell>
        </row>
        <row r="606">
          <cell r="A606" t="str">
            <v>A</v>
          </cell>
          <cell r="C606" t="str">
            <v>71</v>
          </cell>
          <cell r="E606" t="str">
            <v>G001</v>
          </cell>
        </row>
        <row r="607">
          <cell r="A607" t="str">
            <v>A</v>
          </cell>
          <cell r="C607" t="str">
            <v>71</v>
          </cell>
          <cell r="E607" t="str">
            <v>G011</v>
          </cell>
        </row>
        <row r="608">
          <cell r="A608" t="str">
            <v>A</v>
          </cell>
          <cell r="C608" t="str">
            <v>71</v>
          </cell>
          <cell r="E608" t="str">
            <v>F121</v>
          </cell>
        </row>
        <row r="609">
          <cell r="A609" t="str">
            <v>A</v>
          </cell>
          <cell r="C609" t="str">
            <v>71</v>
          </cell>
          <cell r="E609" t="str">
            <v>F118</v>
          </cell>
        </row>
        <row r="610">
          <cell r="A610" t="str">
            <v>A</v>
          </cell>
          <cell r="C610" t="str">
            <v>71</v>
          </cell>
          <cell r="E610" t="str">
            <v>H024</v>
          </cell>
        </row>
        <row r="611">
          <cell r="A611" t="str">
            <v>A</v>
          </cell>
          <cell r="C611" t="str">
            <v>71</v>
          </cell>
          <cell r="E611" t="str">
            <v>J002</v>
          </cell>
        </row>
        <row r="612">
          <cell r="A612" t="str">
            <v>A</v>
          </cell>
          <cell r="C612" t="str">
            <v>71</v>
          </cell>
          <cell r="E612" t="str">
            <v>L000</v>
          </cell>
        </row>
        <row r="613">
          <cell r="A613" t="str">
            <v>A</v>
          </cell>
          <cell r="C613" t="str">
            <v>71</v>
          </cell>
          <cell r="E613" t="str">
            <v>L003</v>
          </cell>
        </row>
        <row r="614">
          <cell r="A614" t="str">
            <v>A</v>
          </cell>
          <cell r="C614" t="str">
            <v>71</v>
          </cell>
          <cell r="E614" t="str">
            <v>L006</v>
          </cell>
        </row>
        <row r="615">
          <cell r="A615" t="str">
            <v>A</v>
          </cell>
          <cell r="C615" t="str">
            <v>71</v>
          </cell>
          <cell r="E615" t="str">
            <v>L007</v>
          </cell>
        </row>
        <row r="616">
          <cell r="A616" t="str">
            <v>A</v>
          </cell>
          <cell r="C616" t="str">
            <v>71</v>
          </cell>
          <cell r="E616" t="str">
            <v>L021</v>
          </cell>
        </row>
        <row r="617">
          <cell r="A617" t="str">
            <v>A</v>
          </cell>
          <cell r="C617" t="str">
            <v>71</v>
          </cell>
          <cell r="E617" t="str">
            <v>L010</v>
          </cell>
        </row>
        <row r="618">
          <cell r="A618" t="str">
            <v>A</v>
          </cell>
          <cell r="C618">
            <v>72</v>
          </cell>
          <cell r="E618" t="str">
            <v>F022</v>
          </cell>
        </row>
        <row r="619">
          <cell r="A619" t="str">
            <v>A</v>
          </cell>
          <cell r="C619" t="str">
            <v>72</v>
          </cell>
          <cell r="E619" t="str">
            <v>F049</v>
          </cell>
        </row>
        <row r="620">
          <cell r="A620" t="str">
            <v>A</v>
          </cell>
          <cell r="C620" t="str">
            <v>72</v>
          </cell>
          <cell r="E620" t="str">
            <v>F122</v>
          </cell>
        </row>
        <row r="621">
          <cell r="A621" t="str">
            <v>A</v>
          </cell>
          <cell r="C621" t="str">
            <v>72</v>
          </cell>
          <cell r="E621" t="str">
            <v>F164</v>
          </cell>
        </row>
        <row r="622">
          <cell r="A622" t="str">
            <v>A</v>
          </cell>
          <cell r="C622" t="str">
            <v>72</v>
          </cell>
          <cell r="E622" t="str">
            <v>F165</v>
          </cell>
        </row>
        <row r="623">
          <cell r="A623" t="str">
            <v>A</v>
          </cell>
          <cell r="C623">
            <v>72</v>
          </cell>
          <cell r="E623" t="str">
            <v>F001</v>
          </cell>
        </row>
        <row r="624">
          <cell r="A624" t="str">
            <v>A</v>
          </cell>
          <cell r="C624">
            <v>72</v>
          </cell>
          <cell r="E624" t="str">
            <v>G001</v>
          </cell>
        </row>
        <row r="625">
          <cell r="A625" t="str">
            <v>A</v>
          </cell>
          <cell r="C625" t="str">
            <v>72</v>
          </cell>
          <cell r="E625" t="str">
            <v>G002</v>
          </cell>
        </row>
        <row r="626">
          <cell r="A626" t="str">
            <v>A</v>
          </cell>
          <cell r="C626" t="str">
            <v>72</v>
          </cell>
          <cell r="E626" t="str">
            <v>G011</v>
          </cell>
        </row>
        <row r="627">
          <cell r="A627" t="str">
            <v>A</v>
          </cell>
          <cell r="C627" t="str">
            <v>72</v>
          </cell>
          <cell r="E627" t="str">
            <v>G022</v>
          </cell>
        </row>
        <row r="628">
          <cell r="A628" t="str">
            <v>A</v>
          </cell>
          <cell r="C628">
            <v>72</v>
          </cell>
          <cell r="E628" t="str">
            <v>G027</v>
          </cell>
        </row>
        <row r="629">
          <cell r="A629" t="str">
            <v>A</v>
          </cell>
          <cell r="C629">
            <v>72</v>
          </cell>
          <cell r="E629" t="str">
            <v>G036</v>
          </cell>
        </row>
        <row r="630">
          <cell r="A630" t="str">
            <v>A</v>
          </cell>
          <cell r="C630">
            <v>72</v>
          </cell>
          <cell r="E630" t="str">
            <v>H004</v>
          </cell>
        </row>
        <row r="631">
          <cell r="A631" t="str">
            <v>A</v>
          </cell>
          <cell r="C631">
            <v>72</v>
          </cell>
          <cell r="E631" t="str">
            <v>H005</v>
          </cell>
        </row>
        <row r="632">
          <cell r="A632" t="str">
            <v>A</v>
          </cell>
          <cell r="C632" t="str">
            <v>72</v>
          </cell>
          <cell r="E632" t="str">
            <v>H024</v>
          </cell>
        </row>
        <row r="633">
          <cell r="A633" t="str">
            <v>A</v>
          </cell>
          <cell r="C633" t="str">
            <v>72</v>
          </cell>
          <cell r="E633" t="str">
            <v>H045</v>
          </cell>
        </row>
        <row r="634">
          <cell r="A634" t="str">
            <v>A</v>
          </cell>
          <cell r="C634" t="str">
            <v>72</v>
          </cell>
          <cell r="E634" t="str">
            <v>H068</v>
          </cell>
        </row>
        <row r="635">
          <cell r="A635" t="str">
            <v>A</v>
          </cell>
          <cell r="C635" t="str">
            <v>72</v>
          </cell>
          <cell r="E635" t="str">
            <v>H069</v>
          </cell>
        </row>
        <row r="636">
          <cell r="A636" t="str">
            <v>A</v>
          </cell>
          <cell r="C636" t="str">
            <v>72</v>
          </cell>
          <cell r="E636" t="str">
            <v>L000</v>
          </cell>
        </row>
        <row r="637">
          <cell r="A637" t="str">
            <v>A</v>
          </cell>
          <cell r="C637" t="str">
            <v>72</v>
          </cell>
          <cell r="E637" t="str">
            <v>L003</v>
          </cell>
        </row>
        <row r="638">
          <cell r="A638" t="str">
            <v>A</v>
          </cell>
          <cell r="C638" t="str">
            <v>72</v>
          </cell>
          <cell r="E638" t="str">
            <v>L005</v>
          </cell>
        </row>
        <row r="639">
          <cell r="A639" t="str">
            <v>A</v>
          </cell>
          <cell r="C639" t="str">
            <v>72</v>
          </cell>
          <cell r="E639" t="str">
            <v>L006</v>
          </cell>
        </row>
        <row r="640">
          <cell r="A640" t="str">
            <v>A</v>
          </cell>
          <cell r="C640" t="str">
            <v>72</v>
          </cell>
          <cell r="E640" t="str">
            <v>L007</v>
          </cell>
        </row>
        <row r="641">
          <cell r="A641" t="str">
            <v>A</v>
          </cell>
          <cell r="C641" t="str">
            <v>72</v>
          </cell>
          <cell r="E641" t="str">
            <v>L021</v>
          </cell>
        </row>
        <row r="642">
          <cell r="A642" t="str">
            <v>A</v>
          </cell>
          <cell r="C642" t="str">
            <v>72</v>
          </cell>
          <cell r="E642" t="str">
            <v>L010</v>
          </cell>
        </row>
        <row r="643">
          <cell r="A643" t="str">
            <v>A</v>
          </cell>
          <cell r="C643" t="str">
            <v>72</v>
          </cell>
          <cell r="E643" t="str">
            <v>L150</v>
          </cell>
        </row>
        <row r="644">
          <cell r="A644" t="str">
            <v>A</v>
          </cell>
          <cell r="C644" t="str">
            <v>72</v>
          </cell>
          <cell r="E644" t="str">
            <v>L151</v>
          </cell>
        </row>
        <row r="645">
          <cell r="A645" t="str">
            <v>A</v>
          </cell>
          <cell r="C645">
            <v>72</v>
          </cell>
          <cell r="E645" t="str">
            <v>J002</v>
          </cell>
        </row>
        <row r="646">
          <cell r="A646" t="str">
            <v>A</v>
          </cell>
          <cell r="C646">
            <v>72</v>
          </cell>
          <cell r="E646" t="str">
            <v>J003</v>
          </cell>
        </row>
        <row r="647">
          <cell r="A647" t="str">
            <v>A</v>
          </cell>
          <cell r="C647">
            <v>73</v>
          </cell>
          <cell r="E647" t="str">
            <v>G022</v>
          </cell>
        </row>
        <row r="648">
          <cell r="A648" t="str">
            <v>A</v>
          </cell>
          <cell r="C648">
            <v>73</v>
          </cell>
          <cell r="E648" t="str">
            <v>G036</v>
          </cell>
        </row>
        <row r="649">
          <cell r="A649" t="str">
            <v>A</v>
          </cell>
          <cell r="C649">
            <v>73</v>
          </cell>
          <cell r="E649" t="str">
            <v>F000</v>
          </cell>
        </row>
        <row r="650">
          <cell r="A650" t="str">
            <v>A</v>
          </cell>
          <cell r="C650">
            <v>73</v>
          </cell>
          <cell r="E650" t="str">
            <v>F170</v>
          </cell>
        </row>
        <row r="651">
          <cell r="A651" t="str">
            <v>A</v>
          </cell>
          <cell r="C651" t="str">
            <v>73</v>
          </cell>
          <cell r="E651" t="str">
            <v>F049</v>
          </cell>
        </row>
        <row r="652">
          <cell r="A652" t="str">
            <v>A</v>
          </cell>
          <cell r="C652" t="str">
            <v>73</v>
          </cell>
          <cell r="E652" t="str">
            <v>F014</v>
          </cell>
        </row>
        <row r="653">
          <cell r="A653" t="str">
            <v>A</v>
          </cell>
          <cell r="C653" t="str">
            <v>73</v>
          </cell>
          <cell r="E653" t="str">
            <v>L000</v>
          </cell>
        </row>
        <row r="654">
          <cell r="A654" t="str">
            <v>A</v>
          </cell>
          <cell r="C654" t="str">
            <v>73</v>
          </cell>
          <cell r="E654" t="str">
            <v>L021</v>
          </cell>
        </row>
        <row r="655">
          <cell r="A655" t="str">
            <v>A</v>
          </cell>
          <cell r="C655" t="str">
            <v>73</v>
          </cell>
          <cell r="E655" t="str">
            <v>L003</v>
          </cell>
        </row>
        <row r="656">
          <cell r="A656" t="str">
            <v>A</v>
          </cell>
          <cell r="C656" t="str">
            <v>73</v>
          </cell>
          <cell r="E656" t="str">
            <v>L005</v>
          </cell>
        </row>
        <row r="657">
          <cell r="A657" t="str">
            <v>A</v>
          </cell>
          <cell r="C657" t="str">
            <v>73</v>
          </cell>
          <cell r="E657" t="str">
            <v>L006</v>
          </cell>
        </row>
        <row r="658">
          <cell r="A658" t="str">
            <v>A</v>
          </cell>
          <cell r="C658" t="str">
            <v>73</v>
          </cell>
          <cell r="E658" t="str">
            <v>L150</v>
          </cell>
        </row>
        <row r="659">
          <cell r="A659" t="str">
            <v>A</v>
          </cell>
          <cell r="C659" t="str">
            <v>73</v>
          </cell>
          <cell r="E659" t="str">
            <v>L151</v>
          </cell>
        </row>
        <row r="660">
          <cell r="A660" t="str">
            <v>A</v>
          </cell>
          <cell r="C660" t="str">
            <v>74</v>
          </cell>
          <cell r="E660" t="str">
            <v>F015</v>
          </cell>
        </row>
        <row r="661">
          <cell r="A661" t="str">
            <v>A</v>
          </cell>
          <cell r="C661" t="str">
            <v>74</v>
          </cell>
          <cell r="E661" t="str">
            <v>F017</v>
          </cell>
        </row>
        <row r="662">
          <cell r="A662" t="str">
            <v>A</v>
          </cell>
          <cell r="C662" t="str">
            <v>74</v>
          </cell>
          <cell r="E662" t="str">
            <v>F018</v>
          </cell>
        </row>
        <row r="663">
          <cell r="A663" t="str">
            <v>A</v>
          </cell>
          <cell r="C663" t="str">
            <v>77</v>
          </cell>
          <cell r="E663" t="str">
            <v>G002</v>
          </cell>
        </row>
        <row r="664">
          <cell r="A664" t="str">
            <v>A</v>
          </cell>
          <cell r="C664" t="str">
            <v>77</v>
          </cell>
          <cell r="E664" t="str">
            <v>G011</v>
          </cell>
        </row>
        <row r="665">
          <cell r="A665" t="str">
            <v>A</v>
          </cell>
          <cell r="C665" t="str">
            <v>77</v>
          </cell>
          <cell r="E665" t="str">
            <v>G022</v>
          </cell>
        </row>
        <row r="666">
          <cell r="A666" t="str">
            <v>A</v>
          </cell>
          <cell r="C666">
            <v>77</v>
          </cell>
          <cell r="E666" t="str">
            <v>G026</v>
          </cell>
        </row>
        <row r="667">
          <cell r="A667" t="str">
            <v>A</v>
          </cell>
          <cell r="C667" t="str">
            <v>77</v>
          </cell>
          <cell r="E667" t="str">
            <v>G036</v>
          </cell>
        </row>
        <row r="668">
          <cell r="A668" t="str">
            <v>A</v>
          </cell>
          <cell r="C668" t="str">
            <v>77</v>
          </cell>
          <cell r="E668" t="str">
            <v>L000</v>
          </cell>
        </row>
        <row r="669">
          <cell r="A669" t="str">
            <v>A</v>
          </cell>
          <cell r="C669" t="str">
            <v>77</v>
          </cell>
          <cell r="E669" t="str">
            <v>L003</v>
          </cell>
        </row>
        <row r="670">
          <cell r="A670" t="str">
            <v>A</v>
          </cell>
          <cell r="C670" t="str">
            <v>77</v>
          </cell>
          <cell r="E670" t="str">
            <v>L005</v>
          </cell>
        </row>
        <row r="671">
          <cell r="A671" t="str">
            <v>A</v>
          </cell>
          <cell r="C671" t="str">
            <v>77</v>
          </cell>
          <cell r="E671" t="str">
            <v>L006</v>
          </cell>
        </row>
        <row r="672">
          <cell r="A672" t="str">
            <v>A</v>
          </cell>
          <cell r="C672" t="str">
            <v>77</v>
          </cell>
          <cell r="E672" t="str">
            <v>L007</v>
          </cell>
        </row>
        <row r="673">
          <cell r="A673" t="str">
            <v>A</v>
          </cell>
          <cell r="C673" t="str">
            <v>77</v>
          </cell>
          <cell r="E673" t="str">
            <v>L010</v>
          </cell>
        </row>
        <row r="674">
          <cell r="A674" t="str">
            <v>A</v>
          </cell>
          <cell r="C674" t="str">
            <v>77</v>
          </cell>
          <cell r="E674" t="str">
            <v>L021</v>
          </cell>
        </row>
        <row r="675">
          <cell r="A675" t="str">
            <v>A</v>
          </cell>
          <cell r="C675" t="str">
            <v>77</v>
          </cell>
          <cell r="E675" t="str">
            <v>L150</v>
          </cell>
        </row>
        <row r="676">
          <cell r="A676" t="str">
            <v>A</v>
          </cell>
          <cell r="C676" t="str">
            <v>77</v>
          </cell>
          <cell r="E676" t="str">
            <v>L151</v>
          </cell>
        </row>
        <row r="677">
          <cell r="A677" t="str">
            <v>A</v>
          </cell>
          <cell r="C677">
            <v>77</v>
          </cell>
          <cell r="E677" t="str">
            <v>H004</v>
          </cell>
        </row>
        <row r="678">
          <cell r="A678" t="str">
            <v>A</v>
          </cell>
          <cell r="C678" t="str">
            <v>77</v>
          </cell>
          <cell r="E678" t="str">
            <v>H039</v>
          </cell>
        </row>
        <row r="679">
          <cell r="A679" t="str">
            <v>A</v>
          </cell>
          <cell r="C679" t="str">
            <v>77</v>
          </cell>
          <cell r="E679" t="str">
            <v>H017</v>
          </cell>
        </row>
        <row r="680">
          <cell r="A680" t="str">
            <v>A</v>
          </cell>
          <cell r="C680" t="str">
            <v>77</v>
          </cell>
          <cell r="E680" t="str">
            <v>F049</v>
          </cell>
        </row>
        <row r="681">
          <cell r="A681" t="str">
            <v>A</v>
          </cell>
          <cell r="C681" t="str">
            <v>77</v>
          </cell>
          <cell r="E681" t="str">
            <v>F123</v>
          </cell>
        </row>
        <row r="682">
          <cell r="A682" t="str">
            <v>A</v>
          </cell>
          <cell r="C682" t="str">
            <v>77</v>
          </cell>
          <cell r="E682" t="str">
            <v>F134</v>
          </cell>
        </row>
        <row r="683">
          <cell r="A683" t="str">
            <v>A</v>
          </cell>
          <cell r="C683" t="str">
            <v>77</v>
          </cell>
          <cell r="E683" t="str">
            <v>F166</v>
          </cell>
        </row>
        <row r="684">
          <cell r="A684" t="str">
            <v>A</v>
          </cell>
          <cell r="C684" t="str">
            <v>77</v>
          </cell>
          <cell r="E684" t="str">
            <v>F168</v>
          </cell>
        </row>
        <row r="685">
          <cell r="A685" t="str">
            <v>A</v>
          </cell>
          <cell r="C685" t="str">
            <v>77</v>
          </cell>
          <cell r="E685" t="str">
            <v>F013</v>
          </cell>
        </row>
        <row r="686">
          <cell r="A686" t="str">
            <v>A</v>
          </cell>
          <cell r="C686" t="str">
            <v>77</v>
          </cell>
          <cell r="E686" t="str">
            <v>F169</v>
          </cell>
        </row>
        <row r="687">
          <cell r="A687" t="str">
            <v>A</v>
          </cell>
          <cell r="C687" t="str">
            <v>77</v>
          </cell>
          <cell r="E687" t="str">
            <v>F001</v>
          </cell>
        </row>
        <row r="688">
          <cell r="A688" t="str">
            <v>A</v>
          </cell>
          <cell r="C688" t="str">
            <v>78</v>
          </cell>
          <cell r="E688" t="str">
            <v>F049</v>
          </cell>
        </row>
        <row r="689">
          <cell r="A689" t="str">
            <v>A</v>
          </cell>
          <cell r="C689">
            <v>78</v>
          </cell>
          <cell r="E689" t="str">
            <v>F124</v>
          </cell>
        </row>
        <row r="690">
          <cell r="A690" t="str">
            <v>A</v>
          </cell>
          <cell r="C690" t="str">
            <v>78</v>
          </cell>
          <cell r="E690" t="str">
            <v>F001</v>
          </cell>
        </row>
        <row r="691">
          <cell r="A691" t="str">
            <v>A</v>
          </cell>
          <cell r="C691" t="str">
            <v>78</v>
          </cell>
          <cell r="E691" t="str">
            <v>G000</v>
          </cell>
        </row>
        <row r="692">
          <cell r="A692" t="str">
            <v>A</v>
          </cell>
          <cell r="C692" t="str">
            <v>78</v>
          </cell>
          <cell r="E692" t="str">
            <v>G002</v>
          </cell>
        </row>
        <row r="693">
          <cell r="A693" t="str">
            <v>A</v>
          </cell>
          <cell r="C693">
            <v>78</v>
          </cell>
          <cell r="E693" t="str">
            <v>G012</v>
          </cell>
        </row>
        <row r="694">
          <cell r="A694" t="str">
            <v>A</v>
          </cell>
          <cell r="C694">
            <v>78</v>
          </cell>
          <cell r="E694" t="str">
            <v>G022</v>
          </cell>
        </row>
        <row r="695">
          <cell r="A695" t="str">
            <v>A</v>
          </cell>
          <cell r="C695">
            <v>78</v>
          </cell>
          <cell r="E695" t="str">
            <v>G026</v>
          </cell>
        </row>
        <row r="696">
          <cell r="A696" t="str">
            <v>A</v>
          </cell>
          <cell r="C696" t="str">
            <v>78</v>
          </cell>
          <cell r="E696" t="str">
            <v>G030</v>
          </cell>
        </row>
        <row r="697">
          <cell r="A697" t="str">
            <v>A</v>
          </cell>
          <cell r="C697" t="str">
            <v>78</v>
          </cell>
          <cell r="E697" t="str">
            <v>G018</v>
          </cell>
        </row>
        <row r="698">
          <cell r="A698" t="str">
            <v>A</v>
          </cell>
          <cell r="C698" t="str">
            <v>78</v>
          </cell>
          <cell r="E698" t="str">
            <v>G019</v>
          </cell>
        </row>
        <row r="699">
          <cell r="A699" t="str">
            <v>A</v>
          </cell>
          <cell r="C699">
            <v>78</v>
          </cell>
          <cell r="E699" t="str">
            <v>H024</v>
          </cell>
        </row>
        <row r="700">
          <cell r="A700" t="str">
            <v>A</v>
          </cell>
          <cell r="C700">
            <v>78</v>
          </cell>
          <cell r="E700" t="str">
            <v>H048</v>
          </cell>
        </row>
        <row r="701">
          <cell r="A701" t="str">
            <v>A</v>
          </cell>
          <cell r="C701">
            <v>78</v>
          </cell>
          <cell r="E701" t="str">
            <v>H049</v>
          </cell>
        </row>
        <row r="702">
          <cell r="A702" t="str">
            <v>A</v>
          </cell>
          <cell r="C702">
            <v>78</v>
          </cell>
          <cell r="E702" t="str">
            <v>H057</v>
          </cell>
        </row>
        <row r="703">
          <cell r="A703" t="str">
            <v>A</v>
          </cell>
          <cell r="C703">
            <v>78</v>
          </cell>
          <cell r="E703" t="str">
            <v>L000</v>
          </cell>
        </row>
        <row r="704">
          <cell r="A704" t="str">
            <v>A</v>
          </cell>
          <cell r="C704">
            <v>78</v>
          </cell>
          <cell r="E704" t="str">
            <v>L003</v>
          </cell>
        </row>
        <row r="705">
          <cell r="A705" t="str">
            <v>A</v>
          </cell>
          <cell r="C705">
            <v>78</v>
          </cell>
          <cell r="E705" t="str">
            <v>L005</v>
          </cell>
        </row>
        <row r="706">
          <cell r="A706" t="str">
            <v>A</v>
          </cell>
          <cell r="C706">
            <v>78</v>
          </cell>
          <cell r="E706" t="str">
            <v>L006</v>
          </cell>
        </row>
        <row r="707">
          <cell r="A707" t="str">
            <v>A</v>
          </cell>
          <cell r="C707">
            <v>78</v>
          </cell>
          <cell r="E707" t="str">
            <v>L021</v>
          </cell>
        </row>
        <row r="708">
          <cell r="A708" t="str">
            <v>A</v>
          </cell>
          <cell r="C708">
            <v>78</v>
          </cell>
          <cell r="E708" t="str">
            <v>L150</v>
          </cell>
        </row>
        <row r="709">
          <cell r="A709" t="str">
            <v>A</v>
          </cell>
          <cell r="C709">
            <v>78</v>
          </cell>
          <cell r="E709" t="str">
            <v>L151</v>
          </cell>
        </row>
        <row r="710">
          <cell r="A710" t="str">
            <v>A</v>
          </cell>
          <cell r="C710" t="str">
            <v>78A</v>
          </cell>
          <cell r="E710" t="str">
            <v>H033</v>
          </cell>
        </row>
        <row r="711">
          <cell r="A711" t="str">
            <v>A</v>
          </cell>
          <cell r="C711" t="str">
            <v>79</v>
          </cell>
          <cell r="E711" t="str">
            <v>T600</v>
          </cell>
        </row>
        <row r="712">
          <cell r="A712" t="str">
            <v>A</v>
          </cell>
          <cell r="C712" t="str">
            <v>79</v>
          </cell>
          <cell r="E712" t="str">
            <v>T400</v>
          </cell>
        </row>
        <row r="713">
          <cell r="A713" t="str">
            <v>A</v>
          </cell>
          <cell r="C713">
            <v>91</v>
          </cell>
          <cell r="E713" t="str">
            <v>O020</v>
          </cell>
        </row>
        <row r="714">
          <cell r="A714" t="str">
            <v>A</v>
          </cell>
          <cell r="C714">
            <v>90</v>
          </cell>
          <cell r="E714" t="str">
            <v>O005</v>
          </cell>
        </row>
        <row r="715">
          <cell r="A715" t="str">
            <v>A</v>
          </cell>
          <cell r="C715">
            <v>90</v>
          </cell>
          <cell r="E715" t="str">
            <v>O006</v>
          </cell>
        </row>
        <row r="716">
          <cell r="A716" t="str">
            <v>A</v>
          </cell>
          <cell r="C716">
            <v>90</v>
          </cell>
          <cell r="E716" t="str">
            <v>O007</v>
          </cell>
        </row>
        <row r="717">
          <cell r="A717" t="str">
            <v>A</v>
          </cell>
          <cell r="C717">
            <v>90</v>
          </cell>
          <cell r="E717" t="str">
            <v>O008</v>
          </cell>
        </row>
        <row r="718">
          <cell r="A718" t="str">
            <v>A</v>
          </cell>
          <cell r="C718">
            <v>90</v>
          </cell>
          <cell r="E718" t="str">
            <v>O010</v>
          </cell>
        </row>
        <row r="719">
          <cell r="A719" t="str">
            <v>A</v>
          </cell>
          <cell r="C719">
            <v>90</v>
          </cell>
          <cell r="E719" t="str">
            <v>O012</v>
          </cell>
        </row>
        <row r="720">
          <cell r="A720" t="str">
            <v>A</v>
          </cell>
          <cell r="C720">
            <v>90</v>
          </cell>
          <cell r="E720" t="str">
            <v>O011</v>
          </cell>
        </row>
        <row r="721">
          <cell r="A721" t="str">
            <v>A</v>
          </cell>
          <cell r="C721">
            <v>90</v>
          </cell>
          <cell r="E721" t="str">
            <v>O014</v>
          </cell>
        </row>
        <row r="722">
          <cell r="A722" t="str">
            <v>A</v>
          </cell>
          <cell r="C722">
            <v>90</v>
          </cell>
          <cell r="E722" t="str">
            <v>O015</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1 Highlights"/>
      <sheetName val="2.4 Dukat"/>
      <sheetName val="2.4 Amursk"/>
      <sheetName val="2.4 Omolon"/>
      <sheetName val="2.4 Khakanja"/>
      <sheetName val="2.4 Voro"/>
      <sheetName val="2.4 Varvara"/>
      <sheetName val="2.5 OFR"/>
      <sheetName val="2.8 Sustainability"/>
      <sheetName val="Production data - cons"/>
      <sheetName val="Production data - cons by mine"/>
      <sheetName val="Financial data - cons"/>
      <sheetName val="Dukat"/>
      <sheetName val="Лунное+Арылах"/>
      <sheetName val="Khakanja"/>
      <sheetName val="Voro"/>
      <sheetName val="Varvara"/>
      <sheetName val="Omolon"/>
      <sheetName val="Albazino &amp; Mayskoe"/>
      <sheetName val="Полиметалл"/>
      <sheetName val="Дукат"/>
      <sheetName val="Хаканджа+Юрьевка+Авлаякян"/>
      <sheetName val="Воронцовское"/>
      <sheetName val="Варваринское"/>
      <sheetName val="СК+Биркачан"/>
      <sheetName val="РА+Майское"/>
      <sheetName val="Headcount 2011"/>
      <sheetName val="Headcount 2010"/>
      <sheetName val="Rates"/>
      <sheetName val="2.4 Standalone exploration"/>
      <sheetName val="Reserves&amp;Resources"/>
      <sheetName val="РЗ_драг.мет."/>
      <sheetName val="РЗ_полимет."/>
      <sheetName val="МР_драг.мет."/>
      <sheetName val="МР_полимет."/>
      <sheetName val="МР_Дукатский_Хаб"/>
      <sheetName val="РЗ_Дукатский_Хаб"/>
      <sheetName val="МР_Омолонский_Хаб"/>
      <sheetName val="РЗ_Омолонский_Хаб"/>
      <sheetName val="МР_Охотский_Хаб"/>
      <sheetName val="РЗ_Охотский_Хаб"/>
      <sheetName val="МР_Воронцовский_Хаб"/>
      <sheetName val="РЗ_Воронцовский_Хаб"/>
      <sheetName val="МР_Амурский_Хаб"/>
      <sheetName val="РЗ_Амурский_Хаб"/>
      <sheetName val="МР_Варваринский_Хаб"/>
      <sheetName val="РЗ_Варваринский_Хаб"/>
      <sheetName val="Licenses"/>
      <sheetName val="PL"/>
      <sheetName val="TCC 2011"/>
      <sheetName val="TCC 2H 2011"/>
      <sheetName val="TCC 1H 2011"/>
      <sheetName val="CASH COSTS 2010"/>
      <sheetName val="TCC 2010new"/>
      <sheetName val="Adj EBITDA 2011"/>
      <sheetName val="Adj EBITDA 2010"/>
      <sheetName val="Note 6m 2011 final format"/>
      <sheetName val="Note Y2010 final format"/>
      <sheetName val="Capex 2011"/>
      <sheetName val="Capex 2010"/>
      <sheetName val="FS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C1">
            <v>30.38</v>
          </cell>
        </row>
        <row r="4">
          <cell r="C4">
            <v>29.387438630137016</v>
          </cell>
        </row>
        <row r="6">
          <cell r="C6">
            <v>32.196100000000001</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К1"/>
      <sheetName val="Исх-3рт"/>
      <sheetName val="Исх-2рт "/>
      <sheetName val="Исх-выпуск"/>
      <sheetName val="Расчет-выпуск"/>
      <sheetName val="График3"/>
      <sheetName val="График4"/>
      <sheetName val="Дальность"/>
      <sheetName val="Проверка"/>
      <sheetName val="Эконом"/>
      <sheetName val="Расчет_выпуск"/>
      <sheetName val="Контакты"/>
      <sheetName val="KAR10"/>
      <sheetName val="Б130-1(1)"/>
      <sheetName val="текучесть"/>
      <sheetName val="Шаблон"/>
      <sheetName val="Sopka-календарь"/>
      <sheetName val="t"/>
      <sheetName val="Факт"/>
      <sheetName val="План"/>
    </sheetNames>
    <sheetDataSet>
      <sheetData sheetId="0" refreshError="1"/>
      <sheetData sheetId="1" refreshError="1"/>
      <sheetData sheetId="2" refreshError="1"/>
      <sheetData sheetId="3" refreshError="1"/>
      <sheetData sheetId="4" refreshError="1">
        <row r="8">
          <cell r="F8">
            <v>0.4</v>
          </cell>
        </row>
        <row r="9">
          <cell r="F9">
            <v>20</v>
          </cell>
        </row>
        <row r="10">
          <cell r="F10">
            <v>0.91</v>
          </cell>
        </row>
        <row r="11">
          <cell r="F11">
            <v>0.49</v>
          </cell>
        </row>
        <row r="14">
          <cell r="F14">
            <v>1.7894736842105265E-2</v>
          </cell>
        </row>
        <row r="25">
          <cell r="F25">
            <v>4.5999999999999999E-3</v>
          </cell>
        </row>
        <row r="27">
          <cell r="F27">
            <v>2.61</v>
          </cell>
          <cell r="G27">
            <v>2.61</v>
          </cell>
        </row>
        <row r="28">
          <cell r="F28">
            <v>2.6</v>
          </cell>
        </row>
        <row r="57">
          <cell r="F57">
            <v>0.02</v>
          </cell>
        </row>
        <row r="58">
          <cell r="F58">
            <v>0.18</v>
          </cell>
          <cell r="H58">
            <v>0.13500000000000001</v>
          </cell>
        </row>
        <row r="61">
          <cell r="F61">
            <v>2.61</v>
          </cell>
        </row>
      </sheetData>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2002"/>
      <sheetName val="Контакты"/>
      <sheetName val="Углы"/>
      <sheetName val="Руда"/>
      <sheetName val="Руда (2)"/>
      <sheetName val="КО"/>
      <sheetName val="Лист1"/>
      <sheetName val="Assumption"/>
      <sheetName val="Calculations"/>
      <sheetName val="KPI"/>
      <sheetName val="income statement (usd)"/>
      <sheetName val="KAR10"/>
      <sheetName val="текучесть"/>
      <sheetName val="БД"/>
      <sheetName val="Расчет-выпуск"/>
      <sheetName val="свод_$"/>
      <sheetName val="Рез-т"/>
      <sheetName val="Закупки"/>
      <sheetName val="Сводн. с расшир. ОВ и ОС"/>
      <sheetName val="pds_rep_pd8s3_v1_r_PD8_F08"/>
      <sheetName val="1007"/>
      <sheetName val="23"/>
      <sheetName val="25 "/>
      <sheetName val="1502"/>
      <sheetName val="списки"/>
      <sheetName val="В2_45_тонн"/>
      <sheetName val="статусы"/>
      <sheetName val="Sup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BS&amp;PLok"/>
      <sheetName val="CF"/>
      <sheetName val="EQok"/>
      <sheetName val="3ok"/>
      <sheetName val="4ok"/>
      <sheetName val="5ok"/>
      <sheetName val="6ok"/>
      <sheetName val="7ok"/>
      <sheetName val="9ok"/>
      <sheetName val="10ok"/>
      <sheetName val="11ok"/>
      <sheetName val="12ok"/>
      <sheetName val="13ok"/>
      <sheetName val="14ok"/>
      <sheetName val="15ok"/>
      <sheetName val="16ok"/>
      <sheetName val="17ok"/>
      <sheetName val="19ok"/>
      <sheetName val="20ok"/>
      <sheetName val="Sc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hyperlink" Target="https://cdp.net/en" TargetMode="External"/><Relationship Id="rId7" Type="http://schemas.openxmlformats.org/officeDocument/2006/relationships/vmlDrawing" Target="../drawings/vmlDrawing1.vml"/><Relationship Id="rId2" Type="http://schemas.openxmlformats.org/officeDocument/2006/relationships/hyperlink" Target="https://cyanidecode.org/worldwide-participants/?keyword=Solidcore&amp;type=" TargetMode="External"/><Relationship Id="rId1" Type="http://schemas.openxmlformats.org/officeDocument/2006/relationships/hyperlink" Target="https://www.polymetalinternational.com/en/investors-and-media/corporate-disclosures/annual-report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solidcore-resources.com/en/sustainability/" TargetMode="External"/><Relationship Id="rId9" Type="http://schemas.openxmlformats.org/officeDocument/2006/relationships/ctrlProp" Target="../ctrlProps/ctrlProp2.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solidcore-resources.com/en/investors-and-media/reports-and-results/result-centre/"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solidcore-resources.com/en/investors-and-media/reports-and-results/annual-report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polymetalinternational.com/en/investors-and-media/reports-and-results/annual-reports/"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solidcore-resources.com/en/about/corporate-governance/board-of-directors/"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50"/>
  <sheetViews>
    <sheetView tabSelected="1" zoomScale="70" zoomScaleNormal="70" workbookViewId="0">
      <pane ySplit="10" topLeftCell="A11" activePane="bottomLeft" state="frozen"/>
      <selection pane="bottomLeft" activeCell="C12" sqref="C12:F12"/>
    </sheetView>
  </sheetViews>
  <sheetFormatPr defaultColWidth="8.88671875" defaultRowHeight="13.8" x14ac:dyDescent="0.25"/>
  <cols>
    <col min="1" max="1" width="3.6640625" style="227" customWidth="1"/>
    <col min="2" max="2" width="4.109375" style="81" customWidth="1"/>
    <col min="3" max="3" width="43" style="81" bestFit="1" customWidth="1"/>
    <col min="4" max="4" width="22.44140625" style="81" customWidth="1"/>
    <col min="5" max="5" width="3.44140625" style="81" customWidth="1"/>
    <col min="6" max="6" width="13.44140625" style="81" customWidth="1"/>
    <col min="7" max="8" width="8.88671875" style="81"/>
    <col min="9" max="9" width="17" style="81" customWidth="1"/>
    <col min="10" max="10" width="16.44140625" style="81" customWidth="1"/>
    <col min="11" max="16384" width="8.88671875" style="81"/>
  </cols>
  <sheetData>
    <row r="1" spans="1:20" s="80" customFormat="1" ht="15" customHeight="1" x14ac:dyDescent="0.5">
      <c r="A1" s="189" t="s">
        <v>962</v>
      </c>
      <c r="B1" s="193">
        <v>2</v>
      </c>
      <c r="C1" s="193">
        <v>3</v>
      </c>
      <c r="D1" s="193">
        <v>4</v>
      </c>
      <c r="E1" s="193">
        <v>5</v>
      </c>
      <c r="F1" s="193">
        <v>6</v>
      </c>
      <c r="G1" s="193">
        <v>7</v>
      </c>
      <c r="H1" s="193">
        <v>8</v>
      </c>
      <c r="I1" s="193">
        <v>9</v>
      </c>
      <c r="J1" s="193">
        <v>10</v>
      </c>
      <c r="K1" s="193">
        <v>11</v>
      </c>
      <c r="L1" s="194">
        <v>12</v>
      </c>
      <c r="M1" s="194">
        <v>13</v>
      </c>
      <c r="N1" s="194">
        <v>14</v>
      </c>
      <c r="O1" s="195"/>
      <c r="P1" s="226"/>
      <c r="Q1" s="226"/>
      <c r="R1" s="226"/>
      <c r="S1" s="226"/>
      <c r="T1" s="226"/>
    </row>
    <row r="2" spans="1:20" s="80" customFormat="1" ht="26.25" customHeight="1" x14ac:dyDescent="0.5">
      <c r="A2" s="227" t="s">
        <v>1280</v>
      </c>
      <c r="B2" s="339" t="str">
        <f>IF(Content!$D$6=1,VLOOKUP(Content!$A2,TranslationData!$A:$AB,Content!B$1,FALSE),VLOOKUP(Content!$A2,TranslationData!$A:$AB,Content!B$1+14,FALSE))</f>
        <v>Solidcore Resouces plc</v>
      </c>
      <c r="C2" s="226"/>
      <c r="D2" s="226"/>
      <c r="E2" s="226"/>
      <c r="F2" s="226"/>
      <c r="G2" s="226"/>
      <c r="H2" s="226"/>
      <c r="I2" s="226"/>
      <c r="J2" s="226"/>
      <c r="K2" s="226"/>
      <c r="L2" s="226"/>
      <c r="M2" s="226"/>
      <c r="N2" s="226"/>
      <c r="O2" s="226"/>
      <c r="P2" s="226"/>
      <c r="Q2" s="226"/>
      <c r="R2" s="226"/>
      <c r="S2" s="226"/>
      <c r="T2" s="226"/>
    </row>
    <row r="3" spans="1:20" s="80" customFormat="1" ht="26.25" customHeight="1" x14ac:dyDescent="0.5">
      <c r="A3" s="227" t="s">
        <v>1281</v>
      </c>
      <c r="B3" s="225" t="str">
        <f>IF(Content!$D$6=1,VLOOKUP(Content!$A3,TranslationData!$A:$AB,Content!B$1,FALSE),VLOOKUP(Content!$A3,TranslationData!$A:$AB,Content!B$1+14,FALSE))</f>
        <v>ESG Datapack</v>
      </c>
      <c r="C3" s="226"/>
      <c r="D3" s="226"/>
      <c r="E3" s="226"/>
      <c r="F3" s="226"/>
      <c r="G3" s="226"/>
      <c r="H3" s="226"/>
      <c r="I3" s="226"/>
      <c r="J3" s="226"/>
      <c r="K3" s="226"/>
      <c r="L3" s="226"/>
      <c r="M3" s="226"/>
      <c r="N3" s="226"/>
      <c r="O3" s="226"/>
      <c r="P3" s="226"/>
      <c r="Q3" s="226"/>
      <c r="R3" s="226"/>
      <c r="S3" s="226"/>
      <c r="T3" s="226"/>
    </row>
    <row r="4" spans="1:20" s="80" customFormat="1" ht="14.25" customHeight="1" thickBot="1" x14ac:dyDescent="0.55000000000000004">
      <c r="A4" s="227"/>
      <c r="B4" s="226"/>
      <c r="C4" s="226"/>
      <c r="D4" s="226"/>
      <c r="E4" s="226"/>
      <c r="F4" s="226"/>
      <c r="G4" s="226"/>
      <c r="H4" s="226"/>
      <c r="I4" s="226"/>
      <c r="J4" s="226"/>
      <c r="K4" s="226"/>
      <c r="L4" s="226"/>
      <c r="M4" s="226"/>
      <c r="N4" s="226"/>
      <c r="O4" s="226"/>
      <c r="P4" s="226"/>
      <c r="Q4" s="226"/>
      <c r="R4" s="226"/>
      <c r="S4" s="226"/>
      <c r="T4" s="226"/>
    </row>
    <row r="5" spans="1:20" ht="10.5" customHeight="1" x14ac:dyDescent="0.3">
      <c r="A5" s="228"/>
      <c r="B5" s="82"/>
      <c r="C5" s="83"/>
      <c r="D5" s="186"/>
      <c r="E5" s="186"/>
      <c r="F5" s="186"/>
      <c r="G5" s="186"/>
      <c r="H5" s="186"/>
      <c r="I5" s="186"/>
      <c r="J5" s="186"/>
      <c r="K5" s="186"/>
      <c r="L5" s="186"/>
      <c r="M5" s="186"/>
      <c r="N5" s="186"/>
      <c r="O5" s="182"/>
    </row>
    <row r="6" spans="1:20" ht="21.75" customHeight="1" x14ac:dyDescent="0.4">
      <c r="A6" s="228"/>
      <c r="B6" s="182"/>
      <c r="C6" s="183" t="s">
        <v>1279</v>
      </c>
      <c r="D6" s="258">
        <v>1</v>
      </c>
      <c r="E6" s="187"/>
      <c r="F6" s="187"/>
      <c r="G6" s="187"/>
      <c r="H6" s="187"/>
      <c r="I6" s="187"/>
      <c r="J6" s="187"/>
      <c r="K6" s="187"/>
      <c r="L6" s="187"/>
      <c r="M6" s="187"/>
      <c r="N6" s="187"/>
      <c r="O6" s="182"/>
    </row>
    <row r="7" spans="1:20" ht="21" customHeight="1" x14ac:dyDescent="0.25">
      <c r="A7" s="228"/>
      <c r="B7" s="184"/>
      <c r="C7" s="184"/>
      <c r="D7" s="187"/>
      <c r="E7" s="187"/>
      <c r="F7" s="187"/>
      <c r="G7" s="187"/>
      <c r="H7" s="187"/>
      <c r="I7" s="187"/>
      <c r="J7" s="187"/>
      <c r="K7" s="187"/>
      <c r="L7" s="187"/>
      <c r="M7" s="187"/>
      <c r="N7" s="187"/>
      <c r="O7" s="182"/>
    </row>
    <row r="8" spans="1:20" ht="21" customHeight="1" x14ac:dyDescent="0.25">
      <c r="A8" s="228"/>
      <c r="B8" s="184"/>
      <c r="C8" s="184"/>
      <c r="D8" s="187"/>
      <c r="E8" s="187"/>
      <c r="F8" s="187"/>
      <c r="G8" s="187"/>
      <c r="H8" s="187"/>
      <c r="I8" s="187"/>
      <c r="J8" s="187"/>
      <c r="K8" s="187"/>
      <c r="L8" s="187"/>
      <c r="M8" s="187"/>
      <c r="N8" s="187"/>
      <c r="O8" s="182"/>
    </row>
    <row r="9" spans="1:20" ht="10.5" customHeight="1" x14ac:dyDescent="0.25">
      <c r="A9" s="228"/>
      <c r="B9" s="185"/>
      <c r="C9" s="185"/>
      <c r="D9" s="188"/>
      <c r="E9" s="188"/>
      <c r="F9" s="188"/>
      <c r="G9" s="188"/>
      <c r="H9" s="188"/>
      <c r="I9" s="188"/>
      <c r="J9" s="188"/>
      <c r="K9" s="188"/>
      <c r="L9" s="188"/>
      <c r="M9" s="188"/>
      <c r="N9" s="188"/>
      <c r="O9" s="182"/>
    </row>
    <row r="10" spans="1:20" ht="6" customHeight="1" x14ac:dyDescent="0.25">
      <c r="A10" s="228"/>
      <c r="B10" s="184"/>
      <c r="C10" s="184"/>
      <c r="D10" s="187"/>
      <c r="E10" s="187"/>
      <c r="F10" s="187"/>
      <c r="G10" s="187"/>
      <c r="H10" s="187"/>
      <c r="I10" s="187"/>
      <c r="J10" s="187"/>
      <c r="K10" s="187"/>
      <c r="L10" s="187"/>
      <c r="M10" s="187"/>
      <c r="N10" s="187"/>
      <c r="O10" s="182"/>
    </row>
    <row r="11" spans="1:20" x14ac:dyDescent="0.25">
      <c r="A11" s="228"/>
      <c r="B11" s="184"/>
      <c r="C11" s="184"/>
      <c r="D11" s="187"/>
      <c r="E11" s="187"/>
      <c r="F11" s="187"/>
      <c r="G11" s="187"/>
      <c r="H11" s="187"/>
      <c r="I11" s="187"/>
      <c r="J11" s="187"/>
      <c r="K11" s="187"/>
      <c r="L11" s="187"/>
      <c r="M11" s="187"/>
      <c r="N11" s="187"/>
      <c r="O11" s="182"/>
    </row>
    <row r="12" spans="1:20" ht="18.75" customHeight="1" x14ac:dyDescent="0.3">
      <c r="A12" s="227" t="s">
        <v>1282</v>
      </c>
      <c r="B12" s="92"/>
      <c r="C12" s="441" t="str">
        <f>IF(Content!$D$6=1,VLOOKUP(Content!$A12,TranslationData!$A:$AB,Content!C$1,FALSE),VLOOKUP(Content!$A12,TranslationData!$A:$AB,Content!C$1+14,FALSE))</f>
        <v>Key Charts &gt;&gt;</v>
      </c>
      <c r="D12" s="441"/>
      <c r="E12" s="441"/>
      <c r="F12" s="441"/>
    </row>
    <row r="13" spans="1:20" ht="18.75" customHeight="1" x14ac:dyDescent="0.3">
      <c r="A13" s="229"/>
      <c r="B13" s="92"/>
      <c r="C13" s="90"/>
    </row>
    <row r="14" spans="1:20" ht="18.75" customHeight="1" x14ac:dyDescent="0.3">
      <c r="A14" s="227" t="s">
        <v>1283</v>
      </c>
      <c r="B14" s="92"/>
      <c r="C14" s="441" t="str">
        <f>IF(Content!$D$6=1,VLOOKUP(Content!$A14,TranslationData!$A:$AB,Content!C$1,FALSE),VLOOKUP(Content!$A14,TranslationData!$A:$AB,Content!C$1+14,FALSE))</f>
        <v>Health &amp; Safety &gt;&gt;</v>
      </c>
      <c r="D14" s="441"/>
      <c r="E14" s="441"/>
      <c r="F14" s="441"/>
    </row>
    <row r="15" spans="1:20" ht="18.75" customHeight="1" x14ac:dyDescent="0.3">
      <c r="A15" s="229"/>
      <c r="B15" s="92"/>
      <c r="C15" s="91"/>
    </row>
    <row r="16" spans="1:20" ht="18.75" customHeight="1" x14ac:dyDescent="0.3">
      <c r="A16" s="227" t="s">
        <v>1284</v>
      </c>
      <c r="B16" s="92"/>
      <c r="C16" s="441" t="str">
        <f>IF(Content!$D$6=1,VLOOKUP(Content!$A16,TranslationData!$A:$AB,Content!C$1,FALSE),VLOOKUP(Content!$A16,TranslationData!$A:$AB,Content!C$1+14,FALSE))</f>
        <v>People &gt;&gt;</v>
      </c>
      <c r="D16" s="441"/>
      <c r="E16" s="441"/>
      <c r="F16" s="441"/>
    </row>
    <row r="17" spans="1:6" ht="18.75" customHeight="1" x14ac:dyDescent="0.3">
      <c r="A17" s="229"/>
      <c r="B17" s="92"/>
      <c r="C17" s="90"/>
    </row>
    <row r="18" spans="1:6" ht="18.75" customHeight="1" x14ac:dyDescent="0.3">
      <c r="A18" s="227" t="s">
        <v>1285</v>
      </c>
      <c r="B18" s="92"/>
      <c r="C18" s="441" t="str">
        <f>IF(Content!$D$6=1,VLOOKUP(Content!$A18,TranslationData!$A:$AB,Content!C$1,FALSE),VLOOKUP(Content!$A18,TranslationData!$A:$AB,Content!C$1+14,FALSE))</f>
        <v>Environment &gt;&gt;</v>
      </c>
      <c r="D18" s="441"/>
      <c r="E18" s="441"/>
      <c r="F18" s="441"/>
    </row>
    <row r="19" spans="1:6" ht="18.75" customHeight="1" x14ac:dyDescent="0.3">
      <c r="A19" s="229"/>
      <c r="B19" s="92"/>
      <c r="C19" s="90"/>
    </row>
    <row r="20" spans="1:6" ht="18.75" customHeight="1" x14ac:dyDescent="0.3">
      <c r="A20" s="227" t="s">
        <v>1286</v>
      </c>
      <c r="B20" s="92"/>
      <c r="C20" s="441" t="str">
        <f>IF(Content!$D$6=1,VLOOKUP(Content!$A20,TranslationData!$A:$AB,Content!C$1,FALSE),VLOOKUP(Content!$A20,TranslationData!$A:$AB,Content!C$1+14,FALSE))</f>
        <v>Climate and Energy &gt;&gt;</v>
      </c>
      <c r="D20" s="441"/>
      <c r="E20" s="441"/>
      <c r="F20" s="441"/>
    </row>
    <row r="21" spans="1:6" ht="18.75" customHeight="1" x14ac:dyDescent="0.3">
      <c r="A21" s="229"/>
      <c r="B21" s="92"/>
      <c r="C21" s="89"/>
    </row>
    <row r="22" spans="1:6" ht="18.75" customHeight="1" x14ac:dyDescent="0.3">
      <c r="A22" s="227" t="s">
        <v>1287</v>
      </c>
      <c r="B22" s="92"/>
      <c r="C22" s="441" t="str">
        <f>IF(Content!$D$6=1,VLOOKUP(Content!$A22,TranslationData!$A:$AB,Content!C$1,FALSE),VLOOKUP(Content!$A22,TranslationData!$A:$AB,Content!C$1+14,FALSE))</f>
        <v>Communities &gt;&gt;</v>
      </c>
      <c r="D22" s="441"/>
      <c r="E22" s="441"/>
      <c r="F22" s="441"/>
    </row>
    <row r="23" spans="1:6" ht="18.75" customHeight="1" x14ac:dyDescent="0.3">
      <c r="A23" s="229"/>
      <c r="B23" s="92"/>
      <c r="C23" s="90"/>
    </row>
    <row r="24" spans="1:6" ht="18.75" customHeight="1" x14ac:dyDescent="0.3">
      <c r="A24" s="227" t="s">
        <v>1288</v>
      </c>
      <c r="B24" s="92"/>
      <c r="C24" s="441" t="str">
        <f>IF(Content!$D$6=1,VLOOKUP(Content!$A24,TranslationData!$A:$AB,Content!C$1,FALSE),VLOOKUP(Content!$A24,TranslationData!$A:$AB,Content!C$1+14,FALSE))</f>
        <v>Governance and Ethics &gt;&gt;</v>
      </c>
      <c r="D24" s="441"/>
      <c r="E24" s="441"/>
      <c r="F24" s="441"/>
    </row>
    <row r="25" spans="1:6" ht="18.75" customHeight="1" x14ac:dyDescent="0.3">
      <c r="A25" s="229"/>
      <c r="B25" s="92"/>
      <c r="C25" s="90"/>
    </row>
    <row r="26" spans="1:6" ht="18.75" customHeight="1" x14ac:dyDescent="0.3">
      <c r="A26" s="227" t="s">
        <v>1289</v>
      </c>
      <c r="B26" s="92"/>
      <c r="C26" s="441" t="str">
        <f>IF(Content!$D$6=1,VLOOKUP(Content!$A26,TranslationData!$A:$AB,Content!C$1,FALSE),VLOOKUP(Content!$A26,TranslationData!$A:$AB,Content!C$1+14,FALSE))</f>
        <v>Site Level Data &gt;&gt;</v>
      </c>
      <c r="D26" s="441"/>
      <c r="E26" s="441"/>
      <c r="F26" s="441"/>
    </row>
    <row r="27" spans="1:6" ht="18.75" customHeight="1" x14ac:dyDescent="0.3">
      <c r="A27" s="229"/>
      <c r="B27" s="92"/>
      <c r="C27" s="90"/>
    </row>
    <row r="28" spans="1:6" ht="18.75" customHeight="1" x14ac:dyDescent="0.3">
      <c r="A28" s="227" t="s">
        <v>1290</v>
      </c>
      <c r="B28" s="92"/>
      <c r="C28" s="441" t="str">
        <f>IF(Content!$D$6=1,VLOOKUP(Content!$A28,TranslationData!$A:$AB,Content!C$1,FALSE),VLOOKUP(Content!$A28,TranslationData!$A:$AB,Content!C$1+14,FALSE))</f>
        <v>Economic &gt;&gt;</v>
      </c>
      <c r="D28" s="441"/>
      <c r="E28" s="441"/>
      <c r="F28" s="441"/>
    </row>
    <row r="29" spans="1:6" ht="18.75" customHeight="1" x14ac:dyDescent="0.3">
      <c r="A29" s="229"/>
      <c r="B29" s="92"/>
      <c r="C29" s="89"/>
    </row>
    <row r="30" spans="1:6" ht="18.75" customHeight="1" x14ac:dyDescent="0.3">
      <c r="A30" s="227" t="s">
        <v>1291</v>
      </c>
      <c r="B30" s="92"/>
      <c r="C30" s="441" t="str">
        <f>IF(Content!$D$6=1,VLOOKUP(Content!$A30,TranslationData!$A:$AB,Content!C$1,FALSE),VLOOKUP(Content!$A30,TranslationData!$A:$AB,Content!C$1+14,FALSE))</f>
        <v>Units of Measurement &gt;&gt;</v>
      </c>
      <c r="D30" s="441">
        <f>IF(Content!$D$6=1,VLOOKUP(Content!$A30,TranslationData!$A:$AB,Content!D$1,FALSE),VLOOKUP(Content!$A30,TranslationData!$A:$AB,Content!D$1+13,FALSE))</f>
        <v>0</v>
      </c>
      <c r="E30" s="441">
        <f>IF(Content!$D$6=1,VLOOKUP(Content!$A30,TranslationData!$A:$AB,Content!E$1,FALSE),VLOOKUP(Content!$A30,TranslationData!$A:$AB,Content!E$1+13,FALSE))</f>
        <v>0</v>
      </c>
      <c r="F30" s="441">
        <f>IF(Content!$D$6=1,VLOOKUP(Content!$A30,TranslationData!$A:$AB,Content!F$1,FALSE),VLOOKUP(Content!$A30,TranslationData!$A:$AB,Content!F$1+13,FALSE))</f>
        <v>0</v>
      </c>
    </row>
    <row r="31" spans="1:6" ht="18.75" customHeight="1" x14ac:dyDescent="0.3">
      <c r="A31" s="229"/>
      <c r="B31" s="92"/>
      <c r="C31" s="89"/>
    </row>
    <row r="32" spans="1:6" ht="18.75" customHeight="1" x14ac:dyDescent="0.3">
      <c r="A32" s="227" t="s">
        <v>2393</v>
      </c>
      <c r="B32" s="92"/>
      <c r="C32" s="441" t="str">
        <f>IF(Content!$D$6=1,VLOOKUP(Content!$A32,TranslationData!$A:$AB,Content!C$1,FALSE),VLOOKUP(Content!$A32,TranslationData!$A:$AB,Content!C$1+14,FALSE))</f>
        <v>GRI content index &gt;&gt;</v>
      </c>
      <c r="D32" s="441">
        <f>IF(Content!$D$6=1,VLOOKUP(Content!$A32,TranslationData!$A:$AB,Content!D$1,FALSE),VLOOKUP(Content!$A32,TranslationData!$A:$AB,Content!D$1+13,FALSE))</f>
        <v>0</v>
      </c>
      <c r="E32" s="441">
        <f>IF(Content!$D$6=1,VLOOKUP(Content!$A32,TranslationData!$A:$AB,Content!E$1,FALSE),VLOOKUP(Content!$A32,TranslationData!$A:$AB,Content!E$1+13,FALSE))</f>
        <v>0</v>
      </c>
      <c r="F32" s="441">
        <f>IF(Content!$D$6=1,VLOOKUP(Content!$A32,TranslationData!$A:$AB,Content!F$1,FALSE),VLOOKUP(Content!$A32,TranslationData!$A:$AB,Content!F$1+13,FALSE))</f>
        <v>0</v>
      </c>
    </row>
    <row r="33" spans="1:14" ht="18.75" customHeight="1" x14ac:dyDescent="0.3">
      <c r="A33" s="229"/>
      <c r="B33" s="92"/>
      <c r="C33" s="89"/>
    </row>
    <row r="34" spans="1:14" ht="18.75" customHeight="1" x14ac:dyDescent="0.3">
      <c r="A34" s="227" t="s">
        <v>2394</v>
      </c>
      <c r="B34" s="92"/>
      <c r="C34" s="441" t="str">
        <f>IF(Content!$D$6=1,VLOOKUP(Content!$A34,TranslationData!$A:$AB,Content!C$1,FALSE),VLOOKUP(Content!$A34,TranslationData!$A:$AB,Content!C$1+14,FALSE))</f>
        <v>SASB content index &gt;&gt;</v>
      </c>
      <c r="D34" s="441">
        <f>IF(Content!$D$6=1,VLOOKUP(Content!$A34,TranslationData!$A:$AB,Content!D$1,FALSE),VLOOKUP(Content!$A34,TranslationData!$A:$AB,Content!D$1+13,FALSE))</f>
        <v>0</v>
      </c>
      <c r="E34" s="441">
        <f>IF(Content!$D$6=1,VLOOKUP(Content!$A34,TranslationData!$A:$AB,Content!E$1,FALSE),VLOOKUP(Content!$A34,TranslationData!$A:$AB,Content!E$1+13,FALSE))</f>
        <v>0</v>
      </c>
      <c r="F34" s="441">
        <f>IF(Content!$D$6=1,VLOOKUP(Content!$A34,TranslationData!$A:$AB,Content!F$1,FALSE),VLOOKUP(Content!$A34,TranslationData!$A:$AB,Content!F$1+13,FALSE))</f>
        <v>0</v>
      </c>
    </row>
    <row r="35" spans="1:14" ht="18.75" customHeight="1" x14ac:dyDescent="0.3">
      <c r="A35" s="229"/>
      <c r="B35" s="92"/>
      <c r="C35" s="80"/>
    </row>
    <row r="36" spans="1:14" ht="15" customHeight="1" x14ac:dyDescent="0.3">
      <c r="A36" s="227" t="s">
        <v>1292</v>
      </c>
      <c r="B36" s="92"/>
      <c r="C36" s="111" t="str">
        <f>IF(Content!$D$6=1,VLOOKUP(Content!$A36,TranslationData!$A:$AB,Content!C$1,FALSE),VLOOKUP(Content!$A36,TranslationData!$A:$AB,Content!C$1+14,FALSE))</f>
        <v>For further details please see</v>
      </c>
    </row>
    <row r="37" spans="1:14" ht="15" customHeight="1" x14ac:dyDescent="0.3">
      <c r="A37" s="227" t="s">
        <v>1295</v>
      </c>
      <c r="B37" s="92"/>
      <c r="C37" s="259" t="str">
        <f>IF(Content!$D$6=1,VLOOKUP(Content!$A37,TranslationData!$A:$AB,Content!C$1,FALSE),VLOOKUP(Content!$A37,TranslationData!$A:$AB,Content!C$1+14,FALSE))</f>
        <v>Integrated Annual Report 2024</v>
      </c>
    </row>
    <row r="38" spans="1:14" ht="15" customHeight="1" x14ac:dyDescent="0.3">
      <c r="A38" s="227" t="s">
        <v>1421</v>
      </c>
      <c r="B38" s="92"/>
      <c r="C38" s="259" t="str">
        <f>IF(Content!$D$6=1,VLOOKUP(Content!$A38,TranslationData!$A:$AB,Content!C$1,FALSE),VLOOKUP(Content!$A38,TranslationData!$A:$AB,Content!C$1+14,FALSE))</f>
        <v>Our official website</v>
      </c>
    </row>
    <row r="39" spans="1:14" ht="15" customHeight="1" x14ac:dyDescent="0.3">
      <c r="A39" s="227" t="s">
        <v>1423</v>
      </c>
      <c r="B39" s="92"/>
      <c r="C39" s="260" t="str">
        <f>IF(Content!$D$6=1,VLOOKUP(Content!$A39,TranslationData!$A:$AB,Content!C$1,FALSE),VLOOKUP(Content!$A39,TranslationData!$A:$AB,Content!C$1+14,FALSE))</f>
        <v>The International Cyanide Management Institute official website</v>
      </c>
    </row>
    <row r="40" spans="1:14" ht="15" customHeight="1" x14ac:dyDescent="0.3">
      <c r="A40" s="227" t="s">
        <v>1424</v>
      </c>
      <c r="B40" s="92"/>
      <c r="C40" s="261" t="str">
        <f>IF(Content!$D$6=1,VLOOKUP(Content!$A40,TranslationData!$A:$AB,Content!C$1,FALSE),VLOOKUP(Content!$A40,TranslationData!$A:$AB,Content!C$1+14,FALSE))</f>
        <v>The CDP initiative portal</v>
      </c>
    </row>
    <row r="41" spans="1:14" ht="11.25" customHeight="1" x14ac:dyDescent="0.25">
      <c r="B41" s="84"/>
      <c r="C41" s="85"/>
    </row>
    <row r="42" spans="1:14" x14ac:dyDescent="0.25">
      <c r="B42" s="86"/>
      <c r="C42" s="87"/>
      <c r="D42" s="88"/>
      <c r="E42" s="88"/>
      <c r="F42" s="88"/>
      <c r="G42" s="88"/>
      <c r="H42" s="88"/>
      <c r="I42" s="88"/>
      <c r="J42" s="88"/>
      <c r="K42" s="88"/>
      <c r="L42" s="88"/>
      <c r="M42" s="88"/>
      <c r="N42" s="88"/>
    </row>
    <row r="43" spans="1:14" x14ac:dyDescent="0.25">
      <c r="A43" s="227" t="s">
        <v>2912</v>
      </c>
      <c r="B43" s="86"/>
      <c r="C43" s="439" t="str">
        <f>IF(Content!$D$6=1,VLOOKUP(Content!$A43,TranslationData!$A:$AB,Content!C$1,FALSE),VLOOKUP(Content!$A43,TranslationData!$A:$AB,Content!C$1+14,FALSE))</f>
        <v>Independent limited assurance of Solidcore’s non-financial reporting:</v>
      </c>
      <c r="D43" s="439"/>
      <c r="E43" s="439"/>
      <c r="F43" s="439"/>
      <c r="G43" s="439"/>
      <c r="H43" s="439"/>
      <c r="I43" s="439"/>
      <c r="J43" s="439"/>
      <c r="K43" s="439"/>
      <c r="L43" s="439"/>
      <c r="M43" s="439"/>
    </row>
    <row r="44" spans="1:14" ht="54" customHeight="1" x14ac:dyDescent="0.25">
      <c r="A44" s="227" t="s">
        <v>2913</v>
      </c>
      <c r="B44" s="86"/>
      <c r="C44" s="440" t="str">
        <f>IF(Content!$D$6=1,VLOOKUP(Content!$A44,TranslationData!$A:$AB,Content!C$1,FALSE),VLOOKUP(Content!$A44,TranslationData!$A:$AB,Content!C$1+14,FALSE))</f>
        <v>Ernst &amp; Young LLP conducted a limited assurance engagement on Solidcore’s 2024 sustainability information (in accordance with the International Standard for Assurance Engagements Other Than Audits or Reviews of Historical Financial Information (‘ISAE 3000 (Revised)’) and confirmed the alignment of disclosures with the Global Reporting Initiative (GRI) Standards and the requirements of the Sustainability Accounting Standards Board (SASB). 
The assurance statement by the independent practitioner (Ernst &amp; Young LLP) is available in our 2024 Integrated Annual Report.</v>
      </c>
      <c r="D44" s="440"/>
      <c r="E44" s="440"/>
      <c r="F44" s="440"/>
      <c r="G44" s="440"/>
      <c r="H44" s="440"/>
      <c r="I44" s="440"/>
      <c r="J44" s="440"/>
      <c r="K44" s="440"/>
      <c r="L44" s="440"/>
      <c r="M44" s="440"/>
    </row>
    <row r="45" spans="1:14" x14ac:dyDescent="0.25">
      <c r="B45" s="86"/>
      <c r="C45" s="85"/>
    </row>
    <row r="46" spans="1:14" x14ac:dyDescent="0.25">
      <c r="B46" s="86"/>
      <c r="C46" s="85"/>
    </row>
    <row r="47" spans="1:14" x14ac:dyDescent="0.25">
      <c r="B47" s="86"/>
      <c r="C47" s="85"/>
    </row>
    <row r="48" spans="1:14" x14ac:dyDescent="0.25">
      <c r="B48" s="86"/>
      <c r="C48" s="85"/>
    </row>
    <row r="49" spans="2:3" x14ac:dyDescent="0.25">
      <c r="B49" s="86"/>
      <c r="C49" s="85"/>
    </row>
    <row r="50" spans="2:3" x14ac:dyDescent="0.25">
      <c r="B50" s="86"/>
      <c r="C50" s="85"/>
    </row>
  </sheetData>
  <sheetProtection password="EF49" sheet="1" selectLockedCells="1"/>
  <mergeCells count="14">
    <mergeCell ref="C22:F22"/>
    <mergeCell ref="C24:F24"/>
    <mergeCell ref="C26:F26"/>
    <mergeCell ref="C28:F28"/>
    <mergeCell ref="C12:F12"/>
    <mergeCell ref="C14:F14"/>
    <mergeCell ref="C16:F16"/>
    <mergeCell ref="C18:F18"/>
    <mergeCell ref="C20:F20"/>
    <mergeCell ref="C43:M43"/>
    <mergeCell ref="C44:M44"/>
    <mergeCell ref="C32:F32"/>
    <mergeCell ref="C34:F34"/>
    <mergeCell ref="C30:F30"/>
  </mergeCells>
  <hyperlinks>
    <hyperlink ref="C14" location="'H&amp;S'!A1" display="'H&amp;S'!A1"/>
    <hyperlink ref="C16" location="People!A1" display="People!A1"/>
    <hyperlink ref="C18" location="Environment!A1" display="Environment!A1"/>
    <hyperlink ref="C20" location="'Climate and Energy'!A1" display="'Climate and Energy'!A1"/>
    <hyperlink ref="C24" location="'Governance and Ethics'!A1" display="'Governance and Ethics'!A1"/>
    <hyperlink ref="C26" location="'Site level'!A1" display="'Site level'!A1"/>
    <hyperlink ref="C28" location="Economic!A1" display="Economic!A1"/>
    <hyperlink ref="C12" location="'Key Charts'!A1" display="'Key Charts'!A1"/>
    <hyperlink ref="C30" location="'Segments and Units'!A1" display="Reportable segments and units of measurement &gt;&gt;"/>
    <hyperlink ref="C37" r:id="rId1" location="year-reports" display="https://www.polymetalinternational.com/en/investors-and-media/corporate-disclosures/annual-reports/ - year-reports"/>
    <hyperlink ref="C22" location="Communities!A1" display="Communities!A1"/>
    <hyperlink ref="C30:F30" location="'Segments and Units'!A1" display="'Segments and Units'!A1"/>
    <hyperlink ref="C39" r:id="rId2" location="site-signatory-map" display="https://cyanidecode.org/worldwide-participants/?keyword=Solidcore&amp;type= - site-signatory-map"/>
    <hyperlink ref="C40" r:id="rId3" display="https://cdp.net/en"/>
    <hyperlink ref="C38" r:id="rId4" display="https://www.solidcore-resources.com/en/sustainability/"/>
    <hyperlink ref="C12:F12" location="KPIs!A1" display="KPIs!A1"/>
    <hyperlink ref="C14:F14" location="'H&amp;S'!A1" display="'H&amp;S'!A1"/>
    <hyperlink ref="C32" location="'Segments and Units'!A1" display="Reportable segments and units of measurement &gt;&gt;"/>
    <hyperlink ref="C32:F32" location="GRI!A1" display="GRI!A1"/>
    <hyperlink ref="C34" location="'Segments and Units'!A1" display="Reportable segments and units of measurement &gt;&gt;"/>
    <hyperlink ref="C34:F34" location="SASB!A1" display="SASB!A1"/>
  </hyperlinks>
  <pageMargins left="0.70866141732283472" right="0.70866141732283472" top="0.74803149606299213" bottom="0.74803149606299213" header="0.31496062992125984" footer="0.31496062992125984"/>
  <pageSetup paperSize="9" scale="63" orientation="landscape" r:id="rId5"/>
  <rowBreaks count="1" manualBreakCount="1">
    <brk id="41" max="5" man="1"/>
  </rowBreaks>
  <drawing r:id="rId6"/>
  <legacyDrawing r:id="rId7"/>
  <mc:AlternateContent xmlns:mc="http://schemas.openxmlformats.org/markup-compatibility/2006">
    <mc:Choice Requires="x14">
      <controls>
        <mc:AlternateContent xmlns:mc="http://schemas.openxmlformats.org/markup-compatibility/2006">
          <mc:Choice Requires="x14">
            <control shapeId="38915" r:id="rId8" name="Option Button 3">
              <controlPr defaultSize="0" autoFill="0" autoLine="0" autoPict="0">
                <anchor moveWithCells="1">
                  <from>
                    <xdr:col>2</xdr:col>
                    <xdr:colOff>182880</xdr:colOff>
                    <xdr:row>6</xdr:row>
                    <xdr:rowOff>68580</xdr:rowOff>
                  </from>
                  <to>
                    <xdr:col>2</xdr:col>
                    <xdr:colOff>845820</xdr:colOff>
                    <xdr:row>7</xdr:row>
                    <xdr:rowOff>0</xdr:rowOff>
                  </to>
                </anchor>
              </controlPr>
            </control>
          </mc:Choice>
        </mc:AlternateContent>
        <mc:AlternateContent xmlns:mc="http://schemas.openxmlformats.org/markup-compatibility/2006">
          <mc:Choice Requires="x14">
            <control shapeId="38916" r:id="rId9" name="Option Button 4">
              <controlPr defaultSize="0" autoFill="0" autoLine="0" autoPict="0">
                <anchor moveWithCells="1">
                  <from>
                    <xdr:col>2</xdr:col>
                    <xdr:colOff>175260</xdr:colOff>
                    <xdr:row>7</xdr:row>
                    <xdr:rowOff>30480</xdr:rowOff>
                  </from>
                  <to>
                    <xdr:col>2</xdr:col>
                    <xdr:colOff>838200</xdr:colOff>
                    <xdr:row>7</xdr:row>
                    <xdr:rowOff>228600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129"/>
  <sheetViews>
    <sheetView zoomScaleNormal="100" workbookViewId="0">
      <pane xSplit="4" ySplit="4" topLeftCell="E5" activePane="bottomRight" state="frozen"/>
      <selection activeCell="B11" sqref="B11"/>
      <selection pane="topRight" activeCell="B11" sqref="B11"/>
      <selection pane="bottomLeft" activeCell="B11" sqref="B11"/>
      <selection pane="bottomRight" activeCell="E5" sqref="E5"/>
    </sheetView>
  </sheetViews>
  <sheetFormatPr defaultColWidth="0" defaultRowHeight="14.4" zeroHeight="1" x14ac:dyDescent="0.3"/>
  <cols>
    <col min="1" max="1" width="2.88671875" style="325" customWidth="1"/>
    <col min="2" max="2" width="55.44140625" style="32" customWidth="1"/>
    <col min="3" max="3" width="11.109375" style="32" customWidth="1"/>
    <col min="4" max="4" width="14.5546875" style="46" customWidth="1"/>
    <col min="5" max="6" width="12.88671875" style="32" customWidth="1"/>
    <col min="7" max="10" width="12.88671875" style="31" customWidth="1"/>
    <col min="11" max="26" width="9.109375" style="31" customWidth="1"/>
    <col min="27" max="27" width="9.5546875" style="31" bestFit="1" customWidth="1"/>
    <col min="28" max="57" width="9.109375" style="31" customWidth="1"/>
    <col min="58" max="77" width="0" style="32" hidden="1" customWidth="1"/>
  </cols>
  <sheetData>
    <row r="1" spans="1:77" s="124" customFormat="1" x14ac:dyDescent="0.3">
      <c r="A1" s="324" t="s">
        <v>962</v>
      </c>
      <c r="B1" s="193">
        <v>2</v>
      </c>
      <c r="C1" s="193">
        <v>3</v>
      </c>
      <c r="D1" s="193">
        <v>4</v>
      </c>
      <c r="E1" s="193">
        <v>10</v>
      </c>
      <c r="F1" s="193">
        <v>11</v>
      </c>
      <c r="G1" s="194">
        <v>12</v>
      </c>
      <c r="H1" s="194">
        <v>13</v>
      </c>
      <c r="I1" s="194">
        <v>14</v>
      </c>
      <c r="J1" s="194">
        <v>15</v>
      </c>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4"/>
      <c r="AU1" s="132"/>
      <c r="AV1" s="132"/>
      <c r="AW1" s="132"/>
      <c r="AX1" s="132"/>
      <c r="AY1" s="132"/>
      <c r="AZ1" s="132"/>
      <c r="BA1" s="132"/>
      <c r="BB1" s="132"/>
      <c r="BC1" s="132"/>
      <c r="BD1" s="132"/>
      <c r="BE1" s="132"/>
      <c r="BF1" s="132"/>
      <c r="BG1" s="132"/>
      <c r="BH1" s="132"/>
      <c r="BI1" s="132"/>
      <c r="BJ1" s="132"/>
      <c r="BK1" s="132"/>
      <c r="BL1" s="132"/>
      <c r="BM1" s="132"/>
    </row>
    <row r="2" spans="1:77" ht="22.8" x14ac:dyDescent="0.3">
      <c r="A2" s="324">
        <v>7</v>
      </c>
      <c r="B2" s="5" t="str">
        <f>IF(Content!$D$6=1,VLOOKUP(Economic!$A2,TranslationData!$A:$AB,Economic!B$1,FALSE),VLOOKUP(Economic!$A2,TranslationData!$A:$AB,Economic!B$1+14,FALSE))</f>
        <v>Financial and operation results¹</v>
      </c>
      <c r="C2" s="6"/>
      <c r="D2" s="10"/>
      <c r="E2" s="4"/>
      <c r="F2" s="4"/>
      <c r="BF2" s="4"/>
    </row>
    <row r="3" spans="1:77" x14ac:dyDescent="0.3">
      <c r="A3" s="324"/>
      <c r="B3" s="4"/>
      <c r="C3" s="42"/>
      <c r="D3" s="10"/>
      <c r="E3" s="4"/>
      <c r="F3" s="4"/>
      <c r="BF3" s="4"/>
    </row>
    <row r="4" spans="1:77" ht="11.25" customHeight="1" thickBot="1" x14ac:dyDescent="0.35">
      <c r="A4" s="324" t="s">
        <v>933</v>
      </c>
      <c r="B4" s="8"/>
      <c r="C4" s="8"/>
      <c r="D4" s="9" t="str">
        <f>IF(Content!$D$6=1,VLOOKUP(Economic!$A4,TranslationData!$A:$AB,Economic!D$1,FALSE),VLOOKUP(Economic!$A4,TranslationData!$A:$AB,Economic!D$1+14,FALSE))</f>
        <v>Units</v>
      </c>
      <c r="E4" s="9">
        <v>2019</v>
      </c>
      <c r="F4" s="9">
        <v>2020</v>
      </c>
      <c r="G4" s="9">
        <v>2021</v>
      </c>
      <c r="H4" s="9">
        <v>2022</v>
      </c>
      <c r="I4" s="9">
        <v>2023</v>
      </c>
      <c r="J4" s="384">
        <v>2024</v>
      </c>
      <c r="BF4" s="7"/>
    </row>
    <row r="5" spans="1:77" ht="11.25" customHeight="1" thickTop="1" x14ac:dyDescent="0.3">
      <c r="A5" s="324"/>
      <c r="B5" s="48"/>
      <c r="C5" s="48"/>
      <c r="D5" s="49"/>
      <c r="E5" s="50"/>
      <c r="F5" s="50"/>
      <c r="BF5" s="7"/>
    </row>
    <row r="6" spans="1:77" ht="11.25" customHeight="1" x14ac:dyDescent="0.3">
      <c r="A6" s="324" t="s">
        <v>1367</v>
      </c>
      <c r="B6" s="27" t="str">
        <f>IF(Content!$D$6=1,VLOOKUP(Economic!$A6,TranslationData!$A:$AB,Economic!B$1,FALSE),VLOOKUP(Economic!$A6,TranslationData!$A:$AB,Economic!B$1+14,FALSE))</f>
        <v>Value distribution²</v>
      </c>
      <c r="C6" s="28"/>
      <c r="D6" s="28"/>
      <c r="E6" s="28"/>
      <c r="F6" s="28"/>
      <c r="G6" s="28"/>
      <c r="H6" s="276"/>
      <c r="I6" s="444" t="s">
        <v>2038</v>
      </c>
      <c r="J6" s="444"/>
      <c r="BF6" s="7"/>
    </row>
    <row r="7" spans="1:77" ht="11.25" customHeight="1" x14ac:dyDescent="0.3">
      <c r="A7" s="324" t="s">
        <v>1368</v>
      </c>
      <c r="B7" s="51" t="str">
        <f>IF(Content!$D$6=1,VLOOKUP(Economic!$A7,TranslationData!$A:$AB,Economic!B$1,FALSE),VLOOKUP(Economic!$A7,TranslationData!$A:$AB,Economic!B$1+14,FALSE))</f>
        <v>Revenue</v>
      </c>
      <c r="C7" s="7"/>
      <c r="D7" s="160" t="str">
        <f>IF(Content!$D$6=1,VLOOKUP(Economic!$A7,TranslationData!$A:$AB,Economic!D$1,FALSE),VLOOKUP(Economic!$A7,TranslationData!$A:$AB,Economic!D$1+14,FALSE))</f>
        <v>US$m</v>
      </c>
      <c r="E7" s="160">
        <f>VLOOKUP(Economic!$A7,TranslationData!$A:$AB,Economic!E$1,FALSE)</f>
        <v>2246</v>
      </c>
      <c r="F7" s="160">
        <f>VLOOKUP(Economic!$A7,TranslationData!$A:$AB,Economic!F$1,FALSE)</f>
        <v>2865</v>
      </c>
      <c r="G7" s="329">
        <f>VLOOKUP(Economic!$A7,TranslationData!$A:$AB,Economic!G$1,FALSE)</f>
        <v>2890</v>
      </c>
      <c r="H7" s="329">
        <f>VLOOKUP(Economic!$A7,TranslationData!$A:$AB,Economic!H$1,FALSE)</f>
        <v>2801</v>
      </c>
      <c r="I7" s="329">
        <f>VLOOKUP(Economic!$A7,TranslationData!$A:$AB,Economic!I$1,FALSE)</f>
        <v>3025</v>
      </c>
      <c r="J7" s="420">
        <f>VLOOKUP(Economic!$A7,TranslationData!$A:$AB,Economic!J$1,FALSE)</f>
        <v>1328</v>
      </c>
      <c r="BF7" s="7"/>
    </row>
    <row r="8" spans="1:77" x14ac:dyDescent="0.3">
      <c r="A8" s="324" t="s">
        <v>1369</v>
      </c>
      <c r="B8" s="265" t="str">
        <f>IF(Content!$D$6=1,VLOOKUP(Economic!$A8,TranslationData!$A:$AB,Economic!B$1,FALSE),VLOOKUP(Economic!$A8,TranslationData!$A:$AB,Economic!B$1+14,FALSE))</f>
        <v>Cash operating costs (excluding depreciation, labour costs and mining tax)</v>
      </c>
      <c r="C8" s="23"/>
      <c r="D8" s="164" t="str">
        <f>IF(Content!$D$6=1,VLOOKUP(Economic!$A8,TranslationData!$A:$AB,Economic!D$1,FALSE),VLOOKUP(Economic!$A8,TranslationData!$A:$AB,Economic!D$1+14,FALSE))</f>
        <v>US$m</v>
      </c>
      <c r="E8" s="164">
        <f>VLOOKUP(Economic!$A8,TranslationData!$A:$AB,Economic!E$1,FALSE)</f>
        <v>845</v>
      </c>
      <c r="F8" s="164">
        <f>VLOOKUP(Economic!$A8,TranslationData!$A:$AB,Economic!F$1,FALSE)</f>
        <v>780</v>
      </c>
      <c r="G8" s="330">
        <f>VLOOKUP(Economic!$A8,TranslationData!$A:$AB,Economic!G$1,FALSE)</f>
        <v>722</v>
      </c>
      <c r="H8" s="330">
        <f>VLOOKUP(Economic!$A8,TranslationData!$A:$AB,Economic!H$1,FALSE)</f>
        <v>1695</v>
      </c>
      <c r="I8" s="330">
        <f>VLOOKUP(Economic!$A8,TranslationData!$A:$AB,Economic!I$1,FALSE)</f>
        <v>1209</v>
      </c>
      <c r="J8" s="421">
        <f>VLOOKUP(Economic!$A8,TranslationData!$A:$AB,Economic!J$1,FALSE)</f>
        <v>406</v>
      </c>
      <c r="BF8" s="7"/>
    </row>
    <row r="9" spans="1:77" ht="11.25" customHeight="1" x14ac:dyDescent="0.3">
      <c r="A9" s="324" t="s">
        <v>1370</v>
      </c>
      <c r="B9" s="167" t="str">
        <f>IF(Content!$D$6=1,VLOOKUP(Economic!$A9,TranslationData!$A:$AB,Economic!B$1,FALSE),VLOOKUP(Economic!$A9,TranslationData!$A:$AB,Economic!B$1+14,FALSE))</f>
        <v>Wages and salaries; other payments and benefits for employees</v>
      </c>
      <c r="C9" s="23"/>
      <c r="D9" s="164" t="str">
        <f>IF(Content!$D$6=1,VLOOKUP(Economic!$A9,TranslationData!$A:$AB,Economic!D$1,FALSE),VLOOKUP(Economic!$A9,TranslationData!$A:$AB,Economic!D$1+14,FALSE))</f>
        <v>US$m</v>
      </c>
      <c r="E9" s="164">
        <f>VLOOKUP(Economic!$A9,TranslationData!$A:$AB,Economic!E$1,FALSE)</f>
        <v>397</v>
      </c>
      <c r="F9" s="164">
        <f>VLOOKUP(Economic!$A9,TranslationData!$A:$AB,Economic!F$1,FALSE)</f>
        <v>394</v>
      </c>
      <c r="G9" s="330">
        <f>VLOOKUP(Economic!$A9,TranslationData!$A:$AB,Economic!G$1,FALSE)</f>
        <v>471</v>
      </c>
      <c r="H9" s="330">
        <f>VLOOKUP(Economic!$A9,TranslationData!$A:$AB,Economic!H$1,FALSE)</f>
        <v>625</v>
      </c>
      <c r="I9" s="330">
        <f>VLOOKUP(Economic!$A9,TranslationData!$A:$AB,Economic!I$1,FALSE)</f>
        <v>544</v>
      </c>
      <c r="J9" s="421">
        <f>VLOOKUP(Economic!$A9,TranslationData!$A:$AB,Economic!J$1,FALSE)</f>
        <v>88</v>
      </c>
      <c r="BF9" s="7"/>
    </row>
    <row r="10" spans="1:77" ht="11.25" customHeight="1" x14ac:dyDescent="0.3">
      <c r="A10" s="324" t="s">
        <v>1371</v>
      </c>
      <c r="B10" s="167" t="str">
        <f>IF(Content!$D$6=1,VLOOKUP(Economic!$A10,TranslationData!$A:$AB,Economic!B$1,FALSE),VLOOKUP(Economic!$A10,TranslationData!$A:$AB,Economic!B$1+14,FALSE))</f>
        <v>Payments to capital providers</v>
      </c>
      <c r="C10" s="23"/>
      <c r="D10" s="164" t="str">
        <f>IF(Content!$D$6=1,VLOOKUP(Economic!$A10,TranslationData!$A:$AB,Economic!D$1,FALSE),VLOOKUP(Economic!$A10,TranslationData!$A:$AB,Economic!D$1+14,FALSE))</f>
        <v>US$m</v>
      </c>
      <c r="E10" s="164">
        <f>VLOOKUP(Economic!$A10,TranslationData!$A:$AB,Economic!E$1,FALSE)</f>
        <v>75</v>
      </c>
      <c r="F10" s="164">
        <f>VLOOKUP(Economic!$A10,TranslationData!$A:$AB,Economic!F$1,FALSE)</f>
        <v>67</v>
      </c>
      <c r="G10" s="330">
        <f>VLOOKUP(Economic!$A10,TranslationData!$A:$AB,Economic!G$1,FALSE)</f>
        <v>54</v>
      </c>
      <c r="H10" s="330">
        <f>VLOOKUP(Economic!$A10,TranslationData!$A:$AB,Economic!H$1,FALSE)</f>
        <v>116</v>
      </c>
      <c r="I10" s="330">
        <f>VLOOKUP(Economic!$A10,TranslationData!$A:$AB,Economic!I$1,FALSE)</f>
        <v>171</v>
      </c>
      <c r="J10" s="421">
        <f>VLOOKUP(Economic!$A10,TranslationData!$A:$AB,Economic!J$1,FALSE)</f>
        <v>14</v>
      </c>
      <c r="BF10" s="7"/>
    </row>
    <row r="11" spans="1:77" ht="11.25" customHeight="1" x14ac:dyDescent="0.3">
      <c r="A11" s="324" t="s">
        <v>1372</v>
      </c>
      <c r="B11" s="167" t="str">
        <f>IF(Content!$D$6=1,VLOOKUP(Economic!$A11,TranslationData!$A:$AB,Economic!B$1,FALSE),VLOOKUP(Economic!$A11,TranslationData!$A:$AB,Economic!B$1+14,FALSE))</f>
        <v>Payments to shareholders</v>
      </c>
      <c r="C11" s="23"/>
      <c r="D11" s="164" t="str">
        <f>IF(Content!$D$6=1,VLOOKUP(Economic!$A11,TranslationData!$A:$AB,Economic!D$1,FALSE),VLOOKUP(Economic!$A11,TranslationData!$A:$AB,Economic!D$1+14,FALSE))</f>
        <v>US$m</v>
      </c>
      <c r="E11" s="164">
        <f>VLOOKUP(Economic!$A11,TranslationData!$A:$AB,Economic!E$1,FALSE)</f>
        <v>240</v>
      </c>
      <c r="F11" s="164">
        <f>VLOOKUP(Economic!$A11,TranslationData!$A:$AB,Economic!F$1,FALSE)</f>
        <v>481</v>
      </c>
      <c r="G11" s="330">
        <f>VLOOKUP(Economic!$A11,TranslationData!$A:$AB,Economic!G$1,FALSE)</f>
        <v>635</v>
      </c>
      <c r="H11" s="330">
        <f>VLOOKUP(Economic!$A11,TranslationData!$A:$AB,Economic!H$1,FALSE)</f>
        <v>0</v>
      </c>
      <c r="I11" s="330">
        <f>VLOOKUP(Economic!$A11,TranslationData!$A:$AB,Economic!I$1,FALSE)</f>
        <v>0</v>
      </c>
      <c r="J11" s="421">
        <f>VLOOKUP(Economic!$A11,TranslationData!$A:$AB,Economic!J$1,FALSE)</f>
        <v>0</v>
      </c>
      <c r="BF11" s="7"/>
    </row>
    <row r="12" spans="1:77" s="45" customFormat="1" x14ac:dyDescent="0.3">
      <c r="A12" s="324" t="s">
        <v>1373</v>
      </c>
      <c r="B12" s="265" t="str">
        <f>IF(Content!$D$6=1,VLOOKUP(Economic!$A12,TranslationData!$A:$AB,Economic!B$1,FALSE),VLOOKUP(Economic!$A12,TranslationData!$A:$AB,Economic!B$1+14,FALSE))</f>
        <v>Taxes (excluding payroll taxes included in labour costs):</v>
      </c>
      <c r="C12" s="20"/>
      <c r="D12" s="164"/>
      <c r="E12" s="160"/>
      <c r="F12" s="160"/>
      <c r="G12" s="330"/>
      <c r="H12" s="330"/>
      <c r="I12" s="330"/>
      <c r="J12" s="42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19"/>
      <c r="BG12" s="38"/>
      <c r="BH12" s="38"/>
      <c r="BI12" s="38"/>
      <c r="BJ12" s="38"/>
      <c r="BK12" s="38"/>
      <c r="BL12" s="38"/>
      <c r="BM12" s="38"/>
      <c r="BN12" s="38"/>
      <c r="BO12" s="38"/>
      <c r="BP12" s="38"/>
      <c r="BQ12" s="38"/>
      <c r="BR12" s="38"/>
      <c r="BS12" s="38"/>
      <c r="BT12" s="38"/>
      <c r="BU12" s="38"/>
      <c r="BV12" s="38"/>
      <c r="BW12" s="38"/>
      <c r="BX12" s="38"/>
      <c r="BY12" s="38"/>
    </row>
    <row r="13" spans="1:77" ht="11.25" customHeight="1" x14ac:dyDescent="0.3">
      <c r="A13" s="324" t="s">
        <v>2356</v>
      </c>
      <c r="B13" s="264" t="str">
        <f>IF(Content!$D$6=1,VLOOKUP(Economic!$A13,TranslationData!$A:$AB,Economic!B$1,FALSE),VLOOKUP(Economic!$A13,TranslationData!$A:$AB,Economic!B$1+14,FALSE))</f>
        <v>Income tax</v>
      </c>
      <c r="C13" s="17"/>
      <c r="D13" s="222" t="str">
        <f>IF(Content!$D$6=1,VLOOKUP(Economic!$A13,TranslationData!$A:$AB,Economic!D$1,FALSE),VLOOKUP(Economic!$A13,TranslationData!$A:$AB,Economic!D$1+14,FALSE))</f>
        <v>US$m</v>
      </c>
      <c r="E13" s="164">
        <f>VLOOKUP(Economic!$A13,TranslationData!$A:$AB,Economic!E$1,FALSE)</f>
        <v>107</v>
      </c>
      <c r="F13" s="164">
        <f>VLOOKUP(Economic!$A13,TranslationData!$A:$AB,Economic!F$1,FALSE)</f>
        <v>275</v>
      </c>
      <c r="G13" s="330">
        <f>VLOOKUP(Economic!$A13,TranslationData!$A:$AB,Economic!G$1,FALSE)</f>
        <v>257</v>
      </c>
      <c r="H13" s="330">
        <f>VLOOKUP(Economic!$A13,TranslationData!$A:$AB,Economic!H$1,FALSE)</f>
        <v>-32</v>
      </c>
      <c r="I13" s="330">
        <f>VLOOKUP(Economic!$A13,TranslationData!$A:$AB,Economic!I$1,FALSE)</f>
        <v>315</v>
      </c>
      <c r="J13" s="421">
        <f>VLOOKUP(Economic!$A13,TranslationData!$A:$AB,Economic!J$1,FALSE)</f>
        <v>-116</v>
      </c>
      <c r="BF13" s="7"/>
    </row>
    <row r="14" spans="1:77" ht="11.25" customHeight="1" x14ac:dyDescent="0.3">
      <c r="A14" s="324" t="s">
        <v>2357</v>
      </c>
      <c r="B14" s="264" t="str">
        <f>IF(Content!$D$6=1,VLOOKUP(Economic!$A14,TranslationData!$A:$AB,Economic!B$1,FALSE),VLOOKUP(Economic!$A14,TranslationData!$A:$AB,Economic!B$1+14,FALSE))</f>
        <v>Taxes, other than income tax</v>
      </c>
      <c r="C14" s="17"/>
      <c r="D14" s="164" t="str">
        <f>IF(Content!$D$6=1,VLOOKUP(Economic!$A14,TranslationData!$A:$AB,Economic!D$1,FALSE),VLOOKUP(Economic!$A14,TranslationData!$A:$AB,Economic!D$1+14,FALSE))</f>
        <v>US$m</v>
      </c>
      <c r="E14" s="164">
        <f>VLOOKUP(Economic!$A14,TranslationData!$A:$AB,Economic!E$1,FALSE)</f>
        <v>11</v>
      </c>
      <c r="F14" s="164">
        <f>VLOOKUP(Economic!$A14,TranslationData!$A:$AB,Economic!F$1,FALSE)</f>
        <v>15</v>
      </c>
      <c r="G14" s="330">
        <f>VLOOKUP(Economic!$A14,TranslationData!$A:$AB,Economic!G$1,FALSE)</f>
        <v>11</v>
      </c>
      <c r="H14" s="330">
        <f>VLOOKUP(Economic!$A14,TranslationData!$A:$AB,Economic!H$1,FALSE)</f>
        <v>15</v>
      </c>
      <c r="I14" s="330">
        <f>VLOOKUP(Economic!$A14,TranslationData!$A:$AB,Economic!I$1,FALSE)</f>
        <v>14</v>
      </c>
      <c r="J14" s="421">
        <f>VLOOKUP(Economic!$A14,TranslationData!$A:$AB,Economic!J$1,FALSE)</f>
        <v>7</v>
      </c>
      <c r="BF14" s="7"/>
    </row>
    <row r="15" spans="1:77" ht="11.25" customHeight="1" x14ac:dyDescent="0.3">
      <c r="A15" s="324" t="s">
        <v>2358</v>
      </c>
      <c r="B15" s="264" t="str">
        <f>IF(Content!$D$6=1,VLOOKUP(Economic!$A15,TranslationData!$A:$AB,Economic!B$1,FALSE),VLOOKUP(Economic!$A15,TranslationData!$A:$AB,Economic!B$1+14,FALSE))</f>
        <v>Mining tax</v>
      </c>
      <c r="C15" s="17"/>
      <c r="D15" s="222" t="str">
        <f>IF(Content!$D$6=1,VLOOKUP(Economic!$A15,TranslationData!$A:$AB,Economic!D$1,FALSE),VLOOKUP(Economic!$A15,TranslationData!$A:$AB,Economic!D$1+14,FALSE))</f>
        <v>US$m</v>
      </c>
      <c r="E15" s="164">
        <f>VLOOKUP(Economic!$A15,TranslationData!$A:$AB,Economic!E$1,FALSE)</f>
        <v>115</v>
      </c>
      <c r="F15" s="164">
        <f>VLOOKUP(Economic!$A15,TranslationData!$A:$AB,Economic!F$1,FALSE)</f>
        <v>142</v>
      </c>
      <c r="G15" s="330">
        <f>VLOOKUP(Economic!$A15,TranslationData!$A:$AB,Economic!G$1,FALSE)</f>
        <v>152</v>
      </c>
      <c r="H15" s="330">
        <f>VLOOKUP(Economic!$A15,TranslationData!$A:$AB,Economic!H$1,FALSE)</f>
        <v>136</v>
      </c>
      <c r="I15" s="330">
        <f>VLOOKUP(Economic!$A15,TranslationData!$A:$AB,Economic!I$1,FALSE)</f>
        <v>163</v>
      </c>
      <c r="J15" s="421">
        <f>VLOOKUP(Economic!$A15,TranslationData!$A:$AB,Economic!J$1,FALSE)</f>
        <v>91</v>
      </c>
      <c r="BF15" s="7"/>
    </row>
    <row r="16" spans="1:77" ht="11.25" customHeight="1" x14ac:dyDescent="0.3">
      <c r="A16" s="324" t="s">
        <v>1374</v>
      </c>
      <c r="B16" s="212" t="str">
        <f>IF(Content!$D$6=1,VLOOKUP(Economic!$A16,TranslationData!$A:$AB,Economic!B$1,FALSE),VLOOKUP(Economic!$A16,TranslationData!$A:$AB,Economic!B$1+14,FALSE))</f>
        <v>Social payments</v>
      </c>
      <c r="C16" s="17"/>
      <c r="D16" s="222" t="str">
        <f>IF(Content!$D$6=1,VLOOKUP(Economic!$A16,TranslationData!$A:$AB,Economic!D$1,FALSE),VLOOKUP(Economic!$A16,TranslationData!$A:$AB,Economic!D$1+14,FALSE))</f>
        <v>US$m</v>
      </c>
      <c r="E16" s="164">
        <f>VLOOKUP(Economic!$A16,TranslationData!$A:$AB,Economic!E$1,FALSE)</f>
        <v>24</v>
      </c>
      <c r="F16" s="164">
        <f>VLOOKUP(Economic!$A16,TranslationData!$A:$AB,Economic!F$1,FALSE)</f>
        <v>28</v>
      </c>
      <c r="G16" s="330">
        <f>VLOOKUP(Economic!$A16,TranslationData!$A:$AB,Economic!G$1,FALSE)</f>
        <v>28</v>
      </c>
      <c r="H16" s="330">
        <f>VLOOKUP(Economic!$A16,TranslationData!$A:$AB,Economic!H$1,FALSE)</f>
        <v>44</v>
      </c>
      <c r="I16" s="330">
        <f>VLOOKUP(Economic!$A16,TranslationData!$A:$AB,Economic!I$1,FALSE)</f>
        <v>34</v>
      </c>
      <c r="J16" s="421">
        <f>VLOOKUP(Economic!$A16,TranslationData!$A:$AB,Economic!J$1,FALSE)</f>
        <v>15</v>
      </c>
      <c r="BF16" s="7"/>
    </row>
    <row r="17" spans="1:77" ht="11.25" customHeight="1" x14ac:dyDescent="0.3">
      <c r="A17" s="324" t="s">
        <v>1375</v>
      </c>
      <c r="B17" s="167" t="str">
        <f>IF(Content!$D$6=1,VLOOKUP(Economic!$A17,TranslationData!$A:$AB,Economic!B$1,FALSE),VLOOKUP(Economic!$A17,TranslationData!$A:$AB,Economic!B$1+14,FALSE))</f>
        <v>Undistributed economic value retained</v>
      </c>
      <c r="C17" s="23"/>
      <c r="D17" s="164" t="str">
        <f>IF(Content!$D$6=1,VLOOKUP(Economic!$A17,TranslationData!$A:$AB,Economic!D$1,FALSE),VLOOKUP(Economic!$A17,TranslationData!$A:$AB,Economic!D$1+14,FALSE))</f>
        <v>US$m</v>
      </c>
      <c r="E17" s="164">
        <f>VLOOKUP(Economic!$A17,TranslationData!$A:$AB,Economic!E$1,FALSE)</f>
        <v>432</v>
      </c>
      <c r="F17" s="164">
        <f>VLOOKUP(Economic!$A17,TranslationData!$A:$AB,Economic!F$1,FALSE)</f>
        <v>711</v>
      </c>
      <c r="G17" s="330">
        <f>VLOOKUP(Economic!$A17,TranslationData!$A:$AB,Economic!G$1,FALSE)</f>
        <v>560</v>
      </c>
      <c r="H17" s="330">
        <f>VLOOKUP(Economic!$A17,TranslationData!$A:$AB,Economic!H$1,FALSE)</f>
        <v>202</v>
      </c>
      <c r="I17" s="330">
        <f>VLOOKUP(Economic!$A17,TranslationData!$A:$AB,Economic!I$1,FALSE)</f>
        <v>575</v>
      </c>
      <c r="J17" s="421">
        <f>VLOOKUP(Economic!$A17,TranslationData!$A:$AB,Economic!J$1,FALSE)</f>
        <v>823</v>
      </c>
      <c r="BF17" s="7"/>
    </row>
    <row r="18" spans="1:77" ht="11.25" customHeight="1" x14ac:dyDescent="0.3">
      <c r="A18" s="324"/>
      <c r="B18" s="22"/>
      <c r="C18" s="23"/>
      <c r="D18" s="24"/>
      <c r="E18" s="18"/>
      <c r="F18" s="18"/>
      <c r="BF18" s="7"/>
    </row>
    <row r="19" spans="1:77" ht="11.25" customHeight="1" x14ac:dyDescent="0.3">
      <c r="A19" s="324" t="s">
        <v>1376</v>
      </c>
      <c r="B19" s="27" t="str">
        <f>IF(Content!$D$6=1,VLOOKUP(Economic!$A19,TranslationData!$A:$AB,Economic!B$1,FALSE),VLOOKUP(Economic!$A19,TranslationData!$A:$AB,Economic!B$1+14,FALSE))</f>
        <v>Production³</v>
      </c>
      <c r="C19" s="28"/>
      <c r="D19" s="172"/>
      <c r="E19" s="28"/>
      <c r="F19" s="28"/>
      <c r="G19" s="28"/>
      <c r="H19" s="276"/>
      <c r="I19" s="277"/>
      <c r="J19" s="277" t="s">
        <v>2019</v>
      </c>
      <c r="BF19" s="7"/>
    </row>
    <row r="20" spans="1:77" ht="11.25" customHeight="1" x14ac:dyDescent="0.3">
      <c r="A20" s="324" t="s">
        <v>1377</v>
      </c>
      <c r="B20" s="23" t="str">
        <f>IF(Content!$D$6=1,VLOOKUP(Economic!$A20,TranslationData!$A:$AB,Economic!B$1,FALSE),VLOOKUP(Economic!$A20,TranslationData!$A:$AB,Economic!B$1+14,FALSE))</f>
        <v>Waste rock mined</v>
      </c>
      <c r="C20" s="7"/>
      <c r="D20" s="222" t="str">
        <f>IF(Content!$D$6=1,VLOOKUP(Economic!$A20,TranslationData!$A:$AB,Economic!D$1,FALSE),VLOOKUP(Economic!$A20,TranslationData!$A:$AB,Economic!D$1+14,FALSE))</f>
        <v>Kt</v>
      </c>
      <c r="E20" s="220">
        <f>VLOOKUP(Economic!$A20,TranslationData!$A:$AB,Economic!E$1,FALSE)</f>
        <v>109234.592</v>
      </c>
      <c r="F20" s="220">
        <f>VLOOKUP(Economic!$A20,TranslationData!$A:$AB,Economic!F$1,FALSE)</f>
        <v>119271.238</v>
      </c>
      <c r="G20" s="330">
        <f>VLOOKUP(Economic!$A20,TranslationData!$A:$AB,Economic!G$1,FALSE)</f>
        <v>124957.302</v>
      </c>
      <c r="H20" s="330">
        <f>VLOOKUP(Economic!$A20,TranslationData!$A:$AB,Economic!H$1,FALSE)</f>
        <v>125754.5</v>
      </c>
      <c r="I20" s="330">
        <f>VLOOKUP(Economic!$A20,TranslationData!$A:$AB,Economic!I$1,FALSE)</f>
        <v>122051.67</v>
      </c>
      <c r="J20" s="421">
        <f>VLOOKUP(Economic!$A20,TranslationData!$A:$AB,Economic!J$1,FALSE)</f>
        <v>128181.524</v>
      </c>
      <c r="BF20" s="7"/>
    </row>
    <row r="21" spans="1:77" ht="11.25" customHeight="1" x14ac:dyDescent="0.3">
      <c r="A21" s="324" t="s">
        <v>1379</v>
      </c>
      <c r="B21" s="23" t="str">
        <f>IF(Content!$D$6=1,VLOOKUP(Economic!$A21,TranslationData!$A:$AB,Economic!B$1,FALSE),VLOOKUP(Economic!$A21,TranslationData!$A:$AB,Economic!B$1+14,FALSE))</f>
        <v>Ore mined (open pit)</v>
      </c>
      <c r="C21" s="17"/>
      <c r="D21" s="222" t="str">
        <f>IF(Content!$D$6=1,VLOOKUP(Economic!$A21,TranslationData!$A:$AB,Economic!D$1,FALSE),VLOOKUP(Economic!$A21,TranslationData!$A:$AB,Economic!D$1+14,FALSE))</f>
        <v>Kt</v>
      </c>
      <c r="E21" s="164">
        <f>VLOOKUP(Economic!$A21,TranslationData!$A:$AB,Economic!E$1,FALSE)</f>
        <v>5943</v>
      </c>
      <c r="F21" s="164">
        <f>VLOOKUP(Economic!$A21,TranslationData!$A:$AB,Economic!F$1,FALSE)</f>
        <v>4853</v>
      </c>
      <c r="G21" s="330">
        <f>VLOOKUP(Economic!$A21,TranslationData!$A:$AB,Economic!G$1,FALSE)</f>
        <v>5801</v>
      </c>
      <c r="H21" s="330">
        <f>VLOOKUP(Economic!$A21,TranslationData!$A:$AB,Economic!H$1,FALSE)</f>
        <v>6080</v>
      </c>
      <c r="I21" s="330">
        <f>VLOOKUP(Economic!$A21,TranslationData!$A:$AB,Economic!I$1,FALSE)</f>
        <v>5260</v>
      </c>
      <c r="J21" s="421">
        <f>VLOOKUP(Economic!$A21,TranslationData!$A:$AB,Economic!J$1,FALSE)</f>
        <v>5201</v>
      </c>
      <c r="BF21" s="7"/>
    </row>
    <row r="22" spans="1:77" ht="11.25" customHeight="1" x14ac:dyDescent="0.3">
      <c r="A22" s="324" t="s">
        <v>1380</v>
      </c>
      <c r="B22" s="23" t="str">
        <f>IF(Content!$D$6=1,VLOOKUP(Economic!$A22,TranslationData!$A:$AB,Economic!B$1,FALSE),VLOOKUP(Economic!$A22,TranslationData!$A:$AB,Economic!B$1+14,FALSE))</f>
        <v>Ore processed</v>
      </c>
      <c r="C22" s="17"/>
      <c r="D22" s="164" t="str">
        <f>IF(Content!$D$6=1,VLOOKUP(Economic!$A22,TranslationData!$A:$AB,Economic!D$1,FALSE),VLOOKUP(Economic!$A22,TranslationData!$A:$AB,Economic!D$1+14,FALSE))</f>
        <v>Kt</v>
      </c>
      <c r="E22" s="164">
        <f>VLOOKUP(Economic!$A22,TranslationData!$A:$AB,Economic!E$1,FALSE)</f>
        <v>5550.5569799999994</v>
      </c>
      <c r="F22" s="164">
        <f>VLOOKUP(Economic!$A22,TranslationData!$A:$AB,Economic!F$1,FALSE)</f>
        <v>5719</v>
      </c>
      <c r="G22" s="330">
        <f>VLOOKUP(Economic!$A22,TranslationData!$A:$AB,Economic!G$1,FALSE)</f>
        <v>6079</v>
      </c>
      <c r="H22" s="330">
        <f>VLOOKUP(Economic!$A22,TranslationData!$A:$AB,Economic!H$1,FALSE)</f>
        <v>6151</v>
      </c>
      <c r="I22" s="330">
        <f>VLOOKUP(Economic!$A22,TranslationData!$A:$AB,Economic!I$1,FALSE)</f>
        <v>6341</v>
      </c>
      <c r="J22" s="421">
        <f>VLOOKUP(Economic!$A22,TranslationData!$A:$AB,Economic!J$1,FALSE)</f>
        <v>6372</v>
      </c>
      <c r="BF22" s="7"/>
    </row>
    <row r="23" spans="1:77" s="45" customFormat="1" ht="11.25" customHeight="1" x14ac:dyDescent="0.3">
      <c r="A23" s="324" t="s">
        <v>1381</v>
      </c>
      <c r="B23" s="23" t="str">
        <f>IF(Content!$D$6=1,VLOOKUP(Economic!$A23,TranslationData!$A:$AB,Economic!B$1,FALSE),VLOOKUP(Economic!$A23,TranslationData!$A:$AB,Economic!B$1+14,FALSE))</f>
        <v>Production</v>
      </c>
      <c r="C23" s="20"/>
      <c r="D23" s="164"/>
      <c r="E23" s="160"/>
      <c r="F23" s="160"/>
      <c r="G23" s="330"/>
      <c r="H23" s="330"/>
      <c r="I23" s="330"/>
      <c r="J23" s="42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19"/>
      <c r="BG23" s="38"/>
      <c r="BH23" s="38"/>
      <c r="BI23" s="38"/>
      <c r="BJ23" s="38"/>
      <c r="BK23" s="38"/>
      <c r="BL23" s="38"/>
      <c r="BM23" s="38"/>
      <c r="BN23" s="38"/>
      <c r="BO23" s="38"/>
      <c r="BP23" s="38"/>
      <c r="BQ23" s="38"/>
      <c r="BR23" s="38"/>
      <c r="BS23" s="38"/>
      <c r="BT23" s="38"/>
      <c r="BU23" s="38"/>
      <c r="BV23" s="38"/>
      <c r="BW23" s="38"/>
      <c r="BX23" s="38"/>
      <c r="BY23" s="38"/>
    </row>
    <row r="24" spans="1:77" ht="11.25" customHeight="1" x14ac:dyDescent="0.3">
      <c r="A24" s="324" t="s">
        <v>1385</v>
      </c>
      <c r="B24" s="22" t="str">
        <f>IF(Content!$D$6=1,VLOOKUP(Economic!$A24,TranslationData!$A:$AB,Economic!B$1,FALSE),VLOOKUP(Economic!$A24,TranslationData!$A:$AB,Economic!B$1+14,FALSE))</f>
        <v>Gold</v>
      </c>
      <c r="C24" s="17"/>
      <c r="D24" s="164" t="str">
        <f>IF(Content!$D$6=1,VLOOKUP(Economic!$A24,TranslationData!$A:$AB,Economic!D$1,FALSE),VLOOKUP(Economic!$A24,TranslationData!$A:$AB,Economic!D$1+14,FALSE))</f>
        <v>Koz</v>
      </c>
      <c r="E24" s="164">
        <f>VLOOKUP(Economic!$A24,TranslationData!$A:$AB,Economic!E$1,FALSE)</f>
        <v>480.18231126130632</v>
      </c>
      <c r="F24" s="164">
        <f>VLOOKUP(Economic!$A24,TranslationData!$A:$AB,Economic!F$1,FALSE)</f>
        <v>540.12031071928004</v>
      </c>
      <c r="G24" s="330">
        <f>VLOOKUP(Economic!$A24,TranslationData!$A:$AB,Economic!G$1,FALSE)</f>
        <v>557.13876098418075</v>
      </c>
      <c r="H24" s="330">
        <f>VLOOKUP(Economic!$A24,TranslationData!$A:$AB,Economic!H$1,FALSE)</f>
        <v>540.6053197404467</v>
      </c>
      <c r="I24" s="330">
        <f>VLOOKUP(Economic!$A24,TranslationData!$A:$AB,Economic!I$1,FALSE)</f>
        <v>485.12218878168716</v>
      </c>
      <c r="J24" s="421">
        <f>VLOOKUP(Economic!$A24,TranslationData!$A:$AB,Economic!J$1,FALSE)</f>
        <v>489.2918345523816</v>
      </c>
      <c r="BF24" s="7"/>
    </row>
    <row r="25" spans="1:77" ht="11.25" customHeight="1" x14ac:dyDescent="0.3">
      <c r="A25" s="324" t="s">
        <v>1386</v>
      </c>
      <c r="B25" s="22" t="str">
        <f>IF(Content!$D$6=1,VLOOKUP(Economic!$A25,TranslationData!$A:$AB,Economic!B$1,FALSE),VLOOKUP(Economic!$A25,TranslationData!$A:$AB,Economic!B$1+14,FALSE))</f>
        <v>Silver</v>
      </c>
      <c r="C25" s="17"/>
      <c r="D25" s="164" t="str">
        <f>IF(Content!$D$6=1,VLOOKUP(Economic!$A25,TranslationData!$A:$AB,Economic!D$1,FALSE),VLOOKUP(Economic!$A25,TranslationData!$A:$AB,Economic!D$1+14,FALSE))</f>
        <v>Koz</v>
      </c>
      <c r="E25" s="164">
        <f>VLOOKUP(Economic!$A25,TranslationData!$A:$AB,Economic!E$1,FALSE)</f>
        <v>31.075159909999996</v>
      </c>
      <c r="F25" s="164">
        <f>VLOOKUP(Economic!$A25,TranslationData!$A:$AB,Economic!F$1,FALSE)</f>
        <v>33.189561990000001</v>
      </c>
      <c r="G25" s="330">
        <f>VLOOKUP(Economic!$A25,TranslationData!$A:$AB,Economic!G$1,FALSE)</f>
        <v>41.075354990000001</v>
      </c>
      <c r="H25" s="330">
        <f>VLOOKUP(Economic!$A25,TranslationData!$A:$AB,Economic!H$1,FALSE)</f>
        <v>68.176903178098925</v>
      </c>
      <c r="I25" s="330">
        <f>VLOOKUP(Economic!$A25,TranslationData!$A:$AB,Economic!I$1,FALSE)</f>
        <v>30.774207725818641</v>
      </c>
      <c r="J25" s="421">
        <f>VLOOKUP(Economic!$A25,TranslationData!$A:$AB,Economic!J$1,FALSE)</f>
        <v>18.75538045557574</v>
      </c>
      <c r="BF25" s="7"/>
    </row>
    <row r="26" spans="1:77" ht="11.25" customHeight="1" x14ac:dyDescent="0.3">
      <c r="A26" s="324" t="s">
        <v>1387</v>
      </c>
      <c r="B26" s="22" t="str">
        <f>IF(Content!$D$6=1,VLOOKUP(Economic!$A26,TranslationData!$A:$AB,Economic!B$1,FALSE),VLOOKUP(Economic!$A26,TranslationData!$A:$AB,Economic!B$1+14,FALSE))</f>
        <v>Copper</v>
      </c>
      <c r="C26" s="17"/>
      <c r="D26" s="164" t="str">
        <f>IF(Content!$D$6=1,VLOOKUP(Economic!$A26,TranslationData!$A:$AB,Economic!D$1,FALSE),VLOOKUP(Economic!$A26,TranslationData!$A:$AB,Economic!D$1+14,FALSE))</f>
        <v>Kt</v>
      </c>
      <c r="E26" s="164">
        <f>VLOOKUP(Economic!$A26,TranslationData!$A:$AB,Economic!E$1,FALSE)</f>
        <v>2285.7011100000004</v>
      </c>
      <c r="F26" s="164">
        <f>VLOOKUP(Economic!$A26,TranslationData!$A:$AB,Economic!F$1,FALSE)</f>
        <v>1544.3621300000002</v>
      </c>
      <c r="G26" s="330">
        <f>VLOOKUP(Economic!$A26,TranslationData!$A:$AB,Economic!G$1,FALSE)</f>
        <v>1901.3233499999999</v>
      </c>
      <c r="H26" s="330">
        <f>VLOOKUP(Economic!$A26,TranslationData!$A:$AB,Economic!H$1,FALSE)</f>
        <v>1663.9913247439999</v>
      </c>
      <c r="I26" s="330">
        <f>VLOOKUP(Economic!$A26,TranslationData!$A:$AB,Economic!I$1,FALSE)</f>
        <v>2162.82745567137</v>
      </c>
      <c r="J26" s="421">
        <f>VLOOKUP(Economic!$A26,TranslationData!$A:$AB,Economic!J$1,FALSE)</f>
        <v>1839.01898841143</v>
      </c>
      <c r="BF26" s="7"/>
    </row>
    <row r="27" spans="1:77" ht="11.25" customHeight="1" x14ac:dyDescent="0.3">
      <c r="A27" s="324" t="s">
        <v>1382</v>
      </c>
      <c r="B27" s="123" t="str">
        <f>IF(Content!$D$6=1,VLOOKUP(Economic!$A27,TranslationData!$A:$AB,Economic!B$1,FALSE),VLOOKUP(Economic!$A27,TranslationData!$A:$AB,Economic!B$1+14,FALSE))</f>
        <v>Total production, gold equivalent (based on 80:1 Ag/Au ratio)</v>
      </c>
      <c r="C27" s="20"/>
      <c r="D27" s="164" t="str">
        <f>IF(Content!$D$6=1,VLOOKUP(Economic!$A27,TranslationData!$A:$AB,Economic!D$1,FALSE),VLOOKUP(Economic!$A27,TranslationData!$A:$AB,Economic!D$1+14,FALSE))</f>
        <v>Koz</v>
      </c>
      <c r="E27" s="160">
        <f>VLOOKUP(Economic!$A27,TranslationData!$A:$AB,Economic!E$1,FALSE)</f>
        <v>480.57075076018134</v>
      </c>
      <c r="F27" s="160">
        <f>VLOOKUP(Economic!$A27,TranslationData!$A:$AB,Economic!F$1,FALSE)</f>
        <v>540.53518024415507</v>
      </c>
      <c r="G27" s="160">
        <f>VLOOKUP(Economic!$A27,TranslationData!$A:$AB,Economic!G$1,FALSE)</f>
        <v>557.65220292155573</v>
      </c>
      <c r="H27" s="329">
        <f>VLOOKUP(Economic!$A27,TranslationData!$A:$AB,Economic!H$1,FALSE)</f>
        <v>541.45753103017296</v>
      </c>
      <c r="I27" s="329">
        <f>VLOOKUP(Economic!$A27,TranslationData!$A:$AB,Economic!I$1,FALSE)</f>
        <v>485.50686637825987</v>
      </c>
      <c r="J27" s="420">
        <f>VLOOKUP(Economic!$A27,TranslationData!$A:$AB,Economic!J$1,FALSE)</f>
        <v>489.52627680807632</v>
      </c>
      <c r="BF27" s="7"/>
    </row>
    <row r="28" spans="1:77" ht="11.25" customHeight="1" x14ac:dyDescent="0.3">
      <c r="A28" s="324"/>
      <c r="B28" s="22"/>
      <c r="C28" s="7"/>
      <c r="D28" s="29"/>
      <c r="E28" s="73"/>
      <c r="F28" s="73"/>
      <c r="G28" s="77"/>
      <c r="H28" s="77"/>
      <c r="I28" s="77"/>
      <c r="J28" s="77"/>
      <c r="BF28" s="7"/>
    </row>
    <row r="29" spans="1:77" ht="11.25" customHeight="1" x14ac:dyDescent="0.3">
      <c r="A29" s="324" t="s">
        <v>1388</v>
      </c>
      <c r="B29" s="27" t="str">
        <f>IF(Content!$D$6=1,VLOOKUP(Economic!$A29,TranslationData!$A:$AB,Economic!B$1,FALSE),VLOOKUP(Economic!$A29,TranslationData!$A:$AB,Economic!B$1+14,FALSE))</f>
        <v>Sales volume³</v>
      </c>
      <c r="C29" s="28"/>
      <c r="D29" s="172"/>
      <c r="E29" s="331"/>
      <c r="F29" s="331"/>
      <c r="G29" s="331"/>
      <c r="H29" s="331"/>
      <c r="I29" s="332"/>
      <c r="J29" s="332" t="s">
        <v>2019</v>
      </c>
      <c r="BF29" s="7"/>
    </row>
    <row r="30" spans="1:77" ht="11.25" customHeight="1" x14ac:dyDescent="0.3">
      <c r="A30" s="324" t="s">
        <v>1389</v>
      </c>
      <c r="B30" s="23" t="str">
        <f>IF(Content!$D$6=1,VLOOKUP(Economic!$A30,TranslationData!$A:$AB,Economic!B$1,FALSE),VLOOKUP(Economic!$A30,TranslationData!$A:$AB,Economic!B$1+14,FALSE))</f>
        <v>Gold</v>
      </c>
      <c r="C30" s="7"/>
      <c r="D30" s="164" t="str">
        <f>IF(Content!$D$6=1,VLOOKUP(Economic!$A30,TranslationData!$A:$AB,Economic!D$1,FALSE),VLOOKUP(Economic!$A30,TranslationData!$A:$AB,Economic!D$1+14,FALSE))</f>
        <v>Koz</v>
      </c>
      <c r="E30" s="220" t="str">
        <f>VLOOKUP(Economic!$A30,TranslationData!$A:$AB,Economic!E$1,FALSE)</f>
        <v>N/A</v>
      </c>
      <c r="F30" s="220" t="str">
        <f>VLOOKUP(Economic!$A30,TranslationData!$A:$AB,Economic!F$1,FALSE)</f>
        <v>N/A</v>
      </c>
      <c r="G30" s="220" t="str">
        <f>VLOOKUP(Economic!$A30,TranslationData!$A:$AB,Economic!G$1,FALSE)</f>
        <v>N/A</v>
      </c>
      <c r="H30" s="220" t="str">
        <f>VLOOKUP(Economic!$A30,TranslationData!$A:$AB,Economic!H$1,FALSE)</f>
        <v>N/A</v>
      </c>
      <c r="I30" s="330">
        <f>VLOOKUP(Economic!$A30,TranslationData!$A:$AB,Economic!I$1,FALSE)</f>
        <v>452</v>
      </c>
      <c r="J30" s="421">
        <f>VLOOKUP(Economic!$A30,TranslationData!$A:$AB,Economic!J$1,FALSE)</f>
        <v>557</v>
      </c>
      <c r="BF30" s="7"/>
    </row>
    <row r="31" spans="1:77" ht="11.25" customHeight="1" x14ac:dyDescent="0.3">
      <c r="A31" s="324" t="s">
        <v>1390</v>
      </c>
      <c r="B31" s="23" t="str">
        <f>IF(Content!$D$6=1,VLOOKUP(Economic!$A31,TranslationData!$A:$AB,Economic!B$1,FALSE),VLOOKUP(Economic!$A31,TranslationData!$A:$AB,Economic!B$1+14,FALSE))</f>
        <v>Silver</v>
      </c>
      <c r="C31" s="7"/>
      <c r="D31" s="164" t="str">
        <f>IF(Content!$D$6=1,VLOOKUP(Economic!$A31,TranslationData!$A:$AB,Economic!D$1,FALSE),VLOOKUP(Economic!$A31,TranslationData!$A:$AB,Economic!D$1+14,FALSE))</f>
        <v>Koz</v>
      </c>
      <c r="E31" s="220" t="str">
        <f>VLOOKUP(Economic!$A31,TranslationData!$A:$AB,Economic!E$1,FALSE)</f>
        <v>N/A</v>
      </c>
      <c r="F31" s="220" t="str">
        <f>VLOOKUP(Economic!$A31,TranslationData!$A:$AB,Economic!F$1,FALSE)</f>
        <v>N/A</v>
      </c>
      <c r="G31" s="220" t="str">
        <f>VLOOKUP(Economic!$A31,TranslationData!$A:$AB,Economic!G$1,FALSE)</f>
        <v>N/A</v>
      </c>
      <c r="H31" s="220" t="str">
        <f>VLOOKUP(Economic!$A31,TranslationData!$A:$AB,Economic!H$1,FALSE)</f>
        <v>N/A</v>
      </c>
      <c r="I31" s="330">
        <f>VLOOKUP(Economic!$A31,TranslationData!$A:$AB,Economic!I$1,FALSE)</f>
        <v>70</v>
      </c>
      <c r="J31" s="421">
        <f>VLOOKUP(Economic!$A31,TranslationData!$A:$AB,Economic!J$1,FALSE)</f>
        <v>73</v>
      </c>
      <c r="BF31" s="7"/>
    </row>
    <row r="32" spans="1:77" ht="11.25" customHeight="1" x14ac:dyDescent="0.3">
      <c r="A32" s="324" t="s">
        <v>1391</v>
      </c>
      <c r="B32" s="23" t="str">
        <f>IF(Content!$D$6=1,VLOOKUP(Economic!$A32,TranslationData!$A:$AB,Economic!B$1,FALSE),VLOOKUP(Economic!$A32,TranslationData!$A:$AB,Economic!B$1+14,FALSE))</f>
        <v>Copper</v>
      </c>
      <c r="C32" s="7"/>
      <c r="D32" s="164" t="str">
        <f>IF(Content!$D$6=1,VLOOKUP(Economic!$A32,TranslationData!$A:$AB,Economic!D$1,FALSE),VLOOKUP(Economic!$A32,TranslationData!$A:$AB,Economic!D$1+14,FALSE))</f>
        <v>Kt</v>
      </c>
      <c r="E32" s="220" t="str">
        <f>VLOOKUP(Economic!$A32,TranslationData!$A:$AB,Economic!E$1,FALSE)</f>
        <v>N/A</v>
      </c>
      <c r="F32" s="220" t="str">
        <f>VLOOKUP(Economic!$A32,TranslationData!$A:$AB,Economic!F$1,FALSE)</f>
        <v>N/A</v>
      </c>
      <c r="G32" s="220" t="str">
        <f>VLOOKUP(Economic!$A32,TranslationData!$A:$AB,Economic!G$1,FALSE)</f>
        <v>N/A</v>
      </c>
      <c r="H32" s="220" t="str">
        <f>VLOOKUP(Economic!$A32,TranslationData!$A:$AB,Economic!H$1,FALSE)</f>
        <v>N/A</v>
      </c>
      <c r="I32" s="330">
        <f>VLOOKUP(Economic!$A32,TranslationData!$A:$AB,Economic!I$1,FALSE)</f>
        <v>2553</v>
      </c>
      <c r="J32" s="421">
        <f>VLOOKUP(Economic!$A32,TranslationData!$A:$AB,Economic!J$1,FALSE)</f>
        <v>1876</v>
      </c>
      <c r="BF32" s="7"/>
    </row>
    <row r="33" spans="1:77" x14ac:dyDescent="0.3">
      <c r="A33" s="324" t="s">
        <v>1392</v>
      </c>
      <c r="B33" s="266" t="str">
        <f>IF(Content!$D$6=1,VLOOKUP(Economic!$A33,TranslationData!$A:$AB,Economic!B$1,FALSE),VLOOKUP(Economic!$A33,TranslationData!$A:$AB,Economic!B$1+14,FALSE))</f>
        <v>Total sales, gold equivalent (based on actual realised prices)</v>
      </c>
      <c r="C33" s="7"/>
      <c r="D33" s="164" t="str">
        <f>IF(Content!$D$6=1,VLOOKUP(Economic!$A33,TranslationData!$A:$AB,Economic!D$1,FALSE),VLOOKUP(Economic!$A33,TranslationData!$A:$AB,Economic!D$1+14,FALSE))</f>
        <v>Koz</v>
      </c>
      <c r="E33" s="333" t="str">
        <f>VLOOKUP(Economic!$A33,TranslationData!$A:$AB,Economic!E$1,FALSE)</f>
        <v>N/A</v>
      </c>
      <c r="F33" s="333" t="str">
        <f>VLOOKUP(Economic!$A33,TranslationData!$A:$AB,Economic!F$1,FALSE)</f>
        <v>N/A</v>
      </c>
      <c r="G33" s="333" t="str">
        <f>VLOOKUP(Economic!$A33,TranslationData!$A:$AB,Economic!G$1,FALSE)</f>
        <v>N/A</v>
      </c>
      <c r="H33" s="333" t="str">
        <f>VLOOKUP(Economic!$A33,TranslationData!$A:$AB,Economic!H$1,FALSE)</f>
        <v>N/A</v>
      </c>
      <c r="I33" s="329">
        <f>VLOOKUP(Economic!$A33,TranslationData!$A:$AB,Economic!I$1,FALSE)</f>
        <v>464</v>
      </c>
      <c r="J33" s="420">
        <f>VLOOKUP(Economic!$A33,TranslationData!$A:$AB,Economic!J$1,FALSE)</f>
        <v>566</v>
      </c>
      <c r="BF33" s="7"/>
    </row>
    <row r="34" spans="1:77" ht="11.25" customHeight="1" x14ac:dyDescent="0.3">
      <c r="A34" s="324"/>
      <c r="B34" s="22"/>
      <c r="C34" s="7"/>
      <c r="D34" s="165"/>
      <c r="E34" s="220"/>
      <c r="F34" s="220"/>
      <c r="G34" s="330"/>
      <c r="H34" s="330"/>
      <c r="I34" s="330"/>
      <c r="J34" s="330"/>
      <c r="BF34" s="7"/>
    </row>
    <row r="35" spans="1:77" ht="11.25" customHeight="1" x14ac:dyDescent="0.3">
      <c r="A35" s="324" t="s">
        <v>1393</v>
      </c>
      <c r="B35" s="27" t="str">
        <f>IF(Content!$D$6=1,VLOOKUP(Economic!$A35,TranslationData!$A:$AB,Economic!B$1,FALSE),VLOOKUP(Economic!$A35,TranslationData!$A:$AB,Economic!B$1+14,FALSE))</f>
        <v>Share of local procurement³</v>
      </c>
      <c r="C35" s="28"/>
      <c r="D35" s="236"/>
      <c r="E35" s="334"/>
      <c r="F35" s="334"/>
      <c r="G35" s="334"/>
      <c r="H35" s="369"/>
      <c r="I35" s="455" t="s">
        <v>2014</v>
      </c>
      <c r="J35" s="455"/>
      <c r="BF35" s="7"/>
    </row>
    <row r="36" spans="1:77" s="45" customFormat="1" ht="11.25" customHeight="1" x14ac:dyDescent="0.3">
      <c r="A36" s="324" t="s">
        <v>1393</v>
      </c>
      <c r="B36" s="23" t="str">
        <f>IF(Content!$D$6=1,VLOOKUP(Economic!$A36,TranslationData!$A:$AB,Economic!B$1,FALSE),VLOOKUP(Economic!$A36,TranslationData!$A:$AB,Economic!B$1+14,FALSE))</f>
        <v>Share of local procurement³</v>
      </c>
      <c r="C36" s="7"/>
      <c r="D36" s="165" t="str">
        <f>IF(Content!$D$6=1,VLOOKUP(Economic!$A36,TranslationData!$A:$AB,Economic!D$1,FALSE),VLOOKUP(Economic!$A36,TranslationData!$A:$AB,Economic!D$1+14,FALSE))</f>
        <v>%</v>
      </c>
      <c r="E36" s="220">
        <f>VLOOKUP(Economic!$A36,TranslationData!$A:$AB,Economic!E$1,FALSE)</f>
        <v>84</v>
      </c>
      <c r="F36" s="220">
        <f>VLOOKUP(Economic!$A36,TranslationData!$A:$AB,Economic!F$1,FALSE)</f>
        <v>82</v>
      </c>
      <c r="G36" s="335">
        <f>VLOOKUP(Economic!$A36,TranslationData!$A:$AB,Economic!G$1,FALSE)</f>
        <v>68.244878535235543</v>
      </c>
      <c r="H36" s="335">
        <f>VLOOKUP(Economic!$A36,TranslationData!$A:$AB,Economic!H$1,FALSE)</f>
        <v>84</v>
      </c>
      <c r="I36" s="335">
        <f>VLOOKUP(Economic!$A36,TranslationData!$A:$AB,Economic!I$1,FALSE)</f>
        <v>38</v>
      </c>
      <c r="J36" s="422">
        <f>VLOOKUP(Economic!$A36,TranslationData!$A:$AB,Economic!J$1,FALSE)</f>
        <v>55</v>
      </c>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19"/>
      <c r="BG36" s="38"/>
      <c r="BH36" s="38"/>
      <c r="BI36" s="38"/>
      <c r="BJ36" s="38"/>
      <c r="BK36" s="38"/>
      <c r="BL36" s="38"/>
      <c r="BM36" s="38"/>
      <c r="BN36" s="38"/>
      <c r="BO36" s="38"/>
      <c r="BP36" s="38"/>
      <c r="BQ36" s="38"/>
      <c r="BR36" s="38"/>
      <c r="BS36" s="38"/>
      <c r="BT36" s="38"/>
      <c r="BU36" s="38"/>
      <c r="BV36" s="38"/>
      <c r="BW36" s="38"/>
      <c r="BX36" s="38"/>
      <c r="BY36" s="38"/>
    </row>
    <row r="37" spans="1:77" ht="11.25" customHeight="1" x14ac:dyDescent="0.3">
      <c r="A37" s="324"/>
      <c r="B37" s="27"/>
      <c r="C37" s="28"/>
      <c r="D37" s="78"/>
      <c r="E37" s="28"/>
      <c r="F37" s="28"/>
      <c r="G37" s="28"/>
      <c r="H37" s="28"/>
      <c r="I37" s="131"/>
      <c r="J37" s="391"/>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7"/>
    </row>
    <row r="38" spans="1:77" ht="11.25" customHeight="1" x14ac:dyDescent="0.3">
      <c r="A38" s="324"/>
      <c r="B38" s="75"/>
      <c r="C38" s="76"/>
      <c r="D38" s="48"/>
      <c r="E38" s="76"/>
      <c r="F38" s="76"/>
      <c r="G38" s="76"/>
      <c r="H38" s="18"/>
      <c r="I38" s="115"/>
      <c r="J38" s="115"/>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7"/>
    </row>
    <row r="39" spans="1:77" ht="11.25" customHeight="1" x14ac:dyDescent="0.3">
      <c r="A39" s="324" t="s">
        <v>934</v>
      </c>
      <c r="B39" s="262" t="str">
        <f>IF(Content!$D$6=1,VLOOKUP(Economic!$A39,TranslationData!$A:$AB,Economic!B$1,FALSE),VLOOKUP(Economic!$A39,TranslationData!$A:$AB,Economic!B$1+14,FALSE))</f>
        <v>Notes:</v>
      </c>
      <c r="C39" s="125"/>
      <c r="D39" s="126"/>
      <c r="E39" s="29"/>
      <c r="F39" s="29"/>
      <c r="BF39" s="7"/>
    </row>
    <row r="40" spans="1:77" ht="11.25" customHeight="1" x14ac:dyDescent="0.3">
      <c r="A40" s="324" t="s">
        <v>1396</v>
      </c>
      <c r="B40" s="452" t="str">
        <f>IF(Content!$D$6=1,VLOOKUP(Economic!$A40,TranslationData!$A:$AB,Economic!B$1,FALSE),VLOOKUP(Economic!$A40,TranslationData!$A:$AB,Economic!B$1+14,FALSE))</f>
        <v>[1] For detailed information on the financial and operating performance of Solidcore, please see the separate Production and Financial Datapack, available on</v>
      </c>
      <c r="C40" s="452"/>
      <c r="D40" s="452"/>
      <c r="E40" s="452"/>
      <c r="F40" s="452"/>
      <c r="G40" s="452"/>
      <c r="H40" s="452"/>
      <c r="I40" s="452"/>
      <c r="J40" s="452"/>
      <c r="BF40" s="7"/>
    </row>
    <row r="41" spans="1:77" s="124" customFormat="1" ht="11.25" customHeight="1" x14ac:dyDescent="0.3">
      <c r="A41" s="324" t="s">
        <v>1947</v>
      </c>
      <c r="B41" s="456" t="str">
        <f>IF(Content!$D$6=1,VLOOKUP(Economic!$A41,TranslationData!$A:$AB,Economic!B$1,FALSE),VLOOKUP(Economic!$A41,TranslationData!$A:$AB,Economic!B$1+14,FALSE))</f>
        <v>our website.</v>
      </c>
      <c r="C41" s="456"/>
      <c r="D41" s="456"/>
      <c r="E41" s="456"/>
      <c r="F41" s="456"/>
      <c r="G41" s="456"/>
      <c r="H41" s="456"/>
      <c r="I41" s="456"/>
      <c r="J41" s="456"/>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125"/>
      <c r="BG41" s="132"/>
      <c r="BH41" s="132"/>
      <c r="BI41" s="132"/>
      <c r="BJ41" s="132"/>
      <c r="BK41" s="132"/>
      <c r="BL41" s="132"/>
      <c r="BM41" s="132"/>
      <c r="BN41" s="132"/>
      <c r="BO41" s="132"/>
      <c r="BP41" s="132"/>
      <c r="BQ41" s="132"/>
      <c r="BR41" s="132"/>
      <c r="BS41" s="132"/>
      <c r="BT41" s="132"/>
      <c r="BU41" s="132"/>
      <c r="BV41" s="132"/>
      <c r="BW41" s="132"/>
      <c r="BX41" s="132"/>
      <c r="BY41" s="132"/>
    </row>
    <row r="42" spans="1:77" ht="12" customHeight="1" x14ac:dyDescent="0.3">
      <c r="A42" s="324" t="s">
        <v>1430</v>
      </c>
      <c r="B42" s="452" t="str">
        <f>IF(Content!$D$6=1,VLOOKUP(Economic!$A42,TranslationData!$A:$AB,Economic!B$1,FALSE),VLOOKUP(Economic!$A42,TranslationData!$A:$AB,Economic!B$1+14,FALSE))</f>
        <v>[2] The data for 2019-2023 includes figures from the Russian assets, the sale of which was completed in March 2024.</v>
      </c>
      <c r="C42" s="452"/>
      <c r="D42" s="452"/>
      <c r="E42" s="452"/>
      <c r="F42" s="452"/>
      <c r="G42" s="452"/>
      <c r="H42" s="452"/>
      <c r="I42" s="452"/>
      <c r="J42" s="452"/>
      <c r="BF42" s="7"/>
    </row>
    <row r="43" spans="1:77" ht="26.25" customHeight="1" x14ac:dyDescent="0.3">
      <c r="A43" s="324" t="s">
        <v>1946</v>
      </c>
      <c r="B43" s="452" t="str">
        <f>IF(Content!$D$6=1,VLOOKUP(Economic!$A43,TranslationData!$A:$AB,Economic!B$1,FALSE),VLOOKUP(Economic!$A43,TranslationData!$A:$AB,Economic!B$1+14,FALSE))</f>
        <v>[3] The data for 2019-2024 refers only to Solidcore’s current asset portfolio in Kazakhstan and does not include figures from the Russian assets, the sale of which was completed in March 2024.</v>
      </c>
      <c r="C43" s="452"/>
      <c r="D43" s="452"/>
      <c r="E43" s="452"/>
      <c r="F43" s="452"/>
      <c r="G43" s="452"/>
      <c r="H43" s="452"/>
      <c r="I43" s="452"/>
      <c r="J43" s="452"/>
      <c r="BF43" s="7"/>
    </row>
    <row r="44" spans="1:77" ht="11.25" customHeight="1" x14ac:dyDescent="0.3">
      <c r="A44" s="324"/>
      <c r="B44" s="128"/>
      <c r="C44" s="125"/>
      <c r="D44" s="126"/>
      <c r="E44" s="29"/>
      <c r="F44" s="29"/>
      <c r="BF44" s="7"/>
    </row>
    <row r="45" spans="1:77" ht="11.25" customHeight="1" x14ac:dyDescent="0.3">
      <c r="A45" s="324"/>
      <c r="B45" s="128"/>
      <c r="C45" s="125"/>
      <c r="D45" s="126"/>
      <c r="E45" s="29"/>
      <c r="F45" s="29"/>
      <c r="BF45" s="7"/>
    </row>
    <row r="46" spans="1:77" ht="11.25" customHeight="1" x14ac:dyDescent="0.3">
      <c r="A46" s="324"/>
      <c r="B46" s="128"/>
      <c r="C46" s="125"/>
      <c r="D46" s="126"/>
      <c r="E46" s="29"/>
      <c r="F46" s="29"/>
      <c r="BF46" s="7"/>
    </row>
    <row r="47" spans="1:77" ht="11.25" customHeight="1" x14ac:dyDescent="0.3">
      <c r="A47" s="324"/>
      <c r="B47" s="128"/>
      <c r="C47" s="125"/>
      <c r="D47" s="126"/>
      <c r="E47" s="29"/>
      <c r="F47" s="29"/>
      <c r="BF47" s="7"/>
    </row>
    <row r="48" spans="1:77" ht="11.25" customHeight="1" x14ac:dyDescent="0.3">
      <c r="A48" s="324"/>
      <c r="B48" s="22"/>
      <c r="C48" s="7"/>
      <c r="D48" s="16"/>
      <c r="E48" s="29"/>
      <c r="F48" s="29"/>
      <c r="BF48" s="7"/>
    </row>
    <row r="49" spans="1:58" ht="11.25" customHeight="1" x14ac:dyDescent="0.3">
      <c r="A49" s="324"/>
      <c r="B49" s="22"/>
      <c r="C49" s="7"/>
      <c r="D49" s="16"/>
      <c r="E49" s="29"/>
      <c r="F49" s="29"/>
      <c r="BF49" s="7"/>
    </row>
    <row r="50" spans="1:58" ht="11.25" customHeight="1" x14ac:dyDescent="0.3">
      <c r="A50" s="324"/>
      <c r="B50" s="22"/>
      <c r="C50" s="7"/>
      <c r="D50" s="16"/>
      <c r="E50" s="29"/>
      <c r="F50" s="29"/>
      <c r="BF50" s="7"/>
    </row>
    <row r="51" spans="1:58" ht="11.25" customHeight="1" x14ac:dyDescent="0.3">
      <c r="A51" s="324"/>
      <c r="B51" s="22"/>
      <c r="C51" s="7"/>
      <c r="D51" s="16"/>
      <c r="E51" s="29"/>
      <c r="F51" s="29"/>
      <c r="BF51" s="7"/>
    </row>
    <row r="52" spans="1:58" ht="11.25" customHeight="1" x14ac:dyDescent="0.3">
      <c r="A52" s="324"/>
      <c r="B52" s="22"/>
      <c r="C52" s="7"/>
      <c r="D52" s="16"/>
      <c r="E52" s="29"/>
      <c r="F52" s="29"/>
      <c r="BF52" s="7"/>
    </row>
    <row r="53" spans="1:58" ht="11.25" customHeight="1" x14ac:dyDescent="0.3">
      <c r="A53" s="324"/>
      <c r="B53" s="22"/>
      <c r="C53" s="7"/>
      <c r="D53" s="16"/>
      <c r="E53" s="29"/>
      <c r="F53" s="29"/>
      <c r="BF53" s="7"/>
    </row>
    <row r="54" spans="1:58" ht="11.25" customHeight="1" x14ac:dyDescent="0.3">
      <c r="A54" s="324"/>
      <c r="B54" s="22"/>
      <c r="C54" s="7"/>
      <c r="D54" s="16"/>
      <c r="E54" s="29"/>
      <c r="F54" s="29"/>
      <c r="BF54" s="7"/>
    </row>
    <row r="55" spans="1:58" ht="11.25" customHeight="1" x14ac:dyDescent="0.3">
      <c r="A55" s="324"/>
      <c r="B55" s="22"/>
      <c r="C55" s="7"/>
      <c r="D55" s="16"/>
      <c r="E55" s="29"/>
      <c r="F55" s="29"/>
      <c r="BF55" s="7"/>
    </row>
    <row r="56" spans="1:58" ht="11.25" customHeight="1" x14ac:dyDescent="0.3">
      <c r="A56" s="324"/>
      <c r="B56" s="22"/>
      <c r="C56" s="7"/>
      <c r="D56" s="16"/>
      <c r="E56" s="29"/>
      <c r="F56" s="29"/>
      <c r="BF56" s="7"/>
    </row>
    <row r="57" spans="1:58" ht="11.25" customHeight="1" x14ac:dyDescent="0.3">
      <c r="A57" s="324"/>
      <c r="B57" s="22"/>
      <c r="C57" s="7"/>
      <c r="D57" s="16"/>
      <c r="E57" s="29"/>
      <c r="F57" s="29"/>
      <c r="BF57" s="7"/>
    </row>
    <row r="58" spans="1:58" ht="11.25" customHeight="1" x14ac:dyDescent="0.3">
      <c r="A58" s="324"/>
      <c r="B58" s="22"/>
      <c r="C58" s="7"/>
      <c r="D58" s="16"/>
      <c r="E58" s="29"/>
      <c r="F58" s="29"/>
      <c r="BF58" s="7"/>
    </row>
    <row r="59" spans="1:58" ht="11.25" customHeight="1" x14ac:dyDescent="0.3">
      <c r="A59" s="324"/>
      <c r="B59" s="22"/>
      <c r="C59" s="7"/>
      <c r="D59" s="16"/>
      <c r="E59" s="29"/>
      <c r="F59" s="29"/>
      <c r="BF59" s="7"/>
    </row>
    <row r="60" spans="1:58" ht="11.25" customHeight="1" x14ac:dyDescent="0.3">
      <c r="A60" s="324"/>
      <c r="B60" s="22"/>
      <c r="C60" s="7"/>
      <c r="D60" s="16"/>
      <c r="E60" s="29"/>
      <c r="F60" s="29"/>
      <c r="BF60" s="7"/>
    </row>
    <row r="61" spans="1:58" ht="11.25" customHeight="1" x14ac:dyDescent="0.3">
      <c r="A61" s="324"/>
      <c r="B61" s="22"/>
      <c r="C61" s="7"/>
      <c r="D61" s="16"/>
      <c r="E61" s="29"/>
      <c r="F61" s="29"/>
      <c r="BF61" s="7"/>
    </row>
    <row r="62" spans="1:58" ht="11.25" customHeight="1" x14ac:dyDescent="0.3">
      <c r="A62" s="324"/>
      <c r="B62" s="22"/>
      <c r="C62" s="7"/>
      <c r="D62" s="16"/>
      <c r="E62" s="29"/>
      <c r="F62" s="29"/>
      <c r="BF62" s="7"/>
    </row>
    <row r="63" spans="1:58" ht="11.25" customHeight="1" x14ac:dyDescent="0.3">
      <c r="A63" s="324"/>
      <c r="B63" s="22"/>
      <c r="C63" s="7"/>
      <c r="D63" s="16"/>
      <c r="E63" s="29"/>
      <c r="F63" s="29"/>
      <c r="BF63" s="7"/>
    </row>
    <row r="64" spans="1:58" ht="11.25" customHeight="1" x14ac:dyDescent="0.3">
      <c r="A64" s="324"/>
      <c r="B64" s="22"/>
      <c r="C64" s="7"/>
      <c r="D64" s="16"/>
      <c r="E64" s="29"/>
      <c r="F64" s="29"/>
      <c r="BF64" s="7"/>
    </row>
    <row r="65" spans="1:58" ht="11.25" customHeight="1" x14ac:dyDescent="0.3">
      <c r="A65" s="324"/>
      <c r="B65" s="22"/>
      <c r="C65" s="7"/>
      <c r="D65" s="16"/>
      <c r="E65" s="29"/>
      <c r="F65" s="29"/>
      <c r="BF65" s="7"/>
    </row>
    <row r="66" spans="1:58" ht="11.25" customHeight="1" x14ac:dyDescent="0.3">
      <c r="A66" s="324"/>
      <c r="B66" s="22"/>
      <c r="C66" s="7"/>
      <c r="D66" s="16"/>
      <c r="E66" s="29"/>
      <c r="F66" s="29"/>
      <c r="BF66" s="7"/>
    </row>
    <row r="67" spans="1:58" ht="11.25" customHeight="1" x14ac:dyDescent="0.3">
      <c r="A67" s="324"/>
      <c r="B67" s="22"/>
      <c r="C67" s="7"/>
      <c r="D67" s="16"/>
      <c r="E67" s="29"/>
      <c r="F67" s="29"/>
      <c r="BF67" s="7"/>
    </row>
    <row r="68" spans="1:58" ht="11.25" customHeight="1" x14ac:dyDescent="0.3">
      <c r="A68" s="324"/>
      <c r="B68" s="22"/>
      <c r="C68" s="7"/>
      <c r="D68" s="16"/>
      <c r="E68" s="29"/>
      <c r="F68" s="29"/>
      <c r="BF68" s="7"/>
    </row>
    <row r="69" spans="1:58" ht="11.25" customHeight="1" x14ac:dyDescent="0.3">
      <c r="A69" s="324"/>
      <c r="B69" s="22"/>
      <c r="C69" s="7"/>
      <c r="D69" s="16"/>
      <c r="E69" s="29"/>
      <c r="F69" s="29"/>
      <c r="BF69" s="7"/>
    </row>
    <row r="70" spans="1:58" ht="11.25" customHeight="1" x14ac:dyDescent="0.3">
      <c r="A70" s="324"/>
      <c r="B70" s="22"/>
      <c r="C70" s="7"/>
      <c r="D70" s="16"/>
      <c r="E70" s="29"/>
      <c r="F70" s="29"/>
      <c r="BF70" s="7"/>
    </row>
    <row r="71" spans="1:58" ht="11.25" customHeight="1" x14ac:dyDescent="0.3">
      <c r="A71" s="324"/>
      <c r="B71" s="22"/>
      <c r="C71" s="7"/>
      <c r="D71" s="16"/>
      <c r="E71" s="29"/>
      <c r="F71" s="29"/>
      <c r="BF71" s="7"/>
    </row>
    <row r="72" spans="1:58" ht="11.25" customHeight="1" x14ac:dyDescent="0.3">
      <c r="A72" s="324"/>
      <c r="B72" s="22"/>
      <c r="C72" s="7"/>
      <c r="D72" s="16"/>
      <c r="E72" s="29"/>
      <c r="F72" s="29"/>
      <c r="BF72" s="7"/>
    </row>
    <row r="73" spans="1:58" ht="11.25" customHeight="1" x14ac:dyDescent="0.3">
      <c r="A73" s="324"/>
      <c r="B73" s="22"/>
      <c r="C73" s="7"/>
      <c r="D73" s="16"/>
      <c r="E73" s="29"/>
      <c r="F73" s="29"/>
      <c r="BF73" s="7"/>
    </row>
    <row r="74" spans="1:58" ht="11.25" customHeight="1" x14ac:dyDescent="0.3">
      <c r="A74" s="324"/>
      <c r="B74" s="22"/>
      <c r="C74" s="7"/>
      <c r="D74" s="16"/>
      <c r="E74" s="29"/>
      <c r="F74" s="29"/>
      <c r="BF74" s="7"/>
    </row>
    <row r="75" spans="1:58" ht="11.25" customHeight="1" x14ac:dyDescent="0.3">
      <c r="A75" s="324"/>
      <c r="B75" s="22"/>
      <c r="C75" s="7"/>
      <c r="D75" s="16"/>
      <c r="E75" s="29"/>
      <c r="F75" s="29"/>
      <c r="BF75" s="7"/>
    </row>
    <row r="76" spans="1:58" ht="11.25" customHeight="1" x14ac:dyDescent="0.3">
      <c r="A76" s="324"/>
      <c r="B76" s="22"/>
      <c r="C76" s="7"/>
      <c r="D76" s="16"/>
      <c r="E76" s="29"/>
      <c r="F76" s="29"/>
      <c r="BF76" s="7"/>
    </row>
    <row r="77" spans="1:58" ht="11.25" customHeight="1" x14ac:dyDescent="0.3">
      <c r="A77" s="324"/>
      <c r="B77" s="22"/>
      <c r="C77" s="7"/>
      <c r="D77" s="16"/>
      <c r="E77" s="29"/>
      <c r="F77" s="29"/>
      <c r="BF77" s="7"/>
    </row>
    <row r="78" spans="1:58" ht="11.25" customHeight="1" x14ac:dyDescent="0.3">
      <c r="A78" s="324"/>
      <c r="B78" s="22"/>
      <c r="C78" s="7"/>
      <c r="D78" s="16"/>
      <c r="E78" s="29"/>
      <c r="F78" s="29"/>
      <c r="BF78" s="7"/>
    </row>
    <row r="79" spans="1:58" ht="11.25" customHeight="1" x14ac:dyDescent="0.3">
      <c r="A79" s="324"/>
      <c r="B79" s="22"/>
      <c r="C79" s="7"/>
      <c r="D79" s="16"/>
      <c r="E79" s="29"/>
      <c r="F79" s="29"/>
      <c r="BF79" s="7"/>
    </row>
    <row r="80" spans="1:58" ht="11.25" customHeight="1" x14ac:dyDescent="0.3">
      <c r="A80" s="324"/>
      <c r="B80" s="22"/>
      <c r="C80" s="7"/>
      <c r="D80" s="16"/>
      <c r="E80" s="29"/>
      <c r="F80" s="29"/>
      <c r="BF80" s="7"/>
    </row>
    <row r="81" spans="1:58" ht="11.25" customHeight="1" x14ac:dyDescent="0.3">
      <c r="A81" s="324"/>
      <c r="B81" s="22"/>
      <c r="C81" s="7"/>
      <c r="D81" s="16"/>
      <c r="E81" s="29"/>
      <c r="F81" s="29"/>
      <c r="BF81" s="7"/>
    </row>
    <row r="82" spans="1:58" ht="11.25" customHeight="1" x14ac:dyDescent="0.3">
      <c r="A82" s="324"/>
      <c r="B82" s="22"/>
      <c r="C82" s="7"/>
      <c r="D82" s="16"/>
      <c r="E82" s="29"/>
      <c r="F82" s="29"/>
      <c r="BF82" s="7"/>
    </row>
    <row r="83" spans="1:58" ht="11.25" customHeight="1" x14ac:dyDescent="0.3">
      <c r="A83" s="324"/>
      <c r="B83" s="22"/>
      <c r="C83" s="7"/>
      <c r="D83" s="16"/>
      <c r="E83" s="29"/>
      <c r="F83" s="29"/>
      <c r="BF83" s="7"/>
    </row>
    <row r="84" spans="1:58" ht="11.25" customHeight="1" x14ac:dyDescent="0.3">
      <c r="A84" s="324"/>
      <c r="B84" s="22"/>
      <c r="C84" s="7"/>
      <c r="D84" s="16"/>
      <c r="E84" s="29"/>
      <c r="F84" s="29"/>
      <c r="BF84" s="7"/>
    </row>
    <row r="85" spans="1:58" ht="11.25" customHeight="1" x14ac:dyDescent="0.3">
      <c r="A85" s="324"/>
      <c r="B85" s="22"/>
      <c r="C85" s="7"/>
      <c r="D85" s="16"/>
      <c r="E85" s="29"/>
      <c r="F85" s="29"/>
      <c r="BF85" s="7"/>
    </row>
    <row r="86" spans="1:58" ht="11.25" customHeight="1" x14ac:dyDescent="0.3">
      <c r="A86" s="324"/>
      <c r="B86" s="22"/>
      <c r="C86" s="7"/>
      <c r="D86" s="16"/>
      <c r="E86" s="29"/>
      <c r="F86" s="29"/>
      <c r="BF86" s="7"/>
    </row>
    <row r="87" spans="1:58" ht="11.25" customHeight="1" x14ac:dyDescent="0.3">
      <c r="A87" s="324"/>
      <c r="B87" s="22"/>
      <c r="C87" s="7"/>
      <c r="D87" s="16"/>
      <c r="E87" s="29"/>
      <c r="F87" s="29"/>
      <c r="BF87" s="7"/>
    </row>
    <row r="88" spans="1:58" ht="11.25" customHeight="1" x14ac:dyDescent="0.3">
      <c r="A88" s="324"/>
      <c r="B88" s="22"/>
      <c r="C88" s="7"/>
      <c r="D88" s="16"/>
      <c r="E88" s="29"/>
      <c r="F88" s="29"/>
      <c r="BF88" s="7"/>
    </row>
    <row r="89" spans="1:58" ht="11.25" customHeight="1" x14ac:dyDescent="0.3">
      <c r="A89" s="324"/>
      <c r="B89" s="22"/>
      <c r="C89" s="7"/>
      <c r="D89" s="16"/>
      <c r="E89" s="29"/>
      <c r="F89" s="29"/>
      <c r="BF89" s="7"/>
    </row>
    <row r="90" spans="1:58" ht="11.25" customHeight="1" x14ac:dyDescent="0.3">
      <c r="A90" s="324"/>
      <c r="B90" s="22"/>
      <c r="C90" s="7"/>
      <c r="D90" s="16"/>
      <c r="E90" s="29"/>
      <c r="F90" s="29"/>
      <c r="BF90" s="7"/>
    </row>
    <row r="91" spans="1:58" ht="11.25" customHeight="1" x14ac:dyDescent="0.3">
      <c r="A91" s="324"/>
      <c r="B91" s="22"/>
      <c r="C91" s="7"/>
      <c r="D91" s="16"/>
      <c r="E91" s="29"/>
      <c r="F91" s="29"/>
      <c r="BF91" s="7"/>
    </row>
    <row r="92" spans="1:58" ht="11.25" customHeight="1" x14ac:dyDescent="0.3">
      <c r="A92" s="324"/>
      <c r="B92" s="22"/>
      <c r="C92" s="7"/>
      <c r="D92" s="16"/>
      <c r="E92" s="29"/>
      <c r="F92" s="29"/>
      <c r="BF92" s="7"/>
    </row>
    <row r="93" spans="1:58" ht="11.25" customHeight="1" x14ac:dyDescent="0.3">
      <c r="A93" s="324"/>
      <c r="B93" s="22"/>
      <c r="C93" s="7"/>
      <c r="D93" s="16"/>
      <c r="E93" s="29"/>
      <c r="F93" s="29"/>
      <c r="BF93" s="7"/>
    </row>
    <row r="94" spans="1:58" ht="11.25" customHeight="1" x14ac:dyDescent="0.3">
      <c r="A94" s="324"/>
      <c r="B94" s="22"/>
      <c r="C94" s="7"/>
      <c r="D94" s="16"/>
      <c r="E94" s="29"/>
      <c r="F94" s="29"/>
      <c r="BF94" s="7"/>
    </row>
    <row r="95" spans="1:58" ht="11.25" customHeight="1" x14ac:dyDescent="0.3">
      <c r="A95" s="324"/>
      <c r="B95" s="22"/>
      <c r="C95" s="7"/>
      <c r="D95" s="16"/>
      <c r="E95" s="29"/>
      <c r="F95" s="29"/>
      <c r="BF95" s="7"/>
    </row>
    <row r="96" spans="1:58" ht="11.25" customHeight="1" x14ac:dyDescent="0.3">
      <c r="A96" s="324"/>
      <c r="B96" s="22"/>
      <c r="C96" s="7"/>
      <c r="D96" s="16"/>
      <c r="E96" s="29"/>
      <c r="F96" s="29"/>
      <c r="BF96" s="7"/>
    </row>
    <row r="97" spans="1:58" ht="11.25" customHeight="1" x14ac:dyDescent="0.3">
      <c r="A97" s="324"/>
      <c r="B97" s="22"/>
      <c r="C97" s="7"/>
      <c r="D97" s="16"/>
      <c r="E97" s="29"/>
      <c r="F97" s="29"/>
      <c r="BF97" s="7"/>
    </row>
    <row r="98" spans="1:58" ht="11.25" customHeight="1" x14ac:dyDescent="0.3">
      <c r="A98" s="324"/>
      <c r="B98" s="22"/>
      <c r="C98" s="7"/>
      <c r="D98" s="16"/>
      <c r="E98" s="29"/>
      <c r="F98" s="29"/>
      <c r="BF98" s="7"/>
    </row>
    <row r="99" spans="1:58" ht="11.25" customHeight="1" x14ac:dyDescent="0.3">
      <c r="A99" s="324"/>
      <c r="B99" s="22"/>
      <c r="C99" s="7"/>
      <c r="D99" s="16"/>
      <c r="E99" s="29"/>
      <c r="F99" s="29"/>
      <c r="BF99" s="7"/>
    </row>
    <row r="100" spans="1:58" ht="11.25" customHeight="1" x14ac:dyDescent="0.3">
      <c r="A100" s="324"/>
      <c r="B100" s="22"/>
      <c r="C100" s="7"/>
      <c r="D100" s="16"/>
      <c r="E100" s="29"/>
      <c r="F100" s="29"/>
      <c r="BF100" s="7"/>
    </row>
    <row r="101" spans="1:58" ht="11.25" customHeight="1" x14ac:dyDescent="0.3">
      <c r="A101" s="324"/>
      <c r="B101" s="22"/>
      <c r="C101" s="7"/>
      <c r="D101" s="16"/>
      <c r="E101" s="29"/>
      <c r="F101" s="29"/>
      <c r="BF101" s="7"/>
    </row>
    <row r="102" spans="1:58" ht="11.25" customHeight="1" x14ac:dyDescent="0.3">
      <c r="A102" s="324"/>
      <c r="B102" s="22"/>
      <c r="C102" s="7"/>
      <c r="D102" s="16"/>
      <c r="E102" s="29"/>
      <c r="F102" s="29"/>
      <c r="BF102" s="7"/>
    </row>
    <row r="103" spans="1:58" ht="11.25" customHeight="1" x14ac:dyDescent="0.3">
      <c r="A103" s="324"/>
      <c r="B103" s="22"/>
      <c r="C103" s="7"/>
      <c r="D103" s="16"/>
      <c r="E103" s="29"/>
      <c r="F103" s="29"/>
      <c r="BF103" s="7"/>
    </row>
    <row r="104" spans="1:58" ht="11.25" customHeight="1" x14ac:dyDescent="0.3">
      <c r="A104" s="324"/>
      <c r="B104" s="22"/>
      <c r="C104" s="7"/>
      <c r="D104" s="16"/>
      <c r="E104" s="29"/>
      <c r="F104" s="29"/>
      <c r="BF104" s="7"/>
    </row>
    <row r="105" spans="1:58" ht="11.25" customHeight="1" x14ac:dyDescent="0.3">
      <c r="A105" s="324"/>
      <c r="B105" s="22"/>
      <c r="C105" s="7"/>
      <c r="D105" s="16"/>
      <c r="E105" s="29"/>
      <c r="F105" s="29"/>
      <c r="BF105" s="7"/>
    </row>
    <row r="106" spans="1:58" ht="11.25" customHeight="1" x14ac:dyDescent="0.3">
      <c r="A106" s="324"/>
      <c r="B106" s="22"/>
      <c r="C106" s="7"/>
      <c r="D106" s="16"/>
      <c r="E106" s="29"/>
      <c r="F106" s="29"/>
      <c r="BF106" s="7"/>
    </row>
    <row r="107" spans="1:58" ht="11.25" customHeight="1" x14ac:dyDescent="0.3">
      <c r="A107" s="324"/>
      <c r="B107" s="22"/>
      <c r="C107" s="7"/>
      <c r="D107" s="16"/>
      <c r="E107" s="29"/>
      <c r="F107" s="29"/>
      <c r="BF107" s="7"/>
    </row>
    <row r="108" spans="1:58" ht="11.25" customHeight="1" x14ac:dyDescent="0.3">
      <c r="A108" s="324"/>
      <c r="B108" s="22"/>
      <c r="C108" s="7"/>
      <c r="D108" s="16"/>
      <c r="E108" s="29"/>
      <c r="F108" s="29"/>
      <c r="BF108" s="7"/>
    </row>
    <row r="109" spans="1:58" ht="11.25" customHeight="1" x14ac:dyDescent="0.3">
      <c r="A109" s="324"/>
      <c r="B109" s="22"/>
      <c r="C109" s="7"/>
      <c r="D109" s="16"/>
      <c r="E109" s="29"/>
      <c r="F109" s="29"/>
      <c r="BF109" s="7"/>
    </row>
    <row r="110" spans="1:58" ht="11.25" customHeight="1" x14ac:dyDescent="0.3">
      <c r="A110" s="324"/>
      <c r="B110" s="22"/>
      <c r="C110" s="7"/>
      <c r="D110" s="16"/>
      <c r="E110" s="29"/>
      <c r="F110" s="29"/>
      <c r="BF110" s="7"/>
    </row>
    <row r="111" spans="1:58" ht="11.25" customHeight="1" x14ac:dyDescent="0.3">
      <c r="A111" s="324"/>
      <c r="B111" s="22"/>
      <c r="C111" s="7"/>
      <c r="D111" s="16"/>
      <c r="E111" s="29"/>
      <c r="F111" s="29"/>
      <c r="BF111" s="7"/>
    </row>
    <row r="112" spans="1:58" ht="11.25" customHeight="1" x14ac:dyDescent="0.3">
      <c r="A112" s="324"/>
      <c r="B112" s="22"/>
      <c r="C112" s="7"/>
      <c r="D112" s="16"/>
      <c r="E112" s="29"/>
      <c r="F112" s="29"/>
      <c r="BF112" s="7"/>
    </row>
    <row r="113" spans="1:58" ht="11.25" customHeight="1" x14ac:dyDescent="0.3">
      <c r="A113" s="324"/>
      <c r="B113" s="22"/>
      <c r="C113" s="7"/>
      <c r="D113" s="16"/>
      <c r="E113" s="29"/>
      <c r="F113" s="29"/>
      <c r="BF113" s="7"/>
    </row>
    <row r="114" spans="1:58" ht="11.25" customHeight="1" x14ac:dyDescent="0.3">
      <c r="A114" s="324"/>
      <c r="B114" s="22"/>
      <c r="C114" s="7"/>
      <c r="D114" s="16"/>
      <c r="E114" s="29"/>
      <c r="F114" s="29"/>
      <c r="BF114" s="7"/>
    </row>
    <row r="115" spans="1:58" ht="11.25" customHeight="1" x14ac:dyDescent="0.3">
      <c r="A115" s="324"/>
      <c r="B115" s="22"/>
      <c r="C115" s="7"/>
      <c r="D115" s="16"/>
      <c r="E115" s="29"/>
      <c r="F115" s="29"/>
      <c r="BF115" s="7"/>
    </row>
    <row r="116" spans="1:58" ht="11.25" customHeight="1" x14ac:dyDescent="0.3">
      <c r="A116" s="324"/>
      <c r="B116" s="22"/>
      <c r="C116" s="7"/>
      <c r="D116" s="16"/>
      <c r="E116" s="29"/>
      <c r="F116" s="29"/>
      <c r="BF116" s="7"/>
    </row>
    <row r="117" spans="1:58" ht="11.25" customHeight="1" x14ac:dyDescent="0.3">
      <c r="A117" s="324"/>
      <c r="B117" s="22"/>
      <c r="C117" s="7"/>
      <c r="D117" s="16"/>
      <c r="E117" s="29"/>
      <c r="F117" s="29"/>
      <c r="BF117" s="7"/>
    </row>
    <row r="118" spans="1:58" ht="11.25" customHeight="1" x14ac:dyDescent="0.3">
      <c r="A118" s="324"/>
      <c r="B118" s="22"/>
      <c r="C118" s="7"/>
      <c r="D118" s="16"/>
      <c r="E118" s="29"/>
      <c r="F118" s="29"/>
      <c r="BF118" s="7"/>
    </row>
    <row r="119" spans="1:58" ht="11.25" customHeight="1" x14ac:dyDescent="0.3">
      <c r="A119" s="324"/>
      <c r="B119" s="22"/>
      <c r="C119" s="7"/>
      <c r="D119" s="16"/>
      <c r="E119" s="29"/>
      <c r="F119" s="29"/>
      <c r="BF119" s="7"/>
    </row>
    <row r="120" spans="1:58" ht="11.25" customHeight="1" x14ac:dyDescent="0.3">
      <c r="A120" s="324"/>
      <c r="B120" s="22"/>
      <c r="C120" s="7"/>
      <c r="D120" s="16"/>
      <c r="E120" s="29"/>
      <c r="F120" s="29"/>
      <c r="BF120" s="7"/>
    </row>
    <row r="121" spans="1:58" ht="11.25" customHeight="1" x14ac:dyDescent="0.3">
      <c r="A121" s="324"/>
      <c r="B121" s="22"/>
      <c r="C121" s="7"/>
      <c r="D121" s="16"/>
      <c r="E121" s="29"/>
      <c r="F121" s="29"/>
      <c r="BF121" s="7"/>
    </row>
    <row r="122" spans="1:58" ht="11.25" customHeight="1" x14ac:dyDescent="0.3">
      <c r="A122" s="324"/>
      <c r="B122" s="22"/>
      <c r="C122" s="7"/>
      <c r="D122" s="16"/>
      <c r="E122" s="29"/>
      <c r="F122" s="29"/>
      <c r="BF122" s="7"/>
    </row>
    <row r="123" spans="1:58" ht="11.25" customHeight="1" x14ac:dyDescent="0.3">
      <c r="A123" s="324"/>
      <c r="B123" s="22"/>
      <c r="C123" s="7"/>
      <c r="D123" s="16"/>
      <c r="E123" s="29"/>
      <c r="F123" s="29"/>
      <c r="BF123" s="7"/>
    </row>
    <row r="124" spans="1:58" ht="11.25" customHeight="1" x14ac:dyDescent="0.3">
      <c r="A124" s="324"/>
      <c r="B124" s="22"/>
      <c r="C124" s="7"/>
      <c r="D124" s="16"/>
      <c r="E124" s="29"/>
      <c r="F124" s="29"/>
      <c r="BF124" s="7"/>
    </row>
    <row r="125" spans="1:58" ht="11.25" customHeight="1" x14ac:dyDescent="0.3">
      <c r="A125" s="324"/>
      <c r="B125" s="22"/>
      <c r="C125" s="7"/>
      <c r="D125" s="16"/>
      <c r="E125" s="29"/>
      <c r="F125" s="29"/>
      <c r="BF125" s="7"/>
    </row>
    <row r="126" spans="1:58" ht="11.25" customHeight="1" x14ac:dyDescent="0.3">
      <c r="A126" s="324"/>
      <c r="B126" s="22"/>
      <c r="C126" s="7"/>
      <c r="D126" s="16"/>
      <c r="E126" s="29"/>
      <c r="F126" s="29"/>
      <c r="BF126" s="7"/>
    </row>
    <row r="127" spans="1:58" ht="11.25" customHeight="1" x14ac:dyDescent="0.3">
      <c r="A127" s="324"/>
      <c r="B127" s="22"/>
      <c r="C127" s="7"/>
      <c r="D127" s="16"/>
      <c r="E127" s="29"/>
      <c r="F127" s="29"/>
      <c r="BF127" s="7"/>
    </row>
    <row r="128" spans="1:58" ht="11.25" customHeight="1" x14ac:dyDescent="0.3">
      <c r="A128" s="324"/>
      <c r="B128" s="22"/>
      <c r="C128" s="7"/>
      <c r="D128" s="16"/>
      <c r="E128" s="29"/>
      <c r="F128" s="29"/>
      <c r="BF128" s="7"/>
    </row>
    <row r="129" spans="1:58" ht="11.25" customHeight="1" x14ac:dyDescent="0.3">
      <c r="A129" s="324"/>
      <c r="B129" s="22"/>
      <c r="C129" s="7"/>
      <c r="D129" s="16"/>
      <c r="E129" s="29"/>
      <c r="F129" s="29"/>
      <c r="BF129" s="7"/>
    </row>
    <row r="130" spans="1:58" ht="11.25" customHeight="1" x14ac:dyDescent="0.3">
      <c r="A130" s="324"/>
      <c r="B130" s="22"/>
      <c r="C130" s="7"/>
      <c r="D130" s="16"/>
      <c r="E130" s="29"/>
      <c r="F130" s="29"/>
      <c r="BF130" s="7"/>
    </row>
    <row r="131" spans="1:58" ht="11.25" customHeight="1" x14ac:dyDescent="0.3">
      <c r="A131" s="324"/>
      <c r="B131" s="22"/>
      <c r="C131" s="7"/>
      <c r="D131" s="16"/>
      <c r="E131" s="29"/>
      <c r="F131" s="29"/>
      <c r="BF131" s="7"/>
    </row>
    <row r="132" spans="1:58" ht="11.25" customHeight="1" x14ac:dyDescent="0.3">
      <c r="A132" s="324"/>
      <c r="B132" s="22"/>
      <c r="C132" s="7"/>
      <c r="D132" s="16"/>
      <c r="E132" s="29"/>
      <c r="F132" s="29"/>
      <c r="BF132" s="7"/>
    </row>
    <row r="133" spans="1:58" ht="11.25" customHeight="1" x14ac:dyDescent="0.3">
      <c r="A133" s="324"/>
      <c r="B133" s="22"/>
      <c r="C133" s="7"/>
      <c r="D133" s="16"/>
      <c r="E133" s="29"/>
      <c r="F133" s="29"/>
      <c r="BF133" s="7"/>
    </row>
    <row r="134" spans="1:58" ht="11.25" customHeight="1" x14ac:dyDescent="0.3">
      <c r="A134" s="324"/>
      <c r="B134" s="22"/>
      <c r="C134" s="7"/>
      <c r="D134" s="16"/>
      <c r="E134" s="29"/>
      <c r="F134" s="29"/>
      <c r="BF134" s="7"/>
    </row>
    <row r="135" spans="1:58" ht="11.25" customHeight="1" x14ac:dyDescent="0.3">
      <c r="A135" s="324"/>
      <c r="B135" s="22"/>
      <c r="C135" s="7"/>
      <c r="D135" s="16"/>
      <c r="E135" s="29"/>
      <c r="F135" s="29"/>
      <c r="BF135" s="7"/>
    </row>
    <row r="136" spans="1:58" ht="11.25" customHeight="1" x14ac:dyDescent="0.3">
      <c r="A136" s="324"/>
      <c r="B136" s="22"/>
      <c r="C136" s="7"/>
      <c r="D136" s="16"/>
      <c r="E136" s="29"/>
      <c r="F136" s="29"/>
      <c r="BF136" s="7"/>
    </row>
    <row r="137" spans="1:58" ht="11.25" customHeight="1" x14ac:dyDescent="0.3">
      <c r="A137" s="324"/>
      <c r="B137" s="22"/>
      <c r="C137" s="7"/>
      <c r="D137" s="16"/>
      <c r="E137" s="29"/>
      <c r="F137" s="29"/>
      <c r="BF137" s="7"/>
    </row>
    <row r="138" spans="1:58" ht="11.25" customHeight="1" x14ac:dyDescent="0.3">
      <c r="A138" s="324"/>
      <c r="B138" s="22"/>
      <c r="C138" s="7"/>
      <c r="D138" s="16"/>
      <c r="E138" s="29"/>
      <c r="F138" s="29"/>
      <c r="BF138" s="7"/>
    </row>
    <row r="139" spans="1:58" ht="11.25" customHeight="1" x14ac:dyDescent="0.3">
      <c r="A139" s="324"/>
      <c r="B139" s="22"/>
      <c r="C139" s="7"/>
      <c r="D139" s="16"/>
      <c r="E139" s="29"/>
      <c r="F139" s="29"/>
      <c r="BF139" s="7"/>
    </row>
    <row r="140" spans="1:58" ht="11.25" customHeight="1" x14ac:dyDescent="0.3">
      <c r="A140" s="324"/>
      <c r="B140" s="22"/>
      <c r="C140" s="7"/>
      <c r="D140" s="16"/>
      <c r="E140" s="29"/>
      <c r="F140" s="29"/>
      <c r="BF140" s="7"/>
    </row>
    <row r="141" spans="1:58" ht="11.25" customHeight="1" x14ac:dyDescent="0.3">
      <c r="A141" s="324"/>
      <c r="B141" s="22"/>
      <c r="C141" s="7"/>
      <c r="D141" s="16"/>
      <c r="E141" s="29"/>
      <c r="F141" s="29"/>
      <c r="BF141" s="7"/>
    </row>
    <row r="142" spans="1:58" ht="11.25" customHeight="1" x14ac:dyDescent="0.3">
      <c r="A142" s="324"/>
      <c r="B142" s="22"/>
      <c r="C142" s="7"/>
      <c r="D142" s="16"/>
      <c r="E142" s="29"/>
      <c r="F142" s="29"/>
      <c r="BF142" s="7"/>
    </row>
    <row r="143" spans="1:58" ht="11.25" customHeight="1" x14ac:dyDescent="0.3">
      <c r="A143" s="324"/>
      <c r="B143" s="22"/>
      <c r="C143" s="7"/>
      <c r="D143" s="16"/>
      <c r="E143" s="29"/>
      <c r="F143" s="29"/>
      <c r="BF143" s="7"/>
    </row>
    <row r="144" spans="1:58" ht="11.25" customHeight="1" x14ac:dyDescent="0.3">
      <c r="A144" s="324"/>
      <c r="B144" s="22"/>
      <c r="C144" s="7"/>
      <c r="D144" s="16"/>
      <c r="E144" s="29"/>
      <c r="F144" s="29"/>
      <c r="BF144" s="7"/>
    </row>
    <row r="145" spans="1:58" ht="11.25" customHeight="1" x14ac:dyDescent="0.3">
      <c r="A145" s="324"/>
      <c r="B145" s="22"/>
      <c r="C145" s="7"/>
      <c r="D145" s="16"/>
      <c r="E145" s="29"/>
      <c r="F145" s="29"/>
      <c r="BF145" s="7"/>
    </row>
    <row r="146" spans="1:58" ht="11.25" customHeight="1" x14ac:dyDescent="0.3">
      <c r="A146" s="324"/>
      <c r="B146" s="22"/>
      <c r="C146" s="7"/>
      <c r="D146" s="16"/>
      <c r="E146" s="29"/>
      <c r="F146" s="29"/>
      <c r="BF146" s="7"/>
    </row>
    <row r="147" spans="1:58" ht="11.25" customHeight="1" x14ac:dyDescent="0.3">
      <c r="A147" s="324"/>
      <c r="B147" s="22"/>
      <c r="C147" s="7"/>
      <c r="D147" s="16"/>
      <c r="E147" s="29"/>
      <c r="F147" s="29"/>
      <c r="BF147" s="7"/>
    </row>
    <row r="148" spans="1:58" ht="11.25" customHeight="1" x14ac:dyDescent="0.3">
      <c r="A148" s="324"/>
      <c r="B148" s="22"/>
      <c r="C148" s="7"/>
      <c r="D148" s="16"/>
      <c r="E148" s="29"/>
      <c r="F148" s="29"/>
      <c r="BF148" s="7"/>
    </row>
    <row r="149" spans="1:58" ht="11.25" customHeight="1" x14ac:dyDescent="0.3">
      <c r="A149" s="324"/>
      <c r="B149" s="22"/>
      <c r="C149" s="7"/>
      <c r="D149" s="16"/>
      <c r="E149" s="29"/>
      <c r="F149" s="29"/>
      <c r="BF149" s="7"/>
    </row>
    <row r="150" spans="1:58" ht="11.25" customHeight="1" x14ac:dyDescent="0.3">
      <c r="A150" s="324"/>
      <c r="B150" s="22"/>
      <c r="C150" s="7"/>
      <c r="D150" s="16"/>
      <c r="E150" s="29"/>
      <c r="F150" s="29"/>
      <c r="BF150" s="7"/>
    </row>
    <row r="151" spans="1:58" ht="11.25" customHeight="1" x14ac:dyDescent="0.3">
      <c r="A151" s="324"/>
      <c r="B151" s="22"/>
      <c r="C151" s="7"/>
      <c r="D151" s="16"/>
      <c r="E151" s="29"/>
      <c r="F151" s="29"/>
      <c r="BF151" s="7"/>
    </row>
    <row r="152" spans="1:58" ht="11.25" customHeight="1" x14ac:dyDescent="0.3">
      <c r="A152" s="324"/>
      <c r="B152" s="22"/>
      <c r="C152" s="7"/>
      <c r="D152" s="16"/>
      <c r="E152" s="29"/>
      <c r="F152" s="29"/>
      <c r="BF152" s="7"/>
    </row>
    <row r="153" spans="1:58" ht="11.25" customHeight="1" x14ac:dyDescent="0.3">
      <c r="A153" s="324"/>
      <c r="B153" s="22"/>
      <c r="C153" s="7"/>
      <c r="D153" s="16"/>
      <c r="E153" s="29"/>
      <c r="F153" s="29"/>
      <c r="BF153" s="7"/>
    </row>
    <row r="154" spans="1:58" ht="11.25" customHeight="1" x14ac:dyDescent="0.3">
      <c r="A154" s="324"/>
      <c r="B154" s="22"/>
      <c r="C154" s="7"/>
      <c r="D154" s="16"/>
      <c r="E154" s="29"/>
      <c r="F154" s="29"/>
      <c r="BF154" s="7"/>
    </row>
    <row r="155" spans="1:58" x14ac:dyDescent="0.3">
      <c r="A155" s="324"/>
      <c r="B155" s="22"/>
      <c r="C155" s="7"/>
      <c r="D155" s="16"/>
      <c r="E155" s="29"/>
      <c r="F155" s="29"/>
      <c r="BF155" s="7"/>
    </row>
    <row r="156" spans="1:58" x14ac:dyDescent="0.3">
      <c r="A156" s="324"/>
      <c r="B156" s="22"/>
      <c r="C156" s="7"/>
      <c r="D156" s="16"/>
      <c r="E156" s="29"/>
      <c r="F156" s="29"/>
      <c r="BF156" s="7"/>
    </row>
    <row r="157" spans="1:58" x14ac:dyDescent="0.3">
      <c r="A157" s="324"/>
      <c r="B157" s="22"/>
      <c r="C157" s="7"/>
      <c r="D157" s="16"/>
      <c r="E157" s="29"/>
      <c r="F157" s="29"/>
      <c r="BF157" s="7"/>
    </row>
    <row r="158" spans="1:58" x14ac:dyDescent="0.3">
      <c r="A158" s="324"/>
      <c r="B158" s="22"/>
      <c r="C158" s="7"/>
      <c r="D158" s="16"/>
      <c r="E158" s="29"/>
      <c r="F158" s="29"/>
      <c r="BF158" s="7"/>
    </row>
    <row r="159" spans="1:58" x14ac:dyDescent="0.3">
      <c r="A159" s="324"/>
      <c r="B159" s="22"/>
      <c r="C159" s="7"/>
      <c r="D159" s="16"/>
      <c r="E159" s="29"/>
      <c r="F159" s="29"/>
      <c r="BF159" s="7"/>
    </row>
    <row r="160" spans="1:58" x14ac:dyDescent="0.3">
      <c r="A160" s="324"/>
      <c r="B160" s="22"/>
      <c r="C160" s="7"/>
      <c r="D160" s="16"/>
      <c r="E160" s="29"/>
      <c r="F160" s="29"/>
      <c r="BF160" s="7"/>
    </row>
    <row r="161" spans="1:58" x14ac:dyDescent="0.3">
      <c r="A161" s="324"/>
      <c r="B161" s="22"/>
      <c r="C161" s="7"/>
      <c r="D161" s="16"/>
      <c r="E161" s="29"/>
      <c r="F161" s="29"/>
      <c r="BF161" s="7"/>
    </row>
    <row r="162" spans="1:58" x14ac:dyDescent="0.3">
      <c r="A162" s="324"/>
      <c r="B162" s="22"/>
      <c r="C162" s="7"/>
      <c r="D162" s="16"/>
      <c r="E162" s="29"/>
      <c r="F162" s="29"/>
      <c r="BF162" s="7"/>
    </row>
    <row r="163" spans="1:58" x14ac:dyDescent="0.3">
      <c r="A163" s="324"/>
      <c r="B163" s="22"/>
      <c r="C163" s="7"/>
      <c r="D163" s="16"/>
      <c r="E163" s="29"/>
      <c r="F163" s="29"/>
      <c r="BF163" s="7"/>
    </row>
    <row r="164" spans="1:58" x14ac:dyDescent="0.3">
      <c r="A164" s="324"/>
      <c r="B164" s="22"/>
      <c r="C164" s="7"/>
      <c r="D164" s="16"/>
      <c r="E164" s="29"/>
      <c r="F164" s="29"/>
      <c r="BF164" s="7"/>
    </row>
    <row r="165" spans="1:58" x14ac:dyDescent="0.3">
      <c r="A165" s="324"/>
      <c r="B165" s="22"/>
      <c r="C165" s="7"/>
      <c r="D165" s="16"/>
      <c r="E165" s="29"/>
      <c r="F165" s="29"/>
      <c r="BF165" s="7"/>
    </row>
    <row r="166" spans="1:58" x14ac:dyDescent="0.3">
      <c r="A166" s="324"/>
      <c r="B166" s="22"/>
      <c r="C166" s="7"/>
      <c r="D166" s="16"/>
      <c r="E166" s="29"/>
      <c r="F166" s="29"/>
      <c r="BF166" s="7"/>
    </row>
    <row r="167" spans="1:58" x14ac:dyDescent="0.3">
      <c r="A167" s="324"/>
      <c r="B167" s="22"/>
      <c r="C167" s="7"/>
      <c r="D167" s="16"/>
      <c r="E167" s="29"/>
      <c r="F167" s="29"/>
      <c r="BF167" s="7"/>
    </row>
    <row r="168" spans="1:58" x14ac:dyDescent="0.3">
      <c r="A168" s="324"/>
      <c r="B168" s="22"/>
      <c r="C168" s="7"/>
      <c r="D168" s="16"/>
      <c r="E168" s="29"/>
      <c r="F168" s="29"/>
      <c r="BF168" s="7"/>
    </row>
    <row r="169" spans="1:58" x14ac:dyDescent="0.3">
      <c r="A169" s="324"/>
      <c r="B169" s="22"/>
      <c r="C169" s="7"/>
      <c r="D169" s="16"/>
      <c r="E169" s="29"/>
      <c r="F169" s="29"/>
      <c r="BF169" s="7"/>
    </row>
    <row r="170" spans="1:58" x14ac:dyDescent="0.3">
      <c r="A170" s="324"/>
      <c r="B170" s="22"/>
      <c r="C170" s="7"/>
      <c r="D170" s="16"/>
      <c r="E170" s="29"/>
      <c r="F170" s="29"/>
      <c r="BF170" s="7"/>
    </row>
    <row r="171" spans="1:58" x14ac:dyDescent="0.3">
      <c r="A171" s="324"/>
      <c r="B171" s="22"/>
      <c r="C171" s="7"/>
      <c r="D171" s="16"/>
      <c r="E171" s="29"/>
      <c r="F171" s="29"/>
      <c r="BF171" s="7"/>
    </row>
    <row r="172" spans="1:58" x14ac:dyDescent="0.3">
      <c r="A172" s="324"/>
      <c r="B172" s="22"/>
      <c r="C172" s="7"/>
      <c r="D172" s="16"/>
      <c r="E172" s="29"/>
      <c r="F172" s="29"/>
      <c r="BF172" s="7"/>
    </row>
    <row r="173" spans="1:58" x14ac:dyDescent="0.3">
      <c r="A173" s="324"/>
      <c r="B173" s="22"/>
      <c r="C173" s="7"/>
      <c r="D173" s="16"/>
      <c r="E173" s="29"/>
      <c r="F173" s="29"/>
      <c r="BF173" s="7"/>
    </row>
    <row r="174" spans="1:58" x14ac:dyDescent="0.3">
      <c r="A174" s="324"/>
      <c r="B174" s="22"/>
      <c r="C174" s="7"/>
      <c r="D174" s="16"/>
      <c r="E174" s="29"/>
      <c r="F174" s="29"/>
      <c r="BF174" s="7"/>
    </row>
    <row r="175" spans="1:58" x14ac:dyDescent="0.3">
      <c r="A175" s="324"/>
      <c r="B175" s="22"/>
      <c r="C175" s="7"/>
      <c r="D175" s="16"/>
      <c r="E175" s="29"/>
      <c r="F175" s="29"/>
      <c r="BF175" s="7"/>
    </row>
    <row r="176" spans="1:58" x14ac:dyDescent="0.3">
      <c r="A176" s="324"/>
      <c r="B176" s="22"/>
      <c r="C176" s="7"/>
      <c r="D176" s="16"/>
      <c r="E176" s="29"/>
      <c r="F176" s="29"/>
      <c r="BF176" s="7"/>
    </row>
    <row r="177" spans="1:58" x14ac:dyDescent="0.3">
      <c r="A177" s="324"/>
      <c r="B177" s="22"/>
      <c r="C177" s="7"/>
      <c r="D177" s="16"/>
      <c r="E177" s="29"/>
      <c r="F177" s="29"/>
      <c r="BF177" s="7"/>
    </row>
    <row r="178" spans="1:58" x14ac:dyDescent="0.3">
      <c r="A178" s="324"/>
      <c r="B178" s="22"/>
      <c r="C178" s="7"/>
      <c r="D178" s="16"/>
      <c r="E178" s="29"/>
      <c r="F178" s="29"/>
      <c r="BF178" s="7"/>
    </row>
    <row r="179" spans="1:58" x14ac:dyDescent="0.3">
      <c r="A179" s="324"/>
      <c r="B179" s="22"/>
      <c r="C179" s="7"/>
      <c r="D179" s="16"/>
      <c r="E179" s="29"/>
      <c r="F179" s="29"/>
      <c r="BF179" s="7"/>
    </row>
    <row r="180" spans="1:58" x14ac:dyDescent="0.3">
      <c r="A180" s="324"/>
      <c r="B180" s="22"/>
      <c r="C180" s="7"/>
      <c r="D180" s="16"/>
      <c r="E180" s="29"/>
      <c r="F180" s="29"/>
      <c r="BF180" s="7"/>
    </row>
    <row r="181" spans="1:58" x14ac:dyDescent="0.3">
      <c r="A181" s="324"/>
      <c r="B181" s="22"/>
      <c r="C181" s="7"/>
      <c r="D181" s="16"/>
      <c r="E181" s="29"/>
      <c r="F181" s="29"/>
      <c r="BF181" s="7"/>
    </row>
    <row r="182" spans="1:58" x14ac:dyDescent="0.3">
      <c r="A182" s="324"/>
      <c r="B182" s="22"/>
      <c r="C182" s="7"/>
      <c r="D182" s="16"/>
      <c r="E182" s="29"/>
      <c r="F182" s="29"/>
      <c r="BF182" s="7"/>
    </row>
    <row r="183" spans="1:58" x14ac:dyDescent="0.3">
      <c r="A183" s="324"/>
      <c r="B183" s="22"/>
      <c r="C183" s="7"/>
      <c r="D183" s="16"/>
      <c r="E183" s="29"/>
      <c r="F183" s="29"/>
      <c r="BF183" s="7"/>
    </row>
    <row r="184" spans="1:58" x14ac:dyDescent="0.3">
      <c r="A184" s="324"/>
      <c r="B184" s="22"/>
      <c r="C184" s="7"/>
      <c r="D184" s="16"/>
      <c r="E184" s="29"/>
      <c r="F184" s="29"/>
      <c r="BF184" s="7"/>
    </row>
    <row r="185" spans="1:58" x14ac:dyDescent="0.3">
      <c r="A185" s="324"/>
      <c r="B185" s="22"/>
      <c r="C185" s="7"/>
      <c r="D185" s="16"/>
      <c r="E185" s="29"/>
      <c r="F185" s="29"/>
      <c r="BF185" s="7"/>
    </row>
    <row r="186" spans="1:58" x14ac:dyDescent="0.3">
      <c r="A186" s="324"/>
      <c r="B186" s="22"/>
      <c r="C186" s="7"/>
      <c r="D186" s="16"/>
      <c r="E186" s="29"/>
      <c r="F186" s="29"/>
      <c r="BF186" s="7"/>
    </row>
    <row r="187" spans="1:58" x14ac:dyDescent="0.3">
      <c r="A187" s="324"/>
      <c r="B187" s="22"/>
      <c r="C187" s="7"/>
      <c r="D187" s="16"/>
      <c r="E187" s="29"/>
      <c r="F187" s="29"/>
      <c r="BF187" s="7"/>
    </row>
    <row r="188" spans="1:58" x14ac:dyDescent="0.3">
      <c r="A188" s="324"/>
      <c r="B188" s="22"/>
      <c r="C188" s="7"/>
      <c r="D188" s="16"/>
      <c r="E188" s="29"/>
      <c r="F188" s="29"/>
      <c r="BF188" s="7"/>
    </row>
    <row r="189" spans="1:58" x14ac:dyDescent="0.3">
      <c r="A189" s="324"/>
      <c r="B189" s="22"/>
      <c r="C189" s="7"/>
      <c r="D189" s="16"/>
      <c r="E189" s="29"/>
      <c r="F189" s="29"/>
      <c r="BF189" s="7"/>
    </row>
    <row r="190" spans="1:58" x14ac:dyDescent="0.3">
      <c r="A190" s="324"/>
      <c r="B190" s="22"/>
      <c r="C190" s="7"/>
      <c r="D190" s="16"/>
      <c r="E190" s="29"/>
      <c r="F190" s="29"/>
      <c r="BF190" s="7"/>
    </row>
    <row r="191" spans="1:58" x14ac:dyDescent="0.3">
      <c r="A191" s="324"/>
      <c r="B191" s="22"/>
      <c r="C191" s="7"/>
      <c r="D191" s="16"/>
      <c r="E191" s="29"/>
      <c r="F191" s="29"/>
      <c r="BF191" s="7"/>
    </row>
    <row r="192" spans="1:58" x14ac:dyDescent="0.3">
      <c r="A192" s="324"/>
      <c r="B192" s="22"/>
      <c r="C192" s="7"/>
      <c r="D192" s="16"/>
      <c r="E192" s="29"/>
      <c r="F192" s="29"/>
      <c r="BF192" s="7"/>
    </row>
    <row r="193" spans="1:58" x14ac:dyDescent="0.3">
      <c r="A193" s="324"/>
      <c r="B193" s="22"/>
      <c r="C193" s="7"/>
      <c r="D193" s="16"/>
      <c r="E193" s="29"/>
      <c r="F193" s="29"/>
      <c r="BF193" s="7"/>
    </row>
    <row r="194" spans="1:58" x14ac:dyDescent="0.3">
      <c r="A194" s="324"/>
      <c r="B194" s="22"/>
      <c r="C194" s="7"/>
      <c r="D194" s="16"/>
      <c r="E194" s="29"/>
      <c r="F194" s="29"/>
      <c r="BF194" s="7"/>
    </row>
    <row r="195" spans="1:58" x14ac:dyDescent="0.3">
      <c r="A195" s="324"/>
      <c r="B195" s="22"/>
      <c r="C195" s="7"/>
      <c r="D195" s="16"/>
      <c r="E195" s="29"/>
      <c r="F195" s="29"/>
      <c r="BF195" s="7"/>
    </row>
    <row r="196" spans="1:58" x14ac:dyDescent="0.3">
      <c r="A196" s="324"/>
      <c r="B196" s="22"/>
      <c r="C196" s="7"/>
      <c r="D196" s="16"/>
      <c r="E196" s="29"/>
      <c r="F196" s="29"/>
      <c r="BF196" s="7"/>
    </row>
    <row r="197" spans="1:58" x14ac:dyDescent="0.3">
      <c r="A197" s="324"/>
      <c r="B197" s="22"/>
      <c r="C197" s="7"/>
      <c r="D197" s="16"/>
      <c r="E197" s="29"/>
      <c r="F197" s="29"/>
      <c r="BF197" s="7"/>
    </row>
    <row r="198" spans="1:58" x14ac:dyDescent="0.3">
      <c r="A198" s="324"/>
      <c r="B198" s="22"/>
      <c r="C198" s="7"/>
      <c r="D198" s="16"/>
      <c r="E198" s="29"/>
      <c r="F198" s="29"/>
      <c r="BF198" s="7"/>
    </row>
    <row r="199" spans="1:58" x14ac:dyDescent="0.3">
      <c r="A199" s="324"/>
      <c r="B199" s="22"/>
      <c r="C199" s="7"/>
      <c r="D199" s="16"/>
      <c r="E199" s="29"/>
      <c r="F199" s="29"/>
      <c r="BF199" s="7"/>
    </row>
    <row r="200" spans="1:58" x14ac:dyDescent="0.3">
      <c r="A200" s="324"/>
      <c r="B200" s="22"/>
      <c r="C200" s="7"/>
      <c r="D200" s="16"/>
      <c r="E200" s="29"/>
      <c r="F200" s="29"/>
      <c r="BF200" s="7"/>
    </row>
    <row r="201" spans="1:58" x14ac:dyDescent="0.3">
      <c r="A201" s="324"/>
      <c r="B201" s="22"/>
      <c r="C201" s="7"/>
      <c r="D201" s="16"/>
      <c r="E201" s="29"/>
      <c r="F201" s="29"/>
      <c r="BF201" s="7"/>
    </row>
    <row r="202" spans="1:58" x14ac:dyDescent="0.3">
      <c r="A202" s="324"/>
      <c r="B202" s="22"/>
      <c r="C202" s="7"/>
      <c r="D202" s="16"/>
      <c r="E202" s="29"/>
      <c r="F202" s="29"/>
      <c r="BF202" s="7"/>
    </row>
    <row r="203" spans="1:58" x14ac:dyDescent="0.3">
      <c r="A203" s="324"/>
      <c r="B203" s="22"/>
      <c r="C203" s="7"/>
      <c r="D203" s="16"/>
      <c r="E203" s="29"/>
      <c r="F203" s="29"/>
      <c r="BF203" s="7"/>
    </row>
    <row r="204" spans="1:58" x14ac:dyDescent="0.3">
      <c r="A204" s="324"/>
      <c r="B204" s="22"/>
      <c r="C204" s="7"/>
      <c r="D204" s="16"/>
      <c r="E204" s="29"/>
      <c r="F204" s="29"/>
      <c r="BF204" s="7"/>
    </row>
    <row r="205" spans="1:58" x14ac:dyDescent="0.3">
      <c r="A205" s="324"/>
      <c r="B205" s="22"/>
      <c r="C205" s="7"/>
      <c r="D205" s="16"/>
      <c r="E205" s="29"/>
      <c r="F205" s="29"/>
      <c r="BF205" s="7"/>
    </row>
    <row r="206" spans="1:58" x14ac:dyDescent="0.3">
      <c r="A206" s="324"/>
      <c r="B206" s="22"/>
      <c r="C206" s="7"/>
      <c r="D206" s="16"/>
      <c r="E206" s="29"/>
      <c r="F206" s="29"/>
      <c r="BF206" s="7"/>
    </row>
    <row r="207" spans="1:58" x14ac:dyDescent="0.3">
      <c r="A207" s="324"/>
      <c r="B207" s="22"/>
      <c r="C207" s="7"/>
      <c r="D207" s="16"/>
      <c r="E207" s="29"/>
      <c r="F207" s="29"/>
      <c r="BF207" s="7"/>
    </row>
    <row r="208" spans="1:58" x14ac:dyDescent="0.3">
      <c r="A208" s="324"/>
      <c r="B208" s="22"/>
      <c r="C208" s="7"/>
      <c r="D208" s="16"/>
      <c r="E208" s="29"/>
      <c r="F208" s="29"/>
      <c r="BF208" s="7"/>
    </row>
    <row r="209" spans="1:58" x14ac:dyDescent="0.3">
      <c r="A209" s="324"/>
      <c r="B209" s="22"/>
      <c r="C209" s="7"/>
      <c r="D209" s="16"/>
      <c r="E209" s="29"/>
      <c r="F209" s="29"/>
      <c r="BF209" s="7"/>
    </row>
    <row r="210" spans="1:58" x14ac:dyDescent="0.3">
      <c r="A210" s="324"/>
      <c r="B210" s="22"/>
      <c r="C210" s="7"/>
      <c r="D210" s="16"/>
      <c r="E210" s="29"/>
      <c r="F210" s="29"/>
      <c r="BF210" s="7"/>
    </row>
    <row r="211" spans="1:58" x14ac:dyDescent="0.3">
      <c r="A211" s="324"/>
      <c r="B211" s="22"/>
      <c r="C211" s="7"/>
      <c r="D211" s="16"/>
      <c r="E211" s="29"/>
      <c r="F211" s="29"/>
      <c r="BF211" s="7"/>
    </row>
    <row r="212" spans="1:58" x14ac:dyDescent="0.3">
      <c r="A212" s="324"/>
      <c r="B212" s="22"/>
      <c r="C212" s="7"/>
      <c r="D212" s="16"/>
      <c r="E212" s="29"/>
      <c r="F212" s="29"/>
      <c r="BF212" s="7"/>
    </row>
    <row r="213" spans="1:58" x14ac:dyDescent="0.3">
      <c r="A213" s="324"/>
      <c r="B213" s="22"/>
      <c r="C213" s="7"/>
      <c r="D213" s="16"/>
      <c r="E213" s="29"/>
      <c r="F213" s="29"/>
      <c r="BF213" s="7"/>
    </row>
    <row r="214" spans="1:58" x14ac:dyDescent="0.3">
      <c r="A214" s="324"/>
      <c r="B214" s="22"/>
      <c r="C214" s="7"/>
      <c r="D214" s="16"/>
      <c r="E214" s="29"/>
      <c r="F214" s="29"/>
      <c r="BF214" s="7"/>
    </row>
    <row r="215" spans="1:58" x14ac:dyDescent="0.3">
      <c r="A215" s="324"/>
      <c r="B215" s="22"/>
      <c r="C215" s="7"/>
      <c r="D215" s="16"/>
      <c r="E215" s="29"/>
      <c r="F215" s="29"/>
      <c r="BF215" s="7"/>
    </row>
    <row r="216" spans="1:58" x14ac:dyDescent="0.3">
      <c r="A216" s="324"/>
      <c r="B216" s="22"/>
      <c r="C216" s="7"/>
      <c r="D216" s="16"/>
      <c r="E216" s="29"/>
      <c r="F216" s="29"/>
      <c r="BF216" s="7"/>
    </row>
    <row r="217" spans="1:58" x14ac:dyDescent="0.3">
      <c r="A217" s="324"/>
      <c r="B217" s="22"/>
      <c r="C217" s="7"/>
      <c r="D217" s="16"/>
      <c r="E217" s="29"/>
      <c r="F217" s="29"/>
      <c r="BF217" s="7"/>
    </row>
    <row r="218" spans="1:58" x14ac:dyDescent="0.3">
      <c r="A218" s="324"/>
      <c r="B218" s="22"/>
      <c r="C218" s="7"/>
      <c r="D218" s="16"/>
      <c r="E218" s="29"/>
      <c r="F218" s="29"/>
      <c r="BF218" s="7"/>
    </row>
    <row r="219" spans="1:58" x14ac:dyDescent="0.3">
      <c r="A219" s="324"/>
      <c r="B219" s="22"/>
      <c r="C219" s="7"/>
      <c r="D219" s="16"/>
      <c r="E219" s="29"/>
      <c r="F219" s="29"/>
      <c r="BF219" s="7"/>
    </row>
    <row r="220" spans="1:58" x14ac:dyDescent="0.3">
      <c r="A220" s="324"/>
      <c r="B220" s="22"/>
      <c r="C220" s="7"/>
      <c r="D220" s="16"/>
      <c r="E220" s="29"/>
      <c r="F220" s="29"/>
      <c r="BF220" s="7"/>
    </row>
    <row r="221" spans="1:58" x14ac:dyDescent="0.3">
      <c r="A221" s="324"/>
      <c r="B221" s="22"/>
      <c r="C221" s="7"/>
      <c r="D221" s="16"/>
      <c r="E221" s="29"/>
      <c r="F221" s="29"/>
      <c r="BF221" s="7"/>
    </row>
    <row r="222" spans="1:58" x14ac:dyDescent="0.3">
      <c r="A222" s="324"/>
      <c r="B222" s="22"/>
      <c r="C222" s="7"/>
      <c r="D222" s="16"/>
      <c r="E222" s="29"/>
      <c r="F222" s="29"/>
      <c r="BF222" s="7"/>
    </row>
    <row r="223" spans="1:58" x14ac:dyDescent="0.3">
      <c r="A223" s="324"/>
      <c r="B223" s="22"/>
      <c r="C223" s="7"/>
      <c r="D223" s="16"/>
      <c r="E223" s="29"/>
      <c r="F223" s="29"/>
      <c r="BF223" s="7"/>
    </row>
    <row r="224" spans="1:58" x14ac:dyDescent="0.3">
      <c r="A224" s="324"/>
      <c r="B224" s="22"/>
      <c r="C224" s="7"/>
      <c r="D224" s="16"/>
      <c r="E224" s="29"/>
      <c r="F224" s="29"/>
      <c r="BF224" s="7"/>
    </row>
    <row r="225" spans="1:58" x14ac:dyDescent="0.3">
      <c r="A225" s="324"/>
      <c r="B225" s="22"/>
      <c r="C225" s="7"/>
      <c r="D225" s="16"/>
      <c r="E225" s="29"/>
      <c r="F225" s="29"/>
      <c r="BF225" s="7"/>
    </row>
    <row r="226" spans="1:58" x14ac:dyDescent="0.3">
      <c r="A226" s="324"/>
      <c r="B226" s="22"/>
      <c r="C226" s="7"/>
      <c r="D226" s="16"/>
      <c r="E226" s="29"/>
      <c r="F226" s="29"/>
      <c r="BF226" s="7"/>
    </row>
    <row r="227" spans="1:58" x14ac:dyDescent="0.3">
      <c r="A227" s="324"/>
      <c r="B227" s="22"/>
      <c r="C227" s="7"/>
      <c r="D227" s="16"/>
      <c r="E227" s="29"/>
      <c r="F227" s="29"/>
      <c r="BF227" s="7"/>
    </row>
    <row r="228" spans="1:58" x14ac:dyDescent="0.3">
      <c r="A228" s="324"/>
      <c r="B228" s="22"/>
      <c r="C228" s="7"/>
      <c r="D228" s="16"/>
      <c r="E228" s="29"/>
      <c r="F228" s="29"/>
      <c r="BF228" s="7"/>
    </row>
    <row r="229" spans="1:58" x14ac:dyDescent="0.3">
      <c r="A229" s="324"/>
      <c r="B229" s="22"/>
      <c r="C229" s="7"/>
      <c r="D229" s="16"/>
      <c r="E229" s="29"/>
      <c r="F229" s="29"/>
      <c r="BF229" s="7"/>
    </row>
    <row r="230" spans="1:58" x14ac:dyDescent="0.3">
      <c r="A230" s="324"/>
      <c r="B230" s="22"/>
      <c r="C230" s="7"/>
      <c r="D230" s="16"/>
      <c r="E230" s="29"/>
      <c r="F230" s="29"/>
      <c r="BF230" s="7"/>
    </row>
    <row r="231" spans="1:58" x14ac:dyDescent="0.3">
      <c r="A231" s="324"/>
      <c r="B231" s="22"/>
      <c r="C231" s="7"/>
      <c r="D231" s="16"/>
      <c r="E231" s="29"/>
      <c r="F231" s="29"/>
      <c r="BF231" s="7"/>
    </row>
    <row r="232" spans="1:58" x14ac:dyDescent="0.3">
      <c r="A232" s="324"/>
      <c r="B232" s="22"/>
      <c r="C232" s="7"/>
      <c r="D232" s="16"/>
      <c r="E232" s="29"/>
      <c r="F232" s="29"/>
      <c r="BF232" s="7"/>
    </row>
    <row r="233" spans="1:58" x14ac:dyDescent="0.3">
      <c r="A233" s="324"/>
      <c r="B233" s="22"/>
      <c r="C233" s="7"/>
      <c r="D233" s="16"/>
      <c r="E233" s="29"/>
      <c r="F233" s="29"/>
      <c r="BF233" s="7"/>
    </row>
    <row r="234" spans="1:58" x14ac:dyDescent="0.3">
      <c r="A234" s="324"/>
      <c r="B234" s="22"/>
      <c r="C234" s="7"/>
      <c r="D234" s="16"/>
      <c r="E234" s="29"/>
      <c r="F234" s="29"/>
      <c r="BF234" s="7"/>
    </row>
    <row r="235" spans="1:58" x14ac:dyDescent="0.3">
      <c r="A235" s="324"/>
      <c r="B235" s="22"/>
      <c r="C235" s="7"/>
      <c r="D235" s="16"/>
      <c r="E235" s="29"/>
      <c r="F235" s="29"/>
      <c r="BF235" s="7"/>
    </row>
    <row r="236" spans="1:58" x14ac:dyDescent="0.3">
      <c r="A236" s="324"/>
      <c r="B236" s="22"/>
      <c r="C236" s="7"/>
      <c r="D236" s="16"/>
      <c r="E236" s="29"/>
      <c r="F236" s="29"/>
      <c r="BF236" s="7"/>
    </row>
    <row r="237" spans="1:58" x14ac:dyDescent="0.3">
      <c r="A237" s="324"/>
      <c r="B237" s="22"/>
      <c r="C237" s="7"/>
      <c r="D237" s="16"/>
      <c r="E237" s="29"/>
      <c r="F237" s="29"/>
      <c r="BF237" s="7"/>
    </row>
    <row r="238" spans="1:58" x14ac:dyDescent="0.3">
      <c r="A238" s="324"/>
      <c r="B238" s="22"/>
      <c r="C238" s="7"/>
      <c r="D238" s="16"/>
      <c r="E238" s="29"/>
      <c r="F238" s="29"/>
      <c r="BF238" s="7"/>
    </row>
    <row r="239" spans="1:58" x14ac:dyDescent="0.3">
      <c r="A239" s="324"/>
      <c r="B239" s="22"/>
      <c r="C239" s="7"/>
      <c r="D239" s="16"/>
      <c r="E239" s="29"/>
      <c r="F239" s="29"/>
      <c r="BF239" s="7"/>
    </row>
    <row r="240" spans="1:58" x14ac:dyDescent="0.3">
      <c r="A240" s="324"/>
      <c r="B240" s="22"/>
      <c r="C240" s="7"/>
      <c r="D240" s="16"/>
      <c r="E240" s="29"/>
      <c r="F240" s="29"/>
      <c r="BF240" s="7"/>
    </row>
    <row r="241" spans="1:58" x14ac:dyDescent="0.3">
      <c r="A241" s="324"/>
      <c r="B241" s="22"/>
      <c r="C241" s="7"/>
      <c r="D241" s="16"/>
      <c r="E241" s="29"/>
      <c r="F241" s="29"/>
      <c r="BF241" s="7"/>
    </row>
    <row r="242" spans="1:58" x14ac:dyDescent="0.3">
      <c r="A242" s="324"/>
      <c r="B242" s="22"/>
      <c r="C242" s="7"/>
      <c r="D242" s="16"/>
      <c r="E242" s="29"/>
      <c r="F242" s="29"/>
      <c r="BF242" s="7"/>
    </row>
    <row r="243" spans="1:58" x14ac:dyDescent="0.3">
      <c r="A243" s="324"/>
      <c r="B243" s="22"/>
      <c r="C243" s="7"/>
      <c r="D243" s="16"/>
      <c r="E243" s="29"/>
      <c r="F243" s="29"/>
      <c r="BF243" s="7"/>
    </row>
    <row r="244" spans="1:58" x14ac:dyDescent="0.3">
      <c r="A244" s="324"/>
      <c r="B244" s="22"/>
      <c r="C244" s="7"/>
      <c r="D244" s="16"/>
      <c r="E244" s="29"/>
      <c r="F244" s="29"/>
      <c r="BF244" s="7"/>
    </row>
    <row r="245" spans="1:58" x14ac:dyDescent="0.3">
      <c r="A245" s="324"/>
      <c r="B245" s="22"/>
      <c r="C245" s="7"/>
      <c r="D245" s="16"/>
      <c r="E245" s="29"/>
      <c r="F245" s="29"/>
      <c r="BF245" s="7"/>
    </row>
    <row r="246" spans="1:58" x14ac:dyDescent="0.3">
      <c r="A246" s="324"/>
      <c r="B246" s="22"/>
      <c r="C246" s="7"/>
      <c r="D246" s="16"/>
      <c r="E246" s="29"/>
      <c r="F246" s="29"/>
      <c r="BF246" s="7"/>
    </row>
    <row r="247" spans="1:58" x14ac:dyDescent="0.3">
      <c r="A247" s="324"/>
      <c r="B247" s="22"/>
      <c r="C247" s="7"/>
      <c r="D247" s="16"/>
      <c r="E247" s="29"/>
      <c r="F247" s="29"/>
      <c r="BF247" s="7"/>
    </row>
    <row r="248" spans="1:58" x14ac:dyDescent="0.3">
      <c r="A248" s="324"/>
      <c r="B248" s="22"/>
      <c r="C248" s="7"/>
      <c r="D248" s="16"/>
      <c r="E248" s="29"/>
      <c r="F248" s="29"/>
      <c r="BF248" s="7"/>
    </row>
    <row r="249" spans="1:58" x14ac:dyDescent="0.3">
      <c r="A249" s="324"/>
      <c r="B249" s="22"/>
      <c r="C249" s="7"/>
      <c r="D249" s="16"/>
      <c r="E249" s="29"/>
      <c r="F249" s="29"/>
      <c r="BF249" s="7"/>
    </row>
    <row r="250" spans="1:58" x14ac:dyDescent="0.3">
      <c r="A250" s="324"/>
      <c r="B250" s="22"/>
      <c r="C250" s="7"/>
      <c r="D250" s="16"/>
      <c r="E250" s="29"/>
      <c r="F250" s="29"/>
      <c r="BF250" s="7"/>
    </row>
    <row r="251" spans="1:58" x14ac:dyDescent="0.3">
      <c r="A251" s="324"/>
      <c r="B251" s="22"/>
      <c r="C251" s="7"/>
      <c r="D251" s="16"/>
      <c r="E251" s="29"/>
      <c r="F251" s="29"/>
      <c r="BF251" s="7"/>
    </row>
    <row r="252" spans="1:58" x14ac:dyDescent="0.3">
      <c r="A252" s="324"/>
      <c r="B252" s="22"/>
      <c r="C252" s="7"/>
      <c r="D252" s="16"/>
      <c r="E252" s="29"/>
      <c r="F252" s="29"/>
      <c r="BF252" s="7"/>
    </row>
    <row r="253" spans="1:58" x14ac:dyDescent="0.3">
      <c r="A253" s="324"/>
      <c r="B253" s="22"/>
      <c r="C253" s="7"/>
      <c r="D253" s="16"/>
      <c r="E253" s="29"/>
      <c r="F253" s="29"/>
      <c r="BF253" s="7"/>
    </row>
    <row r="254" spans="1:58" x14ac:dyDescent="0.3">
      <c r="A254" s="324"/>
      <c r="B254" s="22"/>
      <c r="C254" s="7"/>
      <c r="D254" s="16"/>
      <c r="E254" s="29"/>
      <c r="F254" s="29"/>
      <c r="BF254" s="7"/>
    </row>
    <row r="255" spans="1:58" x14ac:dyDescent="0.3">
      <c r="A255" s="324"/>
      <c r="B255" s="22"/>
      <c r="C255" s="7"/>
      <c r="D255" s="16"/>
      <c r="E255" s="29"/>
      <c r="F255" s="29"/>
      <c r="BF255" s="7"/>
    </row>
    <row r="256" spans="1:58" x14ac:dyDescent="0.3">
      <c r="A256" s="324"/>
      <c r="B256" s="22"/>
      <c r="C256" s="7"/>
      <c r="D256" s="16"/>
      <c r="E256" s="29"/>
      <c r="F256" s="29"/>
      <c r="BF256" s="7"/>
    </row>
    <row r="257" spans="1:58" x14ac:dyDescent="0.3">
      <c r="A257" s="324"/>
      <c r="B257" s="22"/>
      <c r="C257" s="7"/>
      <c r="D257" s="16"/>
      <c r="E257" s="29"/>
      <c r="F257" s="29"/>
      <c r="BF257" s="7"/>
    </row>
    <row r="258" spans="1:58" x14ac:dyDescent="0.3">
      <c r="A258" s="324"/>
      <c r="B258" s="22"/>
      <c r="C258" s="7"/>
      <c r="D258" s="16"/>
      <c r="E258" s="29"/>
      <c r="F258" s="29"/>
      <c r="BF258" s="7"/>
    </row>
    <row r="259" spans="1:58" x14ac:dyDescent="0.3">
      <c r="A259" s="324"/>
      <c r="B259" s="22"/>
      <c r="C259" s="7"/>
      <c r="D259" s="16"/>
      <c r="E259" s="29"/>
      <c r="F259" s="29"/>
      <c r="BF259" s="7"/>
    </row>
    <row r="260" spans="1:58" x14ac:dyDescent="0.3">
      <c r="A260" s="324"/>
      <c r="B260" s="22"/>
      <c r="C260" s="7"/>
      <c r="D260" s="16"/>
      <c r="E260" s="29"/>
      <c r="F260" s="29"/>
      <c r="BF260" s="7"/>
    </row>
    <row r="261" spans="1:58" x14ac:dyDescent="0.3">
      <c r="A261" s="324"/>
      <c r="B261" s="22"/>
      <c r="C261" s="7"/>
      <c r="D261" s="16"/>
      <c r="E261" s="29"/>
      <c r="F261" s="29"/>
      <c r="BF261" s="7"/>
    </row>
    <row r="262" spans="1:58" x14ac:dyDescent="0.3">
      <c r="A262" s="324"/>
      <c r="B262" s="22"/>
      <c r="C262" s="7"/>
      <c r="D262" s="16"/>
      <c r="E262" s="29"/>
      <c r="F262" s="29"/>
      <c r="BF262" s="7"/>
    </row>
    <row r="263" spans="1:58" x14ac:dyDescent="0.3">
      <c r="A263" s="324"/>
      <c r="B263" s="22"/>
      <c r="C263" s="7"/>
      <c r="D263" s="16"/>
      <c r="E263" s="29"/>
      <c r="F263" s="29"/>
      <c r="BF263" s="7"/>
    </row>
    <row r="264" spans="1:58" x14ac:dyDescent="0.3">
      <c r="A264" s="324"/>
      <c r="B264" s="22"/>
      <c r="C264" s="7"/>
      <c r="D264" s="16"/>
      <c r="E264" s="29"/>
      <c r="F264" s="29"/>
      <c r="BF264" s="7"/>
    </row>
    <row r="265" spans="1:58" x14ac:dyDescent="0.3">
      <c r="A265" s="324"/>
      <c r="B265" s="22"/>
      <c r="C265" s="7"/>
      <c r="D265" s="16"/>
      <c r="E265" s="29"/>
      <c r="F265" s="29"/>
      <c r="BF265" s="7"/>
    </row>
    <row r="266" spans="1:58" x14ac:dyDescent="0.3">
      <c r="A266" s="324"/>
      <c r="B266" s="22"/>
      <c r="C266" s="7"/>
      <c r="D266" s="16"/>
      <c r="E266" s="29"/>
      <c r="F266" s="29"/>
      <c r="BF266" s="7"/>
    </row>
    <row r="267" spans="1:58" x14ac:dyDescent="0.3">
      <c r="A267" s="324"/>
      <c r="B267" s="22"/>
      <c r="C267" s="7"/>
      <c r="D267" s="16"/>
      <c r="E267" s="29"/>
      <c r="F267" s="29"/>
      <c r="BF267" s="7"/>
    </row>
    <row r="268" spans="1:58" x14ac:dyDescent="0.3">
      <c r="A268" s="324"/>
      <c r="B268" s="22"/>
      <c r="C268" s="7"/>
      <c r="D268" s="16"/>
      <c r="E268" s="29"/>
      <c r="F268" s="29"/>
      <c r="BF268" s="7"/>
    </row>
    <row r="269" spans="1:58" x14ac:dyDescent="0.3">
      <c r="A269" s="324"/>
      <c r="B269" s="22"/>
      <c r="C269" s="7"/>
      <c r="D269" s="16"/>
      <c r="E269" s="29"/>
      <c r="F269" s="29"/>
      <c r="BF269" s="7"/>
    </row>
    <row r="270" spans="1:58" x14ac:dyDescent="0.3">
      <c r="A270" s="324"/>
      <c r="B270" s="22"/>
      <c r="C270" s="7"/>
      <c r="D270" s="16"/>
      <c r="E270" s="29"/>
      <c r="F270" s="29"/>
      <c r="BF270" s="7"/>
    </row>
    <row r="271" spans="1:58" x14ac:dyDescent="0.3">
      <c r="A271" s="324"/>
      <c r="B271" s="22"/>
      <c r="C271" s="7"/>
      <c r="D271" s="16"/>
      <c r="E271" s="29"/>
      <c r="F271" s="29"/>
      <c r="BF271" s="7"/>
    </row>
    <row r="272" spans="1:58" x14ac:dyDescent="0.3">
      <c r="A272" s="324"/>
      <c r="B272" s="22"/>
      <c r="C272" s="7"/>
      <c r="D272" s="16"/>
      <c r="E272" s="29"/>
      <c r="F272" s="29"/>
      <c r="BF272" s="7"/>
    </row>
    <row r="273" spans="1:58" x14ac:dyDescent="0.3">
      <c r="A273" s="324"/>
      <c r="B273" s="22"/>
      <c r="C273" s="7"/>
      <c r="D273" s="16"/>
      <c r="E273" s="29"/>
      <c r="F273" s="29"/>
      <c r="BF273" s="7"/>
    </row>
    <row r="274" spans="1:58" x14ac:dyDescent="0.3">
      <c r="A274" s="324"/>
      <c r="B274" s="22"/>
      <c r="C274" s="7"/>
      <c r="D274" s="16"/>
      <c r="E274" s="29"/>
      <c r="F274" s="29"/>
      <c r="BF274" s="7"/>
    </row>
    <row r="275" spans="1:58" x14ac:dyDescent="0.3">
      <c r="A275" s="324"/>
      <c r="B275" s="22"/>
      <c r="C275" s="7"/>
      <c r="D275" s="16"/>
      <c r="E275" s="29"/>
      <c r="F275" s="29"/>
      <c r="BF275" s="7"/>
    </row>
    <row r="276" spans="1:58" x14ac:dyDescent="0.3">
      <c r="A276" s="324"/>
      <c r="B276" s="22"/>
      <c r="C276" s="7"/>
      <c r="D276" s="16"/>
      <c r="E276" s="29"/>
      <c r="F276" s="29"/>
      <c r="BF276" s="7"/>
    </row>
    <row r="277" spans="1:58" x14ac:dyDescent="0.3">
      <c r="A277" s="324"/>
      <c r="B277" s="22"/>
      <c r="C277" s="7"/>
      <c r="D277" s="16"/>
      <c r="E277" s="29"/>
      <c r="F277" s="29"/>
      <c r="BF277" s="7"/>
    </row>
    <row r="278" spans="1:58" x14ac:dyDescent="0.3">
      <c r="A278" s="324"/>
      <c r="B278" s="22"/>
      <c r="C278" s="7"/>
      <c r="D278" s="16"/>
      <c r="E278" s="29"/>
      <c r="F278" s="29"/>
      <c r="BF278" s="7"/>
    </row>
    <row r="279" spans="1:58" x14ac:dyDescent="0.3">
      <c r="A279" s="324"/>
      <c r="B279" s="22"/>
      <c r="C279" s="7"/>
      <c r="D279" s="16"/>
      <c r="E279" s="29"/>
      <c r="F279" s="29"/>
      <c r="BF279" s="7"/>
    </row>
    <row r="280" spans="1:58" x14ac:dyDescent="0.3">
      <c r="A280" s="324"/>
      <c r="B280" s="22"/>
      <c r="C280" s="7"/>
      <c r="D280" s="16"/>
      <c r="E280" s="29"/>
      <c r="F280" s="29"/>
      <c r="BF280" s="7"/>
    </row>
    <row r="281" spans="1:58" x14ac:dyDescent="0.3">
      <c r="A281" s="324"/>
      <c r="B281" s="22"/>
      <c r="C281" s="7"/>
      <c r="D281" s="16"/>
      <c r="E281" s="29"/>
      <c r="F281" s="29"/>
      <c r="BF281" s="7"/>
    </row>
    <row r="282" spans="1:58" x14ac:dyDescent="0.3">
      <c r="A282" s="324"/>
      <c r="B282" s="22"/>
      <c r="C282" s="7"/>
      <c r="D282" s="16"/>
      <c r="E282" s="29"/>
      <c r="F282" s="29"/>
      <c r="BF282" s="7"/>
    </row>
    <row r="283" spans="1:58" x14ac:dyDescent="0.3">
      <c r="A283" s="324"/>
      <c r="B283" s="22"/>
      <c r="C283" s="7"/>
      <c r="D283" s="16"/>
      <c r="E283" s="29"/>
      <c r="F283" s="29"/>
      <c r="BF283" s="7"/>
    </row>
    <row r="284" spans="1:58" x14ac:dyDescent="0.3">
      <c r="A284" s="324"/>
      <c r="B284" s="22"/>
      <c r="C284" s="7"/>
      <c r="D284" s="16"/>
      <c r="E284" s="29"/>
      <c r="F284" s="29"/>
      <c r="BF284" s="7"/>
    </row>
    <row r="285" spans="1:58" x14ac:dyDescent="0.3">
      <c r="A285" s="324"/>
      <c r="B285" s="22"/>
      <c r="C285" s="7"/>
      <c r="D285" s="16"/>
      <c r="E285" s="29"/>
      <c r="F285" s="29"/>
      <c r="BF285" s="7"/>
    </row>
    <row r="286" spans="1:58" x14ac:dyDescent="0.3">
      <c r="A286" s="324"/>
      <c r="B286" s="22"/>
      <c r="C286" s="7"/>
      <c r="D286" s="16"/>
      <c r="E286" s="29"/>
      <c r="F286" s="29"/>
      <c r="BF286" s="7"/>
    </row>
    <row r="287" spans="1:58" x14ac:dyDescent="0.3">
      <c r="A287" s="324"/>
      <c r="B287" s="22"/>
      <c r="C287" s="7"/>
      <c r="D287" s="16"/>
      <c r="E287" s="29"/>
      <c r="F287" s="29"/>
      <c r="BF287" s="7"/>
    </row>
    <row r="288" spans="1:58" x14ac:dyDescent="0.3">
      <c r="A288" s="324"/>
      <c r="B288" s="22"/>
      <c r="C288" s="7"/>
      <c r="D288" s="16"/>
      <c r="E288" s="29"/>
      <c r="F288" s="29"/>
      <c r="BF288" s="7"/>
    </row>
    <row r="289" spans="1:58" x14ac:dyDescent="0.3">
      <c r="A289" s="324"/>
      <c r="B289" s="22"/>
      <c r="C289" s="7"/>
      <c r="D289" s="16"/>
      <c r="E289" s="29"/>
      <c r="F289" s="29"/>
      <c r="BF289" s="7"/>
    </row>
    <row r="290" spans="1:58" x14ac:dyDescent="0.3">
      <c r="A290" s="324"/>
      <c r="B290" s="22"/>
      <c r="C290" s="7"/>
      <c r="D290" s="16"/>
      <c r="E290" s="29"/>
      <c r="F290" s="29"/>
      <c r="BF290" s="7"/>
    </row>
    <row r="291" spans="1:58" x14ac:dyDescent="0.3">
      <c r="A291" s="324"/>
      <c r="B291" s="22"/>
      <c r="C291" s="7"/>
      <c r="D291" s="16"/>
      <c r="E291" s="29"/>
      <c r="F291" s="29"/>
      <c r="BF291" s="7"/>
    </row>
    <row r="292" spans="1:58" x14ac:dyDescent="0.3">
      <c r="A292" s="324"/>
      <c r="B292" s="22"/>
      <c r="C292" s="7"/>
      <c r="D292" s="16"/>
      <c r="E292" s="29"/>
      <c r="F292" s="29"/>
      <c r="BF292" s="7"/>
    </row>
    <row r="293" spans="1:58" x14ac:dyDescent="0.3">
      <c r="A293" s="324"/>
      <c r="B293" s="22"/>
      <c r="C293" s="7"/>
      <c r="D293" s="16"/>
      <c r="E293" s="29"/>
      <c r="F293" s="29"/>
      <c r="BF293" s="7"/>
    </row>
    <row r="294" spans="1:58" x14ac:dyDescent="0.3">
      <c r="A294" s="324"/>
      <c r="B294" s="22"/>
      <c r="C294" s="7"/>
      <c r="D294" s="16"/>
      <c r="E294" s="29"/>
      <c r="F294" s="29"/>
      <c r="BF294" s="7"/>
    </row>
    <row r="295" spans="1:58" x14ac:dyDescent="0.3">
      <c r="A295" s="324"/>
      <c r="B295" s="22"/>
      <c r="C295" s="7"/>
      <c r="D295" s="16"/>
      <c r="E295" s="29"/>
      <c r="F295" s="29"/>
      <c r="BF295" s="7"/>
    </row>
    <row r="296" spans="1:58" x14ac:dyDescent="0.3">
      <c r="A296" s="324"/>
      <c r="B296" s="22"/>
      <c r="C296" s="7"/>
      <c r="D296" s="16"/>
      <c r="E296" s="29"/>
      <c r="F296" s="29"/>
      <c r="BF296" s="7"/>
    </row>
    <row r="297" spans="1:58" x14ac:dyDescent="0.3">
      <c r="A297" s="324"/>
      <c r="B297" s="22"/>
      <c r="C297" s="7"/>
      <c r="D297" s="16"/>
      <c r="E297" s="29"/>
      <c r="F297" s="29"/>
      <c r="BF297" s="7"/>
    </row>
    <row r="298" spans="1:58" x14ac:dyDescent="0.3">
      <c r="A298" s="324"/>
      <c r="B298" s="22"/>
      <c r="C298" s="7"/>
      <c r="D298" s="16"/>
      <c r="E298" s="29"/>
      <c r="F298" s="29"/>
      <c r="BF298" s="7"/>
    </row>
    <row r="299" spans="1:58" x14ac:dyDescent="0.3">
      <c r="A299" s="324"/>
      <c r="B299" s="22"/>
      <c r="C299" s="7"/>
      <c r="D299" s="16"/>
      <c r="E299" s="29"/>
      <c r="F299" s="29"/>
      <c r="BF299" s="7"/>
    </row>
    <row r="300" spans="1:58" x14ac:dyDescent="0.3">
      <c r="A300" s="324"/>
      <c r="B300" s="22"/>
      <c r="C300" s="7"/>
      <c r="D300" s="16"/>
      <c r="E300" s="29"/>
      <c r="F300" s="29"/>
      <c r="BF300" s="7"/>
    </row>
    <row r="301" spans="1:58" x14ac:dyDescent="0.3">
      <c r="A301" s="324"/>
      <c r="B301" s="22"/>
      <c r="C301" s="7"/>
      <c r="D301" s="16"/>
      <c r="E301" s="29"/>
      <c r="F301" s="29"/>
      <c r="BF301" s="7"/>
    </row>
    <row r="302" spans="1:58" x14ac:dyDescent="0.3">
      <c r="A302" s="324"/>
      <c r="B302" s="22"/>
      <c r="C302" s="7"/>
      <c r="D302" s="16"/>
      <c r="E302" s="29"/>
      <c r="F302" s="29"/>
      <c r="BF302" s="7"/>
    </row>
    <row r="303" spans="1:58" x14ac:dyDescent="0.3">
      <c r="A303" s="324"/>
      <c r="B303" s="22"/>
      <c r="C303" s="7"/>
      <c r="D303" s="16"/>
      <c r="E303" s="29"/>
      <c r="F303" s="29"/>
      <c r="BF303" s="7"/>
    </row>
    <row r="304" spans="1:58" x14ac:dyDescent="0.3">
      <c r="A304" s="324"/>
      <c r="B304" s="22"/>
      <c r="C304" s="7"/>
      <c r="D304" s="16"/>
      <c r="E304" s="29"/>
      <c r="F304" s="29"/>
      <c r="BF304" s="7"/>
    </row>
    <row r="305" spans="1:58" x14ac:dyDescent="0.3">
      <c r="A305" s="324"/>
      <c r="B305" s="22"/>
      <c r="C305" s="7"/>
      <c r="D305" s="16"/>
      <c r="E305" s="29"/>
      <c r="F305" s="29"/>
      <c r="BF305" s="7"/>
    </row>
    <row r="306" spans="1:58" x14ac:dyDescent="0.3">
      <c r="A306" s="324"/>
      <c r="B306" s="22"/>
      <c r="C306" s="7"/>
      <c r="D306" s="16"/>
      <c r="E306" s="29"/>
      <c r="F306" s="29"/>
      <c r="BF306" s="7"/>
    </row>
    <row r="307" spans="1:58" x14ac:dyDescent="0.3">
      <c r="A307" s="324"/>
      <c r="B307" s="22"/>
      <c r="C307" s="7"/>
      <c r="D307" s="16"/>
      <c r="E307" s="29"/>
      <c r="F307" s="29"/>
      <c r="BF307" s="7"/>
    </row>
    <row r="308" spans="1:58" x14ac:dyDescent="0.3">
      <c r="A308" s="324"/>
      <c r="B308" s="22"/>
      <c r="C308" s="7"/>
      <c r="D308" s="16"/>
      <c r="E308" s="29"/>
      <c r="F308" s="29"/>
      <c r="BF308" s="7"/>
    </row>
    <row r="309" spans="1:58" x14ac:dyDescent="0.3">
      <c r="A309" s="324"/>
      <c r="B309" s="22"/>
      <c r="C309" s="7"/>
      <c r="D309" s="16"/>
      <c r="E309" s="29"/>
      <c r="F309" s="29"/>
      <c r="BF309" s="7"/>
    </row>
    <row r="310" spans="1:58" x14ac:dyDescent="0.3">
      <c r="A310" s="324"/>
      <c r="B310" s="22"/>
      <c r="C310" s="7"/>
      <c r="D310" s="16"/>
      <c r="E310" s="29"/>
      <c r="F310" s="29"/>
      <c r="BF310" s="7"/>
    </row>
    <row r="311" spans="1:58" x14ac:dyDescent="0.3">
      <c r="A311" s="324"/>
      <c r="B311" s="22"/>
      <c r="C311" s="7"/>
      <c r="D311" s="16"/>
      <c r="E311" s="29"/>
      <c r="F311" s="29"/>
      <c r="BF311" s="7"/>
    </row>
    <row r="312" spans="1:58" x14ac:dyDescent="0.3">
      <c r="A312" s="324"/>
      <c r="B312" s="22"/>
      <c r="C312" s="7"/>
      <c r="D312" s="16"/>
      <c r="E312" s="29"/>
      <c r="F312" s="29"/>
      <c r="BF312" s="7"/>
    </row>
    <row r="313" spans="1:58" x14ac:dyDescent="0.3">
      <c r="A313" s="324"/>
      <c r="B313" s="22"/>
      <c r="C313" s="7"/>
      <c r="D313" s="16"/>
      <c r="E313" s="29"/>
      <c r="F313" s="29"/>
      <c r="BF313" s="7"/>
    </row>
    <row r="314" spans="1:58" x14ac:dyDescent="0.3">
      <c r="A314" s="324"/>
      <c r="B314" s="22"/>
      <c r="C314" s="7"/>
      <c r="D314" s="16"/>
      <c r="E314" s="29"/>
      <c r="F314" s="29"/>
      <c r="BF314" s="7"/>
    </row>
    <row r="315" spans="1:58" x14ac:dyDescent="0.3">
      <c r="A315" s="324"/>
      <c r="B315" s="22"/>
      <c r="C315" s="7"/>
      <c r="D315" s="16"/>
      <c r="E315" s="29"/>
      <c r="F315" s="29"/>
      <c r="BF315" s="7"/>
    </row>
    <row r="316" spans="1:58" x14ac:dyDescent="0.3">
      <c r="A316" s="324"/>
      <c r="B316" s="22"/>
      <c r="C316" s="7"/>
      <c r="D316" s="16"/>
      <c r="E316" s="29"/>
      <c r="F316" s="29"/>
      <c r="BF316" s="7"/>
    </row>
    <row r="317" spans="1:58" x14ac:dyDescent="0.3">
      <c r="A317" s="324"/>
      <c r="B317" s="22"/>
      <c r="C317" s="7"/>
      <c r="D317" s="16"/>
      <c r="E317" s="29"/>
      <c r="F317" s="29"/>
      <c r="BF317" s="7"/>
    </row>
    <row r="318" spans="1:58" x14ac:dyDescent="0.3">
      <c r="A318" s="324"/>
      <c r="B318" s="22"/>
      <c r="C318" s="7"/>
      <c r="D318" s="16"/>
      <c r="E318" s="29"/>
      <c r="F318" s="29"/>
      <c r="BF318" s="7"/>
    </row>
    <row r="319" spans="1:58" x14ac:dyDescent="0.3">
      <c r="A319" s="324"/>
      <c r="B319" s="22"/>
      <c r="C319" s="7"/>
      <c r="D319" s="16"/>
      <c r="E319" s="29"/>
      <c r="F319" s="29"/>
      <c r="BF319" s="7"/>
    </row>
    <row r="320" spans="1:58" x14ac:dyDescent="0.3">
      <c r="A320" s="324"/>
      <c r="B320" s="22"/>
      <c r="C320" s="7"/>
      <c r="D320" s="16"/>
      <c r="E320" s="29"/>
      <c r="F320" s="29"/>
      <c r="BF320" s="7"/>
    </row>
    <row r="321" spans="1:58" x14ac:dyDescent="0.3">
      <c r="A321" s="324"/>
      <c r="B321" s="22"/>
      <c r="C321" s="7"/>
      <c r="D321" s="16"/>
      <c r="E321" s="29"/>
      <c r="F321" s="29"/>
      <c r="BF321" s="7"/>
    </row>
    <row r="322" spans="1:58" x14ac:dyDescent="0.3">
      <c r="A322" s="324"/>
      <c r="B322" s="22"/>
      <c r="C322" s="7"/>
      <c r="D322" s="16"/>
      <c r="E322" s="29"/>
      <c r="F322" s="29"/>
      <c r="BF322" s="7"/>
    </row>
    <row r="323" spans="1:58" x14ac:dyDescent="0.3">
      <c r="A323" s="324"/>
      <c r="B323" s="22"/>
      <c r="C323" s="7"/>
      <c r="D323" s="16"/>
      <c r="E323" s="29"/>
      <c r="F323" s="29"/>
      <c r="BF323" s="7"/>
    </row>
    <row r="324" spans="1:58" x14ac:dyDescent="0.3">
      <c r="A324" s="324"/>
      <c r="B324" s="22"/>
      <c r="C324" s="7"/>
      <c r="D324" s="16"/>
      <c r="E324" s="29"/>
      <c r="F324" s="29"/>
      <c r="BF324" s="7"/>
    </row>
    <row r="325" spans="1:58" x14ac:dyDescent="0.3">
      <c r="A325" s="324"/>
      <c r="B325" s="22"/>
      <c r="C325" s="7"/>
      <c r="D325" s="16"/>
      <c r="E325" s="29"/>
      <c r="F325" s="29"/>
      <c r="BF325" s="7"/>
    </row>
    <row r="326" spans="1:58" x14ac:dyDescent="0.3">
      <c r="A326" s="324"/>
      <c r="B326" s="22"/>
      <c r="C326" s="7"/>
      <c r="D326" s="16"/>
      <c r="E326" s="29"/>
      <c r="F326" s="29"/>
      <c r="BF326" s="7"/>
    </row>
    <row r="327" spans="1:58" x14ac:dyDescent="0.3">
      <c r="A327" s="324"/>
      <c r="B327" s="22"/>
      <c r="C327" s="7"/>
      <c r="D327" s="16"/>
      <c r="E327" s="29"/>
      <c r="F327" s="29"/>
      <c r="BF327" s="7"/>
    </row>
    <row r="328" spans="1:58" x14ac:dyDescent="0.3">
      <c r="A328" s="324"/>
      <c r="B328" s="22"/>
      <c r="C328" s="7"/>
      <c r="D328" s="16"/>
      <c r="E328" s="29"/>
      <c r="F328" s="29"/>
      <c r="BF328" s="7"/>
    </row>
    <row r="329" spans="1:58" x14ac:dyDescent="0.3">
      <c r="A329" s="324"/>
      <c r="B329" s="22"/>
      <c r="C329" s="7"/>
      <c r="D329" s="16"/>
      <c r="E329" s="29"/>
      <c r="F329" s="29"/>
      <c r="BF329" s="7"/>
    </row>
    <row r="330" spans="1:58" x14ac:dyDescent="0.3">
      <c r="A330" s="324"/>
      <c r="B330" s="22"/>
      <c r="C330" s="7"/>
      <c r="D330" s="16"/>
      <c r="E330" s="29"/>
      <c r="F330" s="29"/>
      <c r="BF330" s="7"/>
    </row>
    <row r="331" spans="1:58" x14ac:dyDescent="0.3">
      <c r="A331" s="324"/>
      <c r="B331" s="22"/>
      <c r="C331" s="7"/>
      <c r="D331" s="16"/>
      <c r="E331" s="29"/>
      <c r="F331" s="29"/>
      <c r="BF331" s="7"/>
    </row>
    <row r="332" spans="1:58" x14ac:dyDescent="0.3">
      <c r="A332" s="324"/>
      <c r="B332" s="22"/>
      <c r="C332" s="7"/>
      <c r="D332" s="16"/>
      <c r="E332" s="29"/>
      <c r="F332" s="29"/>
      <c r="BF332" s="7"/>
    </row>
    <row r="333" spans="1:58" x14ac:dyDescent="0.3">
      <c r="A333" s="324"/>
      <c r="B333" s="22"/>
      <c r="C333" s="7"/>
      <c r="D333" s="16"/>
      <c r="E333" s="29"/>
      <c r="F333" s="29"/>
      <c r="BF333" s="7"/>
    </row>
    <row r="334" spans="1:58" x14ac:dyDescent="0.3">
      <c r="A334" s="324"/>
      <c r="B334" s="22"/>
      <c r="C334" s="7"/>
      <c r="D334" s="16"/>
      <c r="E334" s="29"/>
      <c r="F334" s="29"/>
      <c r="BF334" s="7"/>
    </row>
    <row r="335" spans="1:58" x14ac:dyDescent="0.3">
      <c r="A335" s="324"/>
      <c r="B335" s="22"/>
      <c r="C335" s="7"/>
      <c r="D335" s="16"/>
      <c r="E335" s="29"/>
      <c r="F335" s="29"/>
      <c r="BF335" s="7"/>
    </row>
    <row r="336" spans="1:58" x14ac:dyDescent="0.3">
      <c r="A336" s="324"/>
      <c r="B336" s="22"/>
      <c r="C336" s="7"/>
      <c r="D336" s="16"/>
      <c r="E336" s="29"/>
      <c r="F336" s="29"/>
      <c r="BF336" s="7"/>
    </row>
    <row r="337" spans="1:58" x14ac:dyDescent="0.3">
      <c r="A337" s="324"/>
      <c r="B337" s="22"/>
      <c r="C337" s="7"/>
      <c r="D337" s="16"/>
      <c r="E337" s="29"/>
      <c r="F337" s="29"/>
      <c r="BF337" s="7"/>
    </row>
    <row r="338" spans="1:58" x14ac:dyDescent="0.3">
      <c r="A338" s="324"/>
      <c r="B338" s="22"/>
      <c r="C338" s="7"/>
      <c r="D338" s="16"/>
      <c r="E338" s="29"/>
      <c r="F338" s="29"/>
      <c r="BF338" s="7"/>
    </row>
    <row r="339" spans="1:58" x14ac:dyDescent="0.3">
      <c r="A339" s="324"/>
      <c r="B339" s="22"/>
      <c r="C339" s="7"/>
      <c r="D339" s="16"/>
      <c r="E339" s="29"/>
      <c r="F339" s="29"/>
      <c r="BF339" s="7"/>
    </row>
    <row r="340" spans="1:58" x14ac:dyDescent="0.3">
      <c r="A340" s="324"/>
      <c r="B340" s="22"/>
      <c r="C340" s="7"/>
      <c r="D340" s="16"/>
      <c r="E340" s="29"/>
      <c r="F340" s="29"/>
      <c r="BF340" s="7"/>
    </row>
    <row r="341" spans="1:58" x14ac:dyDescent="0.3">
      <c r="A341" s="324"/>
      <c r="B341" s="22"/>
      <c r="C341" s="7"/>
      <c r="D341" s="16"/>
      <c r="E341" s="29"/>
      <c r="F341" s="29"/>
      <c r="BF341" s="7"/>
    </row>
    <row r="342" spans="1:58" x14ac:dyDescent="0.3">
      <c r="A342" s="324"/>
      <c r="B342" s="22"/>
      <c r="C342" s="7"/>
      <c r="D342" s="16"/>
      <c r="E342" s="29"/>
      <c r="F342" s="29"/>
      <c r="BF342" s="7"/>
    </row>
    <row r="343" spans="1:58" x14ac:dyDescent="0.3">
      <c r="A343" s="324"/>
      <c r="B343" s="22"/>
      <c r="C343" s="7"/>
      <c r="D343" s="16"/>
      <c r="E343" s="29"/>
      <c r="F343" s="29"/>
      <c r="BF343" s="7"/>
    </row>
    <row r="344" spans="1:58" x14ac:dyDescent="0.3">
      <c r="A344" s="324"/>
      <c r="B344" s="22"/>
      <c r="C344" s="7"/>
      <c r="D344" s="16"/>
      <c r="E344" s="29"/>
      <c r="F344" s="29"/>
      <c r="BF344" s="7"/>
    </row>
    <row r="345" spans="1:58" x14ac:dyDescent="0.3">
      <c r="A345" s="324"/>
      <c r="B345" s="22"/>
      <c r="C345" s="7"/>
      <c r="D345" s="16"/>
      <c r="E345" s="29"/>
      <c r="F345" s="29"/>
      <c r="BF345" s="7"/>
    </row>
    <row r="346" spans="1:58" x14ac:dyDescent="0.3">
      <c r="A346" s="324"/>
      <c r="B346" s="22"/>
      <c r="C346" s="7"/>
      <c r="D346" s="16"/>
      <c r="E346" s="29"/>
      <c r="F346" s="29"/>
      <c r="BF346" s="7"/>
    </row>
    <row r="347" spans="1:58" x14ac:dyDescent="0.3">
      <c r="A347" s="324"/>
      <c r="B347" s="22"/>
      <c r="C347" s="7"/>
      <c r="D347" s="16"/>
      <c r="E347" s="29"/>
      <c r="F347" s="29"/>
      <c r="BF347" s="7"/>
    </row>
    <row r="348" spans="1:58" x14ac:dyDescent="0.3">
      <c r="A348" s="324"/>
      <c r="B348" s="22"/>
      <c r="C348" s="7"/>
      <c r="D348" s="16"/>
      <c r="E348" s="29"/>
      <c r="F348" s="29"/>
      <c r="BF348" s="7"/>
    </row>
    <row r="349" spans="1:58" x14ac:dyDescent="0.3">
      <c r="A349" s="324"/>
      <c r="B349" s="22"/>
      <c r="C349" s="7"/>
      <c r="D349" s="16"/>
      <c r="E349" s="29"/>
      <c r="F349" s="29"/>
      <c r="BF349" s="7"/>
    </row>
    <row r="350" spans="1:58" x14ac:dyDescent="0.3">
      <c r="A350" s="324"/>
      <c r="B350" s="22"/>
      <c r="C350" s="7"/>
      <c r="D350" s="16"/>
      <c r="E350" s="29"/>
      <c r="F350" s="29"/>
      <c r="BF350" s="7"/>
    </row>
    <row r="351" spans="1:58" x14ac:dyDescent="0.3">
      <c r="A351" s="324"/>
      <c r="B351" s="22"/>
      <c r="C351" s="7"/>
      <c r="D351" s="16"/>
      <c r="E351" s="29"/>
      <c r="F351" s="29"/>
      <c r="BF351" s="7"/>
    </row>
    <row r="352" spans="1:58" x14ac:dyDescent="0.3">
      <c r="A352" s="324"/>
      <c r="B352" s="22"/>
      <c r="C352" s="7"/>
      <c r="D352" s="16"/>
      <c r="E352" s="29"/>
      <c r="F352" s="29"/>
      <c r="BF352" s="7"/>
    </row>
    <row r="353" spans="1:58" x14ac:dyDescent="0.3">
      <c r="A353" s="324"/>
      <c r="B353" s="22"/>
      <c r="C353" s="7"/>
      <c r="D353" s="16"/>
      <c r="E353" s="29"/>
      <c r="F353" s="29"/>
      <c r="BF353" s="7"/>
    </row>
    <row r="354" spans="1:58" x14ac:dyDescent="0.3">
      <c r="A354" s="324"/>
      <c r="B354" s="22"/>
      <c r="C354" s="7"/>
      <c r="D354" s="16"/>
      <c r="E354" s="29"/>
      <c r="F354" s="29"/>
      <c r="BF354" s="7"/>
    </row>
    <row r="355" spans="1:58" x14ac:dyDescent="0.3">
      <c r="A355" s="324"/>
      <c r="B355" s="22"/>
      <c r="C355" s="7"/>
      <c r="D355" s="16"/>
      <c r="E355" s="29"/>
      <c r="F355" s="29"/>
      <c r="BF355" s="7"/>
    </row>
    <row r="356" spans="1:58" x14ac:dyDescent="0.3">
      <c r="A356" s="324"/>
      <c r="B356" s="22"/>
      <c r="C356" s="7"/>
      <c r="D356" s="16"/>
      <c r="E356" s="29"/>
      <c r="F356" s="29"/>
      <c r="BF356" s="7"/>
    </row>
    <row r="357" spans="1:58" x14ac:dyDescent="0.3">
      <c r="A357" s="324"/>
      <c r="B357" s="22"/>
      <c r="C357" s="7"/>
      <c r="D357" s="16"/>
      <c r="E357" s="29"/>
      <c r="F357" s="29"/>
      <c r="BF357" s="7"/>
    </row>
    <row r="358" spans="1:58" x14ac:dyDescent="0.3">
      <c r="A358" s="324"/>
      <c r="B358" s="22"/>
      <c r="C358" s="7"/>
      <c r="D358" s="16"/>
      <c r="E358" s="29"/>
      <c r="F358" s="29"/>
      <c r="BF358" s="7"/>
    </row>
    <row r="359" spans="1:58" x14ac:dyDescent="0.3">
      <c r="A359" s="324"/>
      <c r="B359" s="22"/>
      <c r="C359" s="7"/>
      <c r="D359" s="16"/>
      <c r="E359" s="29"/>
      <c r="F359" s="29"/>
      <c r="BF359" s="7"/>
    </row>
    <row r="360" spans="1:58" x14ac:dyDescent="0.3">
      <c r="A360" s="324"/>
      <c r="B360" s="22"/>
      <c r="C360" s="7"/>
      <c r="D360" s="16"/>
      <c r="E360" s="29"/>
      <c r="F360" s="29"/>
      <c r="BF360" s="7"/>
    </row>
    <row r="361" spans="1:58" x14ac:dyDescent="0.3">
      <c r="A361" s="324"/>
      <c r="B361" s="22"/>
      <c r="C361" s="7"/>
      <c r="D361" s="16"/>
      <c r="E361" s="29"/>
      <c r="F361" s="29"/>
      <c r="BF361" s="7"/>
    </row>
    <row r="362" spans="1:58" x14ac:dyDescent="0.3">
      <c r="A362" s="324"/>
      <c r="B362" s="22"/>
      <c r="C362" s="7"/>
      <c r="D362" s="16"/>
      <c r="E362" s="29"/>
      <c r="F362" s="29"/>
      <c r="BF362" s="7"/>
    </row>
    <row r="363" spans="1:58" x14ac:dyDescent="0.3">
      <c r="A363" s="324"/>
      <c r="B363" s="22"/>
      <c r="C363" s="7"/>
      <c r="D363" s="16"/>
      <c r="E363" s="29"/>
      <c r="F363" s="29"/>
      <c r="BF363" s="7"/>
    </row>
    <row r="364" spans="1:58" x14ac:dyDescent="0.3">
      <c r="A364" s="324"/>
      <c r="B364" s="22"/>
      <c r="C364" s="7"/>
      <c r="D364" s="16"/>
      <c r="E364" s="29"/>
      <c r="F364" s="29"/>
      <c r="BF364" s="7"/>
    </row>
    <row r="365" spans="1:58" x14ac:dyDescent="0.3">
      <c r="A365" s="324"/>
      <c r="B365" s="22"/>
      <c r="C365" s="7"/>
      <c r="D365" s="16"/>
      <c r="E365" s="29"/>
      <c r="F365" s="29"/>
      <c r="BF365" s="7"/>
    </row>
    <row r="366" spans="1:58" x14ac:dyDescent="0.3">
      <c r="A366" s="324"/>
      <c r="B366" s="22"/>
      <c r="C366" s="7"/>
      <c r="D366" s="16"/>
      <c r="E366" s="29"/>
      <c r="F366" s="29"/>
      <c r="BF366" s="7"/>
    </row>
    <row r="367" spans="1:58" x14ac:dyDescent="0.3">
      <c r="A367" s="324"/>
      <c r="B367" s="22"/>
      <c r="C367" s="7"/>
      <c r="D367" s="16"/>
      <c r="E367" s="29"/>
      <c r="F367" s="29"/>
      <c r="BF367" s="7"/>
    </row>
    <row r="368" spans="1:58" x14ac:dyDescent="0.3">
      <c r="A368" s="324"/>
      <c r="B368" s="22"/>
      <c r="C368" s="7"/>
      <c r="D368" s="16"/>
      <c r="E368" s="29"/>
      <c r="F368" s="29"/>
      <c r="BF368" s="7"/>
    </row>
    <row r="369" spans="1:58" x14ac:dyDescent="0.3">
      <c r="A369" s="324"/>
      <c r="B369" s="22"/>
      <c r="C369" s="7"/>
      <c r="D369" s="16"/>
      <c r="E369" s="29"/>
      <c r="F369" s="29"/>
      <c r="BF369" s="7"/>
    </row>
    <row r="370" spans="1:58" x14ac:dyDescent="0.3">
      <c r="A370" s="324"/>
      <c r="B370" s="22"/>
      <c r="C370" s="7"/>
      <c r="D370" s="16"/>
      <c r="E370" s="29"/>
      <c r="F370" s="29"/>
      <c r="BF370" s="7"/>
    </row>
    <row r="371" spans="1:58" x14ac:dyDescent="0.3">
      <c r="A371" s="324"/>
      <c r="B371" s="22"/>
      <c r="C371" s="7"/>
      <c r="D371" s="16"/>
      <c r="E371" s="29"/>
      <c r="F371" s="29"/>
      <c r="BF371" s="7"/>
    </row>
    <row r="372" spans="1:58" x14ac:dyDescent="0.3">
      <c r="A372" s="324"/>
      <c r="B372" s="22"/>
      <c r="C372" s="7"/>
      <c r="D372" s="16"/>
      <c r="E372" s="29"/>
      <c r="F372" s="29"/>
      <c r="BF372" s="7"/>
    </row>
    <row r="373" spans="1:58" x14ac:dyDescent="0.3">
      <c r="A373" s="324"/>
      <c r="B373" s="22"/>
      <c r="C373" s="7"/>
      <c r="D373" s="16"/>
      <c r="E373" s="29"/>
      <c r="F373" s="29"/>
      <c r="BF373" s="7"/>
    </row>
    <row r="374" spans="1:58" x14ac:dyDescent="0.3">
      <c r="A374" s="324"/>
      <c r="B374" s="22"/>
      <c r="C374" s="7"/>
      <c r="D374" s="16"/>
      <c r="E374" s="29"/>
      <c r="F374" s="29"/>
      <c r="BF374" s="7"/>
    </row>
    <row r="375" spans="1:58" x14ac:dyDescent="0.3">
      <c r="A375" s="324"/>
      <c r="B375" s="22"/>
      <c r="C375" s="7"/>
      <c r="D375" s="16"/>
      <c r="E375" s="29"/>
      <c r="F375" s="29"/>
      <c r="BF375" s="7"/>
    </row>
    <row r="376" spans="1:58" x14ac:dyDescent="0.3">
      <c r="A376" s="324"/>
      <c r="B376" s="22"/>
      <c r="C376" s="7"/>
      <c r="D376" s="16"/>
      <c r="E376" s="29"/>
      <c r="F376" s="29"/>
      <c r="BF376" s="7"/>
    </row>
    <row r="377" spans="1:58" x14ac:dyDescent="0.3">
      <c r="A377" s="324"/>
      <c r="B377" s="22"/>
      <c r="C377" s="7"/>
      <c r="D377" s="16"/>
      <c r="E377" s="29"/>
      <c r="F377" s="29"/>
      <c r="BF377" s="7"/>
    </row>
    <row r="378" spans="1:58" x14ac:dyDescent="0.3">
      <c r="A378" s="324"/>
      <c r="B378" s="22"/>
      <c r="C378" s="7"/>
      <c r="D378" s="16"/>
      <c r="E378" s="29"/>
      <c r="F378" s="29"/>
      <c r="BF378" s="7"/>
    </row>
    <row r="379" spans="1:58" x14ac:dyDescent="0.3">
      <c r="A379" s="324"/>
      <c r="B379" s="22"/>
      <c r="C379" s="7"/>
      <c r="D379" s="16"/>
      <c r="E379" s="29"/>
      <c r="F379" s="29"/>
      <c r="BF379" s="7"/>
    </row>
    <row r="380" spans="1:58" x14ac:dyDescent="0.3">
      <c r="A380" s="324"/>
      <c r="B380" s="22"/>
      <c r="C380" s="7"/>
      <c r="D380" s="16"/>
      <c r="E380" s="29"/>
      <c r="F380" s="29"/>
      <c r="BF380" s="7"/>
    </row>
    <row r="381" spans="1:58" x14ac:dyDescent="0.3">
      <c r="A381" s="324"/>
      <c r="B381" s="22"/>
      <c r="C381" s="7"/>
      <c r="D381" s="16"/>
      <c r="E381" s="29"/>
      <c r="F381" s="29"/>
      <c r="BF381" s="7"/>
    </row>
    <row r="382" spans="1:58" x14ac:dyDescent="0.3">
      <c r="A382" s="324"/>
      <c r="B382" s="22"/>
      <c r="C382" s="7"/>
      <c r="D382" s="16"/>
      <c r="E382" s="29"/>
      <c r="F382" s="29"/>
      <c r="BF382" s="7"/>
    </row>
    <row r="383" spans="1:58" x14ac:dyDescent="0.3">
      <c r="A383" s="324"/>
      <c r="B383" s="22"/>
      <c r="C383" s="7"/>
      <c r="D383" s="16"/>
      <c r="E383" s="29"/>
      <c r="F383" s="29"/>
      <c r="BF383" s="7"/>
    </row>
    <row r="384" spans="1:58" x14ac:dyDescent="0.3">
      <c r="A384" s="324"/>
      <c r="B384" s="22"/>
      <c r="C384" s="7"/>
      <c r="D384" s="16"/>
      <c r="E384" s="29"/>
      <c r="F384" s="29"/>
      <c r="BF384" s="7"/>
    </row>
    <row r="385" spans="1:58" x14ac:dyDescent="0.3">
      <c r="A385" s="324"/>
      <c r="B385" s="22"/>
      <c r="C385" s="7"/>
      <c r="D385" s="16"/>
      <c r="E385" s="29"/>
      <c r="F385" s="29"/>
      <c r="BF385" s="7"/>
    </row>
    <row r="386" spans="1:58" x14ac:dyDescent="0.3">
      <c r="A386" s="324"/>
      <c r="B386" s="22"/>
      <c r="C386" s="7"/>
      <c r="D386" s="16"/>
      <c r="E386" s="29"/>
      <c r="F386" s="29"/>
      <c r="BF386" s="7"/>
    </row>
    <row r="387" spans="1:58" x14ac:dyDescent="0.3">
      <c r="A387" s="324"/>
      <c r="B387" s="22"/>
      <c r="C387" s="7"/>
      <c r="D387" s="16"/>
      <c r="E387" s="29"/>
      <c r="F387" s="29"/>
      <c r="BF387" s="7"/>
    </row>
    <row r="388" spans="1:58" x14ac:dyDescent="0.3">
      <c r="A388" s="324"/>
      <c r="B388" s="22"/>
      <c r="C388" s="7"/>
      <c r="D388" s="16"/>
      <c r="E388" s="29"/>
      <c r="F388" s="29"/>
      <c r="BF388" s="7"/>
    </row>
    <row r="389" spans="1:58" x14ac:dyDescent="0.3">
      <c r="A389" s="324"/>
      <c r="B389" s="22"/>
      <c r="C389" s="7"/>
      <c r="D389" s="16"/>
      <c r="E389" s="29"/>
      <c r="F389" s="29"/>
      <c r="BF389" s="7"/>
    </row>
    <row r="390" spans="1:58" x14ac:dyDescent="0.3">
      <c r="A390" s="324"/>
      <c r="B390" s="22"/>
      <c r="C390" s="7"/>
      <c r="D390" s="16"/>
      <c r="E390" s="29"/>
      <c r="F390" s="29"/>
      <c r="BF390" s="7"/>
    </row>
    <row r="391" spans="1:58" x14ac:dyDescent="0.3">
      <c r="A391" s="324"/>
      <c r="B391" s="22"/>
      <c r="C391" s="7"/>
      <c r="D391" s="16"/>
      <c r="E391" s="29"/>
      <c r="F391" s="29"/>
      <c r="BF391" s="7"/>
    </row>
    <row r="392" spans="1:58" x14ac:dyDescent="0.3">
      <c r="A392" s="324"/>
      <c r="B392" s="22"/>
      <c r="C392" s="7"/>
      <c r="D392" s="16"/>
      <c r="E392" s="29"/>
      <c r="F392" s="29"/>
      <c r="BF392" s="7"/>
    </row>
    <row r="393" spans="1:58" x14ac:dyDescent="0.3">
      <c r="A393" s="324"/>
      <c r="B393" s="22"/>
      <c r="C393" s="7"/>
      <c r="D393" s="16"/>
      <c r="E393" s="29"/>
      <c r="F393" s="29"/>
      <c r="BF393" s="7"/>
    </row>
    <row r="394" spans="1:58" x14ac:dyDescent="0.3">
      <c r="A394" s="324"/>
      <c r="B394" s="22"/>
      <c r="C394" s="7"/>
      <c r="D394" s="16"/>
      <c r="E394" s="29"/>
      <c r="F394" s="29"/>
      <c r="BF394" s="7"/>
    </row>
    <row r="395" spans="1:58" x14ac:dyDescent="0.3">
      <c r="A395" s="324"/>
      <c r="B395" s="22"/>
      <c r="C395" s="7"/>
      <c r="D395" s="16"/>
      <c r="E395" s="29"/>
      <c r="F395" s="29"/>
      <c r="BF395" s="7"/>
    </row>
    <row r="396" spans="1:58" x14ac:dyDescent="0.3">
      <c r="A396" s="324"/>
      <c r="B396" s="22"/>
      <c r="C396" s="7"/>
      <c r="D396" s="16"/>
      <c r="E396" s="29"/>
      <c r="F396" s="29"/>
      <c r="BF396" s="7"/>
    </row>
    <row r="397" spans="1:58" x14ac:dyDescent="0.3">
      <c r="A397" s="324"/>
      <c r="B397" s="22"/>
      <c r="C397" s="7"/>
      <c r="D397" s="16"/>
      <c r="E397" s="29"/>
      <c r="F397" s="29"/>
      <c r="BF397" s="7"/>
    </row>
    <row r="398" spans="1:58" x14ac:dyDescent="0.3">
      <c r="A398" s="324"/>
      <c r="B398" s="22"/>
      <c r="C398" s="7"/>
      <c r="D398" s="16"/>
      <c r="E398" s="29"/>
      <c r="F398" s="29"/>
      <c r="BF398" s="7"/>
    </row>
    <row r="399" spans="1:58" x14ac:dyDescent="0.3">
      <c r="A399" s="324"/>
      <c r="B399" s="22"/>
      <c r="C399" s="7"/>
      <c r="D399" s="16"/>
      <c r="E399" s="29"/>
      <c r="F399" s="29"/>
      <c r="BF399" s="7"/>
    </row>
    <row r="400" spans="1:58" x14ac:dyDescent="0.3">
      <c r="A400" s="324"/>
      <c r="B400" s="22"/>
      <c r="C400" s="7"/>
      <c r="D400" s="16"/>
      <c r="E400" s="29"/>
      <c r="F400" s="29"/>
      <c r="BF400" s="7"/>
    </row>
    <row r="401" spans="1:58" x14ac:dyDescent="0.3">
      <c r="A401" s="324"/>
      <c r="B401" s="22"/>
      <c r="C401" s="7"/>
      <c r="D401" s="16"/>
      <c r="E401" s="29"/>
      <c r="F401" s="29"/>
      <c r="BF401" s="7"/>
    </row>
    <row r="402" spans="1:58" x14ac:dyDescent="0.3">
      <c r="A402" s="324"/>
      <c r="B402" s="22"/>
      <c r="C402" s="7"/>
      <c r="D402" s="16"/>
      <c r="E402" s="29"/>
      <c r="F402" s="29"/>
      <c r="BF402" s="7"/>
    </row>
    <row r="403" spans="1:58" hidden="1" x14ac:dyDescent="0.3">
      <c r="A403" s="324"/>
      <c r="B403" s="22"/>
      <c r="C403" s="7"/>
      <c r="D403" s="16"/>
      <c r="E403" s="29"/>
      <c r="F403" s="29"/>
      <c r="BF403" s="7"/>
    </row>
    <row r="404" spans="1:58" hidden="1" x14ac:dyDescent="0.3">
      <c r="A404" s="324"/>
      <c r="B404" s="22"/>
      <c r="C404" s="7"/>
      <c r="D404" s="16"/>
      <c r="E404" s="29"/>
      <c r="F404" s="29"/>
      <c r="BF404" s="7"/>
    </row>
    <row r="405" spans="1:58" hidden="1" x14ac:dyDescent="0.3">
      <c r="A405" s="324"/>
      <c r="B405" s="22"/>
      <c r="C405" s="7"/>
      <c r="D405" s="16"/>
      <c r="E405" s="29"/>
      <c r="F405" s="29"/>
      <c r="BF405" s="7"/>
    </row>
    <row r="406" spans="1:58" hidden="1" x14ac:dyDescent="0.3">
      <c r="A406" s="324"/>
      <c r="B406" s="22"/>
      <c r="C406" s="7"/>
      <c r="D406" s="16"/>
      <c r="E406" s="29"/>
      <c r="F406" s="29"/>
      <c r="BF406" s="7"/>
    </row>
    <row r="407" spans="1:58" hidden="1" x14ac:dyDescent="0.3">
      <c r="A407" s="324"/>
      <c r="B407" s="22"/>
      <c r="C407" s="7"/>
      <c r="D407" s="16"/>
      <c r="E407" s="29"/>
      <c r="F407" s="29"/>
      <c r="BF407" s="7"/>
    </row>
    <row r="408" spans="1:58" hidden="1" x14ac:dyDescent="0.3">
      <c r="A408" s="324"/>
      <c r="B408" s="22"/>
      <c r="C408" s="7"/>
      <c r="D408" s="16"/>
      <c r="E408" s="29"/>
      <c r="F408" s="29"/>
      <c r="BF408" s="7"/>
    </row>
    <row r="409" spans="1:58" hidden="1" x14ac:dyDescent="0.3">
      <c r="A409" s="324"/>
      <c r="B409" s="22"/>
      <c r="C409" s="7"/>
      <c r="D409" s="16"/>
      <c r="E409" s="29"/>
      <c r="F409" s="29"/>
      <c r="BF409" s="7"/>
    </row>
    <row r="410" spans="1:58" hidden="1" x14ac:dyDescent="0.3">
      <c r="A410" s="324"/>
      <c r="B410" s="22"/>
      <c r="C410" s="7"/>
      <c r="D410" s="16"/>
      <c r="E410" s="29"/>
      <c r="F410" s="29"/>
      <c r="BF410" s="7"/>
    </row>
    <row r="411" spans="1:58" hidden="1" x14ac:dyDescent="0.3">
      <c r="A411" s="324"/>
      <c r="B411" s="22"/>
      <c r="C411" s="7"/>
      <c r="D411" s="16"/>
      <c r="E411" s="29"/>
      <c r="F411" s="29"/>
      <c r="BF411" s="7"/>
    </row>
    <row r="412" spans="1:58" hidden="1" x14ac:dyDescent="0.3">
      <c r="A412" s="324"/>
      <c r="B412" s="22"/>
      <c r="C412" s="7"/>
      <c r="D412" s="16"/>
      <c r="E412" s="29"/>
      <c r="F412" s="29"/>
      <c r="BF412" s="7"/>
    </row>
    <row r="413" spans="1:58" hidden="1" x14ac:dyDescent="0.3">
      <c r="A413" s="324"/>
      <c r="B413" s="22"/>
      <c r="C413" s="7"/>
      <c r="D413" s="16"/>
      <c r="E413" s="29"/>
      <c r="F413" s="29"/>
      <c r="BF413" s="7"/>
    </row>
    <row r="414" spans="1:58" hidden="1" x14ac:dyDescent="0.3">
      <c r="A414" s="324"/>
      <c r="B414" s="22"/>
      <c r="C414" s="7"/>
      <c r="D414" s="16"/>
      <c r="E414" s="29"/>
      <c r="F414" s="29"/>
      <c r="BF414" s="7"/>
    </row>
    <row r="415" spans="1:58" hidden="1" x14ac:dyDescent="0.3">
      <c r="A415" s="324"/>
      <c r="B415" s="22"/>
      <c r="C415" s="7"/>
      <c r="D415" s="16"/>
      <c r="E415" s="29"/>
      <c r="F415" s="29"/>
      <c r="BF415" s="7"/>
    </row>
    <row r="416" spans="1:58" hidden="1" x14ac:dyDescent="0.3">
      <c r="A416" s="324"/>
      <c r="B416" s="22"/>
      <c r="C416" s="7"/>
      <c r="D416" s="16"/>
      <c r="E416" s="29"/>
      <c r="F416" s="29"/>
      <c r="BF416" s="7"/>
    </row>
    <row r="417" spans="1:58" hidden="1" x14ac:dyDescent="0.3">
      <c r="A417" s="324"/>
      <c r="B417" s="22"/>
      <c r="C417" s="7"/>
      <c r="D417" s="16"/>
      <c r="E417" s="29"/>
      <c r="F417" s="29"/>
      <c r="BF417" s="7"/>
    </row>
    <row r="418" spans="1:58" hidden="1" x14ac:dyDescent="0.3">
      <c r="A418" s="324"/>
      <c r="B418" s="22"/>
      <c r="C418" s="7"/>
      <c r="D418" s="16"/>
      <c r="E418" s="29"/>
      <c r="F418" s="29"/>
      <c r="BF418" s="7"/>
    </row>
    <row r="419" spans="1:58" hidden="1" x14ac:dyDescent="0.3">
      <c r="A419" s="324"/>
      <c r="B419" s="22"/>
      <c r="C419" s="7"/>
      <c r="D419" s="16"/>
      <c r="E419" s="29"/>
      <c r="F419" s="29"/>
      <c r="BF419" s="7"/>
    </row>
    <row r="420" spans="1:58" hidden="1" x14ac:dyDescent="0.3">
      <c r="A420" s="324"/>
      <c r="B420" s="22"/>
      <c r="C420" s="7"/>
      <c r="D420" s="16"/>
      <c r="E420" s="29"/>
      <c r="F420" s="29"/>
      <c r="BF420" s="7"/>
    </row>
    <row r="421" spans="1:58" hidden="1" x14ac:dyDescent="0.3">
      <c r="A421" s="324"/>
      <c r="B421" s="22"/>
      <c r="C421" s="7"/>
      <c r="D421" s="16"/>
      <c r="E421" s="29"/>
      <c r="F421" s="29"/>
      <c r="BF421" s="7"/>
    </row>
    <row r="422" spans="1:58" hidden="1" x14ac:dyDescent="0.3">
      <c r="A422" s="324"/>
      <c r="B422" s="22"/>
      <c r="C422" s="7"/>
      <c r="D422" s="16"/>
      <c r="E422" s="29"/>
      <c r="F422" s="29"/>
      <c r="BF422" s="7"/>
    </row>
    <row r="423" spans="1:58" hidden="1" x14ac:dyDescent="0.3">
      <c r="A423" s="324"/>
      <c r="B423" s="22"/>
      <c r="C423" s="7"/>
      <c r="D423" s="16"/>
      <c r="E423" s="29"/>
      <c r="F423" s="29"/>
      <c r="BF423" s="7"/>
    </row>
    <row r="424" spans="1:58" hidden="1" x14ac:dyDescent="0.3">
      <c r="A424" s="324"/>
      <c r="B424" s="22"/>
      <c r="C424" s="7"/>
      <c r="D424" s="16"/>
      <c r="E424" s="29"/>
      <c r="F424" s="29"/>
      <c r="BF424" s="7"/>
    </row>
    <row r="425" spans="1:58" hidden="1" x14ac:dyDescent="0.3">
      <c r="A425" s="324"/>
      <c r="B425" s="22"/>
      <c r="C425" s="7"/>
      <c r="D425" s="16"/>
      <c r="E425" s="29"/>
      <c r="F425" s="29"/>
      <c r="BF425" s="7"/>
    </row>
    <row r="426" spans="1:58" hidden="1" x14ac:dyDescent="0.3">
      <c r="A426" s="324"/>
      <c r="B426" s="22"/>
      <c r="C426" s="7"/>
      <c r="D426" s="16"/>
      <c r="E426" s="29"/>
      <c r="F426" s="29"/>
      <c r="BF426" s="7"/>
    </row>
    <row r="427" spans="1:58" hidden="1" x14ac:dyDescent="0.3">
      <c r="A427" s="324"/>
      <c r="B427" s="22"/>
      <c r="C427" s="7"/>
      <c r="D427" s="16"/>
      <c r="E427" s="29"/>
      <c r="F427" s="29"/>
      <c r="BF427" s="7"/>
    </row>
    <row r="428" spans="1:58" hidden="1" x14ac:dyDescent="0.3">
      <c r="A428" s="324"/>
      <c r="B428" s="22"/>
      <c r="C428" s="7"/>
      <c r="D428" s="16"/>
      <c r="E428" s="29"/>
      <c r="F428" s="29"/>
      <c r="BF428" s="7"/>
    </row>
    <row r="429" spans="1:58" hidden="1" x14ac:dyDescent="0.3">
      <c r="A429" s="324"/>
      <c r="B429" s="22"/>
      <c r="C429" s="7"/>
      <c r="D429" s="16"/>
      <c r="E429" s="29"/>
      <c r="F429" s="29"/>
      <c r="BF429" s="7"/>
    </row>
    <row r="430" spans="1:58" hidden="1" x14ac:dyDescent="0.3">
      <c r="A430" s="324"/>
      <c r="B430" s="22"/>
      <c r="C430" s="7"/>
      <c r="D430" s="16"/>
      <c r="E430" s="29"/>
      <c r="F430" s="29"/>
      <c r="BF430" s="7"/>
    </row>
    <row r="431" spans="1:58" hidden="1" x14ac:dyDescent="0.3">
      <c r="A431" s="324"/>
      <c r="B431" s="22"/>
      <c r="C431" s="7"/>
      <c r="D431" s="16"/>
      <c r="E431" s="29"/>
      <c r="F431" s="29"/>
      <c r="BF431" s="7"/>
    </row>
    <row r="432" spans="1:58" hidden="1" x14ac:dyDescent="0.3">
      <c r="A432" s="324"/>
      <c r="B432" s="22"/>
      <c r="C432" s="7"/>
      <c r="D432" s="16"/>
      <c r="E432" s="29"/>
      <c r="F432" s="29"/>
      <c r="BF432" s="7"/>
    </row>
    <row r="433" spans="1:58" hidden="1" x14ac:dyDescent="0.3">
      <c r="A433" s="324"/>
      <c r="B433" s="22"/>
      <c r="C433" s="7"/>
      <c r="D433" s="16"/>
      <c r="E433" s="29"/>
      <c r="F433" s="29"/>
      <c r="BF433" s="7"/>
    </row>
    <row r="434" spans="1:58" hidden="1" x14ac:dyDescent="0.3">
      <c r="A434" s="324"/>
      <c r="B434" s="22"/>
      <c r="C434" s="7"/>
      <c r="D434" s="16"/>
      <c r="E434" s="29"/>
      <c r="F434" s="29"/>
      <c r="BF434" s="7"/>
    </row>
    <row r="435" spans="1:58" hidden="1" x14ac:dyDescent="0.3">
      <c r="A435" s="324"/>
      <c r="B435" s="22"/>
      <c r="C435" s="7"/>
      <c r="D435" s="16"/>
      <c r="E435" s="29"/>
      <c r="F435" s="29"/>
      <c r="BF435" s="7"/>
    </row>
    <row r="436" spans="1:58" hidden="1" x14ac:dyDescent="0.3">
      <c r="A436" s="324"/>
      <c r="B436" s="22"/>
      <c r="C436" s="7"/>
      <c r="D436" s="16"/>
      <c r="E436" s="29"/>
      <c r="F436" s="29"/>
      <c r="BF436" s="7"/>
    </row>
    <row r="437" spans="1:58" hidden="1" x14ac:dyDescent="0.3">
      <c r="A437" s="324"/>
      <c r="B437" s="22"/>
      <c r="C437" s="7"/>
      <c r="D437" s="16"/>
      <c r="E437" s="29"/>
      <c r="F437" s="29"/>
      <c r="BF437" s="7"/>
    </row>
    <row r="438" spans="1:58" hidden="1" x14ac:dyDescent="0.3">
      <c r="A438" s="324"/>
      <c r="B438" s="22"/>
      <c r="C438" s="7"/>
      <c r="D438" s="16"/>
      <c r="E438" s="29"/>
      <c r="F438" s="29"/>
      <c r="BF438" s="7"/>
    </row>
    <row r="439" spans="1:58" hidden="1" x14ac:dyDescent="0.3">
      <c r="A439" s="324"/>
      <c r="B439" s="22"/>
      <c r="C439" s="7"/>
      <c r="D439" s="16"/>
      <c r="E439" s="29"/>
      <c r="F439" s="29"/>
      <c r="BF439" s="7"/>
    </row>
    <row r="440" spans="1:58" hidden="1" x14ac:dyDescent="0.3">
      <c r="A440" s="324"/>
      <c r="B440" s="22"/>
      <c r="C440" s="7"/>
      <c r="D440" s="16"/>
      <c r="E440" s="29"/>
      <c r="F440" s="29"/>
      <c r="BF440" s="7"/>
    </row>
    <row r="441" spans="1:58" hidden="1" x14ac:dyDescent="0.3">
      <c r="A441" s="324"/>
      <c r="B441" s="22"/>
      <c r="C441" s="7"/>
      <c r="D441" s="16"/>
      <c r="E441" s="29"/>
      <c r="F441" s="29"/>
      <c r="BF441" s="7"/>
    </row>
    <row r="442" spans="1:58" hidden="1" x14ac:dyDescent="0.3">
      <c r="A442" s="324"/>
      <c r="B442" s="22"/>
      <c r="C442" s="7"/>
      <c r="D442" s="16"/>
      <c r="E442" s="29"/>
      <c r="F442" s="29"/>
      <c r="BF442" s="7"/>
    </row>
    <row r="443" spans="1:58" hidden="1" x14ac:dyDescent="0.3">
      <c r="A443" s="324"/>
      <c r="B443" s="22"/>
      <c r="C443" s="7"/>
      <c r="D443" s="16"/>
      <c r="E443" s="29"/>
      <c r="F443" s="29"/>
      <c r="BF443" s="7"/>
    </row>
    <row r="444" spans="1:58" hidden="1" x14ac:dyDescent="0.3">
      <c r="A444" s="324"/>
      <c r="B444" s="22"/>
      <c r="C444" s="7"/>
      <c r="D444" s="16"/>
      <c r="E444" s="29"/>
      <c r="F444" s="29"/>
      <c r="BF444" s="7"/>
    </row>
    <row r="445" spans="1:58" hidden="1" x14ac:dyDescent="0.3">
      <c r="A445" s="324"/>
      <c r="B445" s="22"/>
      <c r="C445" s="7"/>
      <c r="D445" s="16"/>
      <c r="E445" s="29"/>
      <c r="F445" s="29"/>
      <c r="BF445" s="7"/>
    </row>
    <row r="446" spans="1:58" hidden="1" x14ac:dyDescent="0.3">
      <c r="A446" s="324"/>
      <c r="B446" s="22"/>
      <c r="C446" s="7"/>
      <c r="D446" s="16"/>
      <c r="E446" s="29"/>
      <c r="F446" s="29"/>
      <c r="BF446" s="7"/>
    </row>
    <row r="447" spans="1:58" hidden="1" x14ac:dyDescent="0.3">
      <c r="A447" s="324"/>
      <c r="B447" s="22"/>
      <c r="C447" s="7"/>
      <c r="D447" s="16"/>
      <c r="E447" s="29"/>
      <c r="F447" s="29"/>
      <c r="BF447" s="7"/>
    </row>
    <row r="448" spans="1:58" hidden="1" x14ac:dyDescent="0.3">
      <c r="A448" s="324"/>
      <c r="B448" s="22"/>
      <c r="C448" s="7"/>
      <c r="D448" s="16"/>
      <c r="E448" s="29"/>
      <c r="F448" s="29"/>
      <c r="BF448" s="7"/>
    </row>
    <row r="449" spans="1:58" hidden="1" x14ac:dyDescent="0.3">
      <c r="A449" s="324"/>
      <c r="B449" s="22"/>
      <c r="C449" s="7"/>
      <c r="D449" s="16"/>
      <c r="E449" s="29"/>
      <c r="F449" s="29"/>
      <c r="BF449" s="7"/>
    </row>
    <row r="450" spans="1:58" hidden="1" x14ac:dyDescent="0.3">
      <c r="A450" s="324"/>
      <c r="B450" s="22"/>
      <c r="C450" s="7"/>
      <c r="D450" s="16"/>
      <c r="E450" s="29"/>
      <c r="F450" s="29"/>
      <c r="BF450" s="7"/>
    </row>
    <row r="451" spans="1:58" hidden="1" x14ac:dyDescent="0.3">
      <c r="A451" s="324"/>
      <c r="B451" s="22"/>
      <c r="C451" s="7"/>
      <c r="D451" s="16"/>
      <c r="E451" s="29"/>
      <c r="F451" s="29"/>
      <c r="BF451" s="7"/>
    </row>
    <row r="452" spans="1:58" hidden="1" x14ac:dyDescent="0.3">
      <c r="A452" s="324"/>
      <c r="B452" s="22"/>
      <c r="C452" s="7"/>
      <c r="D452" s="16"/>
      <c r="E452" s="29"/>
      <c r="F452" s="29"/>
      <c r="BF452" s="7"/>
    </row>
    <row r="453" spans="1:58" hidden="1" x14ac:dyDescent="0.3">
      <c r="A453" s="324"/>
      <c r="B453" s="22"/>
      <c r="C453" s="7"/>
      <c r="D453" s="16"/>
      <c r="E453" s="29"/>
      <c r="F453" s="29"/>
      <c r="BF453" s="7"/>
    </row>
    <row r="454" spans="1:58" hidden="1" x14ac:dyDescent="0.3">
      <c r="A454" s="324"/>
      <c r="B454" s="22"/>
      <c r="C454" s="7"/>
      <c r="D454" s="16"/>
      <c r="E454" s="29"/>
      <c r="F454" s="29"/>
      <c r="BF454" s="7"/>
    </row>
    <row r="455" spans="1:58" hidden="1" x14ac:dyDescent="0.3">
      <c r="A455" s="324"/>
      <c r="B455" s="22"/>
      <c r="C455" s="7"/>
      <c r="D455" s="16"/>
      <c r="E455" s="29"/>
      <c r="F455" s="29"/>
      <c r="BF455" s="7"/>
    </row>
    <row r="456" spans="1:58" hidden="1" x14ac:dyDescent="0.3">
      <c r="A456" s="324"/>
      <c r="B456" s="22"/>
      <c r="C456" s="7"/>
      <c r="D456" s="16"/>
      <c r="E456" s="29"/>
      <c r="F456" s="29"/>
      <c r="BF456" s="7"/>
    </row>
    <row r="457" spans="1:58" hidden="1" x14ac:dyDescent="0.3">
      <c r="A457" s="324"/>
      <c r="B457" s="22"/>
      <c r="C457" s="7"/>
      <c r="D457" s="16"/>
      <c r="E457" s="29"/>
      <c r="F457" s="29"/>
      <c r="BF457" s="7"/>
    </row>
    <row r="458" spans="1:58" hidden="1" x14ac:dyDescent="0.3">
      <c r="A458" s="324"/>
      <c r="B458" s="22"/>
      <c r="C458" s="7"/>
      <c r="D458" s="16"/>
      <c r="E458" s="29"/>
      <c r="F458" s="29"/>
      <c r="BF458" s="7"/>
    </row>
    <row r="459" spans="1:58" hidden="1" x14ac:dyDescent="0.3">
      <c r="A459" s="324"/>
      <c r="B459" s="22"/>
      <c r="C459" s="7"/>
      <c r="D459" s="16"/>
      <c r="E459" s="29"/>
      <c r="F459" s="29"/>
      <c r="BF459" s="7"/>
    </row>
    <row r="460" spans="1:58" hidden="1" x14ac:dyDescent="0.3">
      <c r="A460" s="324"/>
      <c r="B460" s="22"/>
      <c r="C460" s="7"/>
      <c r="D460" s="16"/>
      <c r="E460" s="29"/>
      <c r="F460" s="29"/>
      <c r="BF460" s="7"/>
    </row>
    <row r="461" spans="1:58" hidden="1" x14ac:dyDescent="0.3">
      <c r="A461" s="324"/>
      <c r="B461" s="22"/>
      <c r="C461" s="7"/>
      <c r="D461" s="16"/>
      <c r="E461" s="29"/>
      <c r="F461" s="29"/>
      <c r="BF461" s="7"/>
    </row>
    <row r="462" spans="1:58" hidden="1" x14ac:dyDescent="0.3">
      <c r="A462" s="324"/>
      <c r="B462" s="22"/>
      <c r="C462" s="7"/>
      <c r="D462" s="16"/>
      <c r="E462" s="29"/>
      <c r="F462" s="29"/>
      <c r="BF462" s="7"/>
    </row>
    <row r="463" spans="1:58" hidden="1" x14ac:dyDescent="0.3">
      <c r="A463" s="324"/>
      <c r="B463" s="22"/>
      <c r="C463" s="7"/>
      <c r="D463" s="16"/>
      <c r="E463" s="29"/>
      <c r="F463" s="29"/>
      <c r="BF463" s="7"/>
    </row>
    <row r="464" spans="1:58" hidden="1" x14ac:dyDescent="0.3">
      <c r="A464" s="324"/>
      <c r="B464" s="22"/>
      <c r="C464" s="7"/>
      <c r="D464" s="16"/>
      <c r="E464" s="29"/>
      <c r="F464" s="29"/>
      <c r="BF464" s="7"/>
    </row>
    <row r="465" spans="1:58" hidden="1" x14ac:dyDescent="0.3">
      <c r="A465" s="324"/>
      <c r="B465" s="22"/>
      <c r="C465" s="7"/>
      <c r="D465" s="16"/>
      <c r="E465" s="29"/>
      <c r="F465" s="29"/>
      <c r="BF465" s="7"/>
    </row>
    <row r="466" spans="1:58" hidden="1" x14ac:dyDescent="0.3">
      <c r="A466" s="324"/>
      <c r="B466" s="22"/>
      <c r="C466" s="7"/>
      <c r="D466" s="16"/>
      <c r="E466" s="29"/>
      <c r="F466" s="29"/>
      <c r="BF466" s="7"/>
    </row>
    <row r="467" spans="1:58" hidden="1" x14ac:dyDescent="0.3">
      <c r="A467" s="324"/>
      <c r="B467" s="22"/>
      <c r="C467" s="7"/>
      <c r="D467" s="16"/>
      <c r="E467" s="29"/>
      <c r="F467" s="29"/>
      <c r="BF467" s="7"/>
    </row>
    <row r="468" spans="1:58" hidden="1" x14ac:dyDescent="0.3">
      <c r="A468" s="324"/>
      <c r="B468" s="22"/>
      <c r="C468" s="7"/>
      <c r="D468" s="16"/>
      <c r="E468" s="29"/>
      <c r="F468" s="29"/>
      <c r="BF468" s="7"/>
    </row>
    <row r="469" spans="1:58" hidden="1" x14ac:dyDescent="0.3">
      <c r="A469" s="324"/>
      <c r="B469" s="22"/>
      <c r="C469" s="7"/>
      <c r="D469" s="16"/>
      <c r="E469" s="29"/>
      <c r="F469" s="29"/>
      <c r="BF469" s="7"/>
    </row>
    <row r="470" spans="1:58" hidden="1" x14ac:dyDescent="0.3">
      <c r="A470" s="324"/>
      <c r="B470" s="22"/>
      <c r="C470" s="7"/>
      <c r="D470" s="16"/>
      <c r="E470" s="29"/>
      <c r="F470" s="29"/>
      <c r="BF470" s="7"/>
    </row>
    <row r="471" spans="1:58" hidden="1" x14ac:dyDescent="0.3">
      <c r="A471" s="324"/>
      <c r="B471" s="22"/>
      <c r="C471" s="7"/>
      <c r="D471" s="16"/>
      <c r="E471" s="29"/>
      <c r="F471" s="29"/>
      <c r="BF471" s="7"/>
    </row>
    <row r="472" spans="1:58" hidden="1" x14ac:dyDescent="0.3">
      <c r="A472" s="324"/>
      <c r="B472" s="22"/>
      <c r="C472" s="7"/>
      <c r="D472" s="16"/>
      <c r="E472" s="29"/>
      <c r="F472" s="29"/>
      <c r="BF472" s="7"/>
    </row>
    <row r="473" spans="1:58" hidden="1" x14ac:dyDescent="0.3">
      <c r="A473" s="324"/>
      <c r="B473" s="22"/>
      <c r="C473" s="7"/>
      <c r="D473" s="16"/>
      <c r="E473" s="29"/>
      <c r="F473" s="29"/>
      <c r="BF473" s="7"/>
    </row>
    <row r="474" spans="1:58" hidden="1" x14ac:dyDescent="0.3">
      <c r="A474" s="324"/>
      <c r="B474" s="22"/>
      <c r="C474" s="7"/>
      <c r="D474" s="16"/>
      <c r="E474" s="29"/>
      <c r="F474" s="29"/>
      <c r="BF474" s="7"/>
    </row>
    <row r="475" spans="1:58" hidden="1" x14ac:dyDescent="0.3">
      <c r="A475" s="324"/>
      <c r="B475" s="22"/>
      <c r="C475" s="7"/>
      <c r="D475" s="16"/>
      <c r="E475" s="29"/>
      <c r="F475" s="29"/>
      <c r="BF475" s="7"/>
    </row>
    <row r="476" spans="1:58" hidden="1" x14ac:dyDescent="0.3">
      <c r="A476" s="324"/>
      <c r="B476" s="22"/>
      <c r="C476" s="7"/>
      <c r="D476" s="16"/>
      <c r="E476" s="29"/>
      <c r="F476" s="29"/>
      <c r="BF476" s="7"/>
    </row>
    <row r="477" spans="1:58" hidden="1" x14ac:dyDescent="0.3">
      <c r="A477" s="324"/>
      <c r="B477" s="22"/>
      <c r="C477" s="7"/>
      <c r="D477" s="16"/>
      <c r="E477" s="29"/>
      <c r="F477" s="29"/>
      <c r="BF477" s="7"/>
    </row>
    <row r="478" spans="1:58" hidden="1" x14ac:dyDescent="0.3">
      <c r="A478" s="324"/>
      <c r="B478" s="22"/>
      <c r="C478" s="7"/>
      <c r="D478" s="16"/>
      <c r="E478" s="29"/>
      <c r="F478" s="29"/>
      <c r="BF478" s="7"/>
    </row>
    <row r="479" spans="1:58" hidden="1" x14ac:dyDescent="0.3">
      <c r="A479" s="324"/>
      <c r="B479" s="22"/>
      <c r="C479" s="7"/>
      <c r="D479" s="16"/>
      <c r="E479" s="29"/>
      <c r="F479" s="29"/>
      <c r="BF479" s="7"/>
    </row>
    <row r="480" spans="1:58" hidden="1" x14ac:dyDescent="0.3">
      <c r="A480" s="324"/>
      <c r="B480" s="22"/>
      <c r="C480" s="7"/>
      <c r="D480" s="16"/>
      <c r="E480" s="29"/>
      <c r="F480" s="29"/>
      <c r="BF480" s="7"/>
    </row>
    <row r="481" spans="1:58" hidden="1" x14ac:dyDescent="0.3">
      <c r="A481" s="324"/>
      <c r="B481" s="22"/>
      <c r="C481" s="7"/>
      <c r="D481" s="16"/>
      <c r="E481" s="29"/>
      <c r="F481" s="29"/>
      <c r="BF481" s="7"/>
    </row>
    <row r="482" spans="1:58" hidden="1" x14ac:dyDescent="0.3">
      <c r="A482" s="324"/>
      <c r="B482" s="22"/>
      <c r="C482" s="7"/>
      <c r="D482" s="16"/>
      <c r="E482" s="29"/>
      <c r="F482" s="29"/>
      <c r="BF482" s="7"/>
    </row>
    <row r="483" spans="1:58" hidden="1" x14ac:dyDescent="0.3">
      <c r="A483" s="324"/>
      <c r="B483" s="22"/>
      <c r="C483" s="7"/>
      <c r="D483" s="16"/>
      <c r="E483" s="29"/>
      <c r="F483" s="29"/>
      <c r="BF483" s="7"/>
    </row>
    <row r="484" spans="1:58" hidden="1" x14ac:dyDescent="0.3">
      <c r="A484" s="324"/>
      <c r="B484" s="22"/>
      <c r="C484" s="7"/>
      <c r="D484" s="16"/>
      <c r="E484" s="29"/>
      <c r="F484" s="29"/>
      <c r="BF484" s="7"/>
    </row>
    <row r="485" spans="1:58" hidden="1" x14ac:dyDescent="0.3">
      <c r="A485" s="324"/>
      <c r="B485" s="22"/>
      <c r="C485" s="7"/>
      <c r="D485" s="16"/>
      <c r="E485" s="29"/>
      <c r="F485" s="29"/>
      <c r="BF485" s="7"/>
    </row>
    <row r="486" spans="1:58" hidden="1" x14ac:dyDescent="0.3">
      <c r="A486" s="324"/>
      <c r="B486" s="22"/>
      <c r="C486" s="7"/>
      <c r="D486" s="16"/>
      <c r="E486" s="29"/>
      <c r="F486" s="29"/>
      <c r="BF486" s="7"/>
    </row>
    <row r="487" spans="1:58" hidden="1" x14ac:dyDescent="0.3">
      <c r="A487" s="324"/>
      <c r="B487" s="22"/>
      <c r="C487" s="7"/>
      <c r="D487" s="16"/>
      <c r="E487" s="29"/>
      <c r="F487" s="29"/>
      <c r="BF487" s="7"/>
    </row>
    <row r="488" spans="1:58" hidden="1" x14ac:dyDescent="0.3">
      <c r="A488" s="324"/>
      <c r="B488" s="22"/>
      <c r="C488" s="7"/>
      <c r="D488" s="16"/>
      <c r="E488" s="29"/>
      <c r="F488" s="29"/>
      <c r="BF488" s="7"/>
    </row>
    <row r="489" spans="1:58" hidden="1" x14ac:dyDescent="0.3">
      <c r="A489" s="324"/>
      <c r="B489" s="22"/>
      <c r="C489" s="7"/>
      <c r="D489" s="16"/>
      <c r="E489" s="29"/>
      <c r="F489" s="29"/>
      <c r="BF489" s="7"/>
    </row>
    <row r="490" spans="1:58" hidden="1" x14ac:dyDescent="0.3">
      <c r="A490" s="324"/>
      <c r="B490" s="22"/>
      <c r="C490" s="7"/>
      <c r="D490" s="16"/>
      <c r="E490" s="29"/>
      <c r="F490" s="29"/>
      <c r="BF490" s="7"/>
    </row>
    <row r="491" spans="1:58" hidden="1" x14ac:dyDescent="0.3">
      <c r="A491" s="324"/>
      <c r="B491" s="22"/>
      <c r="C491" s="7"/>
      <c r="D491" s="16"/>
      <c r="E491" s="29"/>
      <c r="F491" s="29"/>
      <c r="BF491" s="7"/>
    </row>
    <row r="492" spans="1:58" hidden="1" x14ac:dyDescent="0.3">
      <c r="A492" s="324"/>
      <c r="B492" s="22"/>
      <c r="C492" s="7"/>
      <c r="D492" s="16"/>
      <c r="E492" s="29"/>
      <c r="F492" s="29"/>
      <c r="BF492" s="7"/>
    </row>
    <row r="493" spans="1:58" hidden="1" x14ac:dyDescent="0.3">
      <c r="A493" s="324"/>
      <c r="B493" s="22"/>
      <c r="C493" s="7"/>
      <c r="D493" s="16"/>
      <c r="E493" s="29"/>
      <c r="F493" s="29"/>
      <c r="BF493" s="7"/>
    </row>
    <row r="494" spans="1:58" hidden="1" x14ac:dyDescent="0.3">
      <c r="A494" s="324"/>
      <c r="B494" s="22"/>
      <c r="C494" s="7"/>
      <c r="D494" s="16"/>
      <c r="E494" s="29"/>
      <c r="F494" s="29"/>
      <c r="BF494" s="7"/>
    </row>
    <row r="495" spans="1:58" hidden="1" x14ac:dyDescent="0.3">
      <c r="A495" s="324"/>
      <c r="B495" s="22"/>
      <c r="C495" s="7"/>
      <c r="D495" s="16"/>
      <c r="E495" s="29"/>
      <c r="F495" s="29"/>
      <c r="BF495" s="7"/>
    </row>
    <row r="496" spans="1:58" hidden="1" x14ac:dyDescent="0.3">
      <c r="A496" s="324"/>
      <c r="B496" s="22"/>
      <c r="C496" s="7"/>
      <c r="D496" s="16"/>
      <c r="E496" s="29"/>
      <c r="F496" s="29"/>
      <c r="BF496" s="7"/>
    </row>
    <row r="497" spans="1:58" hidden="1" x14ac:dyDescent="0.3">
      <c r="A497" s="324"/>
      <c r="B497" s="22"/>
      <c r="C497" s="7"/>
      <c r="D497" s="16"/>
      <c r="E497" s="29"/>
      <c r="F497" s="29"/>
      <c r="BF497" s="7"/>
    </row>
    <row r="498" spans="1:58" hidden="1" x14ac:dyDescent="0.3">
      <c r="A498" s="324"/>
      <c r="B498" s="22"/>
      <c r="C498" s="7"/>
      <c r="D498" s="16"/>
      <c r="E498" s="29"/>
      <c r="F498" s="29"/>
      <c r="BF498" s="7"/>
    </row>
    <row r="499" spans="1:58" hidden="1" x14ac:dyDescent="0.3">
      <c r="A499" s="324"/>
      <c r="B499" s="22"/>
      <c r="C499" s="7"/>
      <c r="D499" s="16"/>
      <c r="E499" s="29"/>
      <c r="F499" s="29"/>
      <c r="BF499" s="7"/>
    </row>
    <row r="500" spans="1:58" hidden="1" x14ac:dyDescent="0.3">
      <c r="A500" s="324"/>
      <c r="B500" s="22"/>
      <c r="C500" s="7"/>
      <c r="D500" s="16"/>
      <c r="E500" s="29"/>
      <c r="F500" s="29"/>
      <c r="BF500" s="7"/>
    </row>
    <row r="501" spans="1:58" hidden="1" x14ac:dyDescent="0.3">
      <c r="A501" s="324"/>
      <c r="B501" s="22"/>
      <c r="C501" s="7"/>
      <c r="D501" s="16"/>
      <c r="E501" s="29"/>
      <c r="F501" s="29"/>
      <c r="BF501" s="7"/>
    </row>
    <row r="502" spans="1:58" hidden="1" x14ac:dyDescent="0.3">
      <c r="A502" s="324"/>
      <c r="B502" s="22"/>
      <c r="C502" s="7"/>
      <c r="D502" s="16"/>
      <c r="E502" s="29"/>
      <c r="F502" s="29"/>
      <c r="BF502" s="7"/>
    </row>
    <row r="503" spans="1:58" hidden="1" x14ac:dyDescent="0.3">
      <c r="A503" s="324"/>
      <c r="B503" s="22"/>
      <c r="C503" s="7"/>
      <c r="D503" s="16"/>
      <c r="E503" s="29"/>
      <c r="F503" s="29"/>
      <c r="BF503" s="7"/>
    </row>
    <row r="504" spans="1:58" hidden="1" x14ac:dyDescent="0.3">
      <c r="A504" s="324"/>
      <c r="B504" s="22"/>
      <c r="C504" s="7"/>
      <c r="D504" s="16"/>
      <c r="E504" s="29"/>
      <c r="F504" s="29"/>
      <c r="BF504" s="7"/>
    </row>
    <row r="505" spans="1:58" hidden="1" x14ac:dyDescent="0.3">
      <c r="A505" s="324"/>
      <c r="B505" s="22"/>
      <c r="C505" s="7"/>
      <c r="D505" s="16"/>
      <c r="E505" s="29"/>
      <c r="F505" s="29"/>
      <c r="BF505" s="7"/>
    </row>
    <row r="506" spans="1:58" hidden="1" x14ac:dyDescent="0.3">
      <c r="A506" s="324"/>
      <c r="B506" s="22"/>
      <c r="C506" s="7"/>
      <c r="D506" s="16"/>
      <c r="E506" s="29"/>
      <c r="F506" s="29"/>
      <c r="BF506" s="7"/>
    </row>
    <row r="507" spans="1:58" hidden="1" x14ac:dyDescent="0.3">
      <c r="A507" s="324"/>
      <c r="B507" s="22"/>
      <c r="C507" s="7"/>
      <c r="D507" s="16"/>
      <c r="E507" s="29"/>
      <c r="F507" s="29"/>
      <c r="BF507" s="7"/>
    </row>
    <row r="508" spans="1:58" hidden="1" x14ac:dyDescent="0.3">
      <c r="A508" s="324"/>
      <c r="B508" s="22"/>
      <c r="C508" s="7"/>
      <c r="D508" s="16"/>
      <c r="E508" s="29"/>
      <c r="F508" s="29"/>
      <c r="BF508" s="7"/>
    </row>
    <row r="509" spans="1:58" hidden="1" x14ac:dyDescent="0.3">
      <c r="A509" s="324"/>
      <c r="B509" s="22"/>
      <c r="C509" s="7"/>
      <c r="D509" s="16"/>
      <c r="E509" s="29"/>
      <c r="F509" s="29"/>
      <c r="BF509" s="7"/>
    </row>
    <row r="510" spans="1:58" hidden="1" x14ac:dyDescent="0.3">
      <c r="A510" s="324"/>
      <c r="B510" s="22"/>
      <c r="C510" s="7"/>
      <c r="D510" s="16"/>
      <c r="E510" s="29"/>
      <c r="F510" s="29"/>
      <c r="BF510" s="7"/>
    </row>
    <row r="511" spans="1:58" hidden="1" x14ac:dyDescent="0.3">
      <c r="A511" s="324"/>
      <c r="B511" s="22"/>
      <c r="C511" s="7"/>
      <c r="D511" s="16"/>
      <c r="E511" s="29"/>
      <c r="F511" s="29"/>
      <c r="BF511" s="7"/>
    </row>
    <row r="512" spans="1:58" hidden="1" x14ac:dyDescent="0.3">
      <c r="A512" s="324"/>
      <c r="B512" s="22"/>
      <c r="C512" s="7"/>
      <c r="D512" s="16"/>
      <c r="E512" s="29"/>
      <c r="F512" s="29"/>
      <c r="BF512" s="7"/>
    </row>
    <row r="513" spans="1:58" hidden="1" x14ac:dyDescent="0.3">
      <c r="A513" s="324"/>
      <c r="B513" s="22"/>
      <c r="C513" s="7"/>
      <c r="D513" s="16"/>
      <c r="E513" s="29"/>
      <c r="F513" s="29"/>
      <c r="BF513" s="7"/>
    </row>
    <row r="514" spans="1:58" hidden="1" x14ac:dyDescent="0.3">
      <c r="A514" s="324"/>
      <c r="B514" s="22"/>
      <c r="C514" s="7"/>
      <c r="D514" s="16"/>
      <c r="E514" s="29"/>
      <c r="F514" s="29"/>
      <c r="BF514" s="7"/>
    </row>
    <row r="515" spans="1:58" hidden="1" x14ac:dyDescent="0.3">
      <c r="A515" s="324"/>
      <c r="B515" s="22"/>
      <c r="C515" s="7"/>
      <c r="D515" s="16"/>
      <c r="E515" s="29"/>
      <c r="F515" s="29"/>
      <c r="BF515" s="7"/>
    </row>
    <row r="516" spans="1:58" hidden="1" x14ac:dyDescent="0.3">
      <c r="A516" s="324"/>
      <c r="B516" s="22"/>
      <c r="C516" s="7"/>
      <c r="D516" s="16"/>
      <c r="E516" s="29"/>
      <c r="F516" s="29"/>
      <c r="BF516" s="7"/>
    </row>
    <row r="517" spans="1:58" hidden="1" x14ac:dyDescent="0.3">
      <c r="A517" s="324"/>
      <c r="B517" s="22"/>
      <c r="C517" s="7"/>
      <c r="D517" s="16"/>
      <c r="E517" s="29"/>
      <c r="F517" s="29"/>
      <c r="BF517" s="7"/>
    </row>
    <row r="518" spans="1:58" hidden="1" x14ac:dyDescent="0.3">
      <c r="A518" s="324"/>
      <c r="B518" s="22"/>
      <c r="C518" s="7"/>
      <c r="D518" s="16"/>
      <c r="E518" s="29"/>
      <c r="F518" s="29"/>
      <c r="BF518" s="7"/>
    </row>
    <row r="519" spans="1:58" hidden="1" x14ac:dyDescent="0.3">
      <c r="A519" s="324"/>
      <c r="B519" s="22"/>
      <c r="C519" s="7"/>
      <c r="D519" s="16"/>
      <c r="E519" s="29"/>
      <c r="F519" s="29"/>
      <c r="BF519" s="7"/>
    </row>
    <row r="520" spans="1:58" hidden="1" x14ac:dyDescent="0.3">
      <c r="A520" s="324"/>
      <c r="B520" s="22"/>
      <c r="C520" s="7"/>
      <c r="D520" s="16"/>
      <c r="E520" s="29"/>
      <c r="F520" s="29"/>
      <c r="BF520" s="7"/>
    </row>
    <row r="521" spans="1:58" hidden="1" x14ac:dyDescent="0.3">
      <c r="A521" s="324"/>
      <c r="B521" s="22"/>
      <c r="C521" s="7"/>
      <c r="D521" s="16"/>
      <c r="E521" s="29"/>
      <c r="F521" s="29"/>
      <c r="BF521" s="7"/>
    </row>
    <row r="522" spans="1:58" hidden="1" x14ac:dyDescent="0.3">
      <c r="A522" s="324"/>
      <c r="B522" s="22"/>
      <c r="C522" s="7"/>
      <c r="D522" s="16"/>
      <c r="E522" s="29"/>
      <c r="F522" s="29"/>
      <c r="BF522" s="7"/>
    </row>
    <row r="523" spans="1:58" hidden="1" x14ac:dyDescent="0.3">
      <c r="A523" s="324"/>
      <c r="B523" s="22"/>
      <c r="C523" s="7"/>
      <c r="D523" s="16"/>
      <c r="E523" s="29"/>
      <c r="F523" s="29"/>
      <c r="BF523" s="7"/>
    </row>
    <row r="524" spans="1:58" hidden="1" x14ac:dyDescent="0.3">
      <c r="A524" s="324"/>
      <c r="B524" s="22"/>
      <c r="C524" s="7"/>
      <c r="D524" s="16"/>
      <c r="E524" s="29"/>
      <c r="F524" s="29"/>
      <c r="BF524" s="7"/>
    </row>
    <row r="525" spans="1:58" hidden="1" x14ac:dyDescent="0.3">
      <c r="A525" s="324"/>
      <c r="B525" s="22"/>
      <c r="C525" s="7"/>
      <c r="D525" s="16"/>
      <c r="E525" s="29"/>
      <c r="F525" s="29"/>
      <c r="BF525" s="7"/>
    </row>
    <row r="526" spans="1:58" hidden="1" x14ac:dyDescent="0.3">
      <c r="A526" s="324"/>
      <c r="B526" s="22"/>
      <c r="C526" s="7"/>
      <c r="D526" s="16"/>
      <c r="E526" s="29"/>
      <c r="F526" s="29"/>
      <c r="BF526" s="7"/>
    </row>
    <row r="527" spans="1:58" hidden="1" x14ac:dyDescent="0.3">
      <c r="A527" s="324"/>
      <c r="B527" s="22"/>
      <c r="C527" s="7"/>
      <c r="D527" s="16"/>
      <c r="E527" s="29"/>
      <c r="F527" s="29"/>
      <c r="BF527" s="7"/>
    </row>
    <row r="528" spans="1:58" hidden="1" x14ac:dyDescent="0.3">
      <c r="A528" s="324"/>
      <c r="B528" s="22"/>
      <c r="C528" s="7"/>
      <c r="D528" s="16"/>
      <c r="E528" s="29"/>
      <c r="F528" s="29"/>
      <c r="BF528" s="7"/>
    </row>
    <row r="529" spans="1:58" hidden="1" x14ac:dyDescent="0.3">
      <c r="A529" s="324"/>
      <c r="B529" s="22"/>
      <c r="C529" s="7"/>
      <c r="D529" s="16"/>
      <c r="E529" s="29"/>
      <c r="F529" s="29"/>
      <c r="BF529" s="7"/>
    </row>
    <row r="530" spans="1:58" hidden="1" x14ac:dyDescent="0.3">
      <c r="A530" s="324"/>
      <c r="B530" s="22"/>
      <c r="C530" s="7"/>
      <c r="D530" s="16"/>
      <c r="E530" s="29"/>
      <c r="F530" s="29"/>
      <c r="BF530" s="7"/>
    </row>
    <row r="531" spans="1:58" hidden="1" x14ac:dyDescent="0.3">
      <c r="A531" s="324"/>
      <c r="B531" s="22"/>
      <c r="C531" s="7"/>
      <c r="D531" s="16"/>
      <c r="E531" s="29"/>
      <c r="F531" s="29"/>
      <c r="BF531" s="7"/>
    </row>
    <row r="532" spans="1:58" hidden="1" x14ac:dyDescent="0.3">
      <c r="A532" s="324"/>
      <c r="B532" s="22"/>
      <c r="C532" s="7"/>
      <c r="D532" s="16"/>
      <c r="E532" s="29"/>
      <c r="F532" s="29"/>
      <c r="BF532" s="7"/>
    </row>
    <row r="533" spans="1:58" hidden="1" x14ac:dyDescent="0.3">
      <c r="A533" s="324"/>
      <c r="B533" s="22"/>
      <c r="C533" s="7"/>
      <c r="D533" s="16"/>
      <c r="E533" s="29"/>
      <c r="F533" s="29"/>
      <c r="BF533" s="7"/>
    </row>
    <row r="534" spans="1:58" hidden="1" x14ac:dyDescent="0.3">
      <c r="A534" s="324"/>
      <c r="B534" s="22"/>
      <c r="C534" s="7"/>
      <c r="D534" s="16"/>
      <c r="E534" s="29"/>
      <c r="F534" s="29"/>
      <c r="BF534" s="7"/>
    </row>
    <row r="535" spans="1:58" hidden="1" x14ac:dyDescent="0.3">
      <c r="A535" s="324"/>
      <c r="B535" s="22"/>
      <c r="C535" s="7"/>
      <c r="D535" s="16"/>
      <c r="E535" s="29"/>
      <c r="F535" s="29"/>
      <c r="BF535" s="7"/>
    </row>
    <row r="536" spans="1:58" hidden="1" x14ac:dyDescent="0.3">
      <c r="A536" s="324"/>
      <c r="B536" s="22"/>
      <c r="C536" s="7"/>
      <c r="D536" s="16"/>
      <c r="E536" s="29"/>
      <c r="F536" s="29"/>
      <c r="BF536" s="7"/>
    </row>
    <row r="537" spans="1:58" hidden="1" x14ac:dyDescent="0.3">
      <c r="A537" s="324"/>
      <c r="B537" s="22"/>
      <c r="C537" s="7"/>
      <c r="D537" s="16"/>
      <c r="E537" s="29"/>
      <c r="F537" s="29"/>
      <c r="BF537" s="7"/>
    </row>
    <row r="538" spans="1:58" hidden="1" x14ac:dyDescent="0.3">
      <c r="A538" s="324"/>
      <c r="B538" s="22"/>
      <c r="C538" s="7"/>
      <c r="D538" s="16"/>
      <c r="E538" s="29"/>
      <c r="F538" s="29"/>
      <c r="BF538" s="7"/>
    </row>
    <row r="539" spans="1:58" hidden="1" x14ac:dyDescent="0.3">
      <c r="A539" s="324"/>
      <c r="B539" s="22"/>
      <c r="C539" s="7"/>
      <c r="D539" s="16"/>
      <c r="E539" s="29"/>
      <c r="F539" s="29"/>
      <c r="BF539" s="7"/>
    </row>
    <row r="540" spans="1:58" hidden="1" x14ac:dyDescent="0.3">
      <c r="A540" s="324"/>
      <c r="B540" s="22"/>
      <c r="C540" s="7"/>
      <c r="D540" s="16"/>
      <c r="E540" s="29"/>
      <c r="F540" s="29"/>
      <c r="BF540" s="7"/>
    </row>
    <row r="541" spans="1:58" hidden="1" x14ac:dyDescent="0.3">
      <c r="A541" s="324"/>
      <c r="B541" s="22"/>
      <c r="C541" s="7"/>
      <c r="D541" s="16"/>
      <c r="E541" s="29"/>
      <c r="F541" s="29"/>
      <c r="BF541" s="7"/>
    </row>
    <row r="542" spans="1:58" hidden="1" x14ac:dyDescent="0.3">
      <c r="A542" s="324"/>
      <c r="B542" s="22"/>
      <c r="C542" s="7"/>
      <c r="D542" s="16"/>
      <c r="E542" s="29"/>
      <c r="F542" s="29"/>
      <c r="BF542" s="7"/>
    </row>
    <row r="543" spans="1:58" hidden="1" x14ac:dyDescent="0.3">
      <c r="A543" s="324"/>
      <c r="B543" s="22"/>
      <c r="C543" s="7"/>
      <c r="D543" s="16"/>
      <c r="E543" s="29"/>
      <c r="F543" s="29"/>
      <c r="BF543" s="7"/>
    </row>
    <row r="544" spans="1:58" hidden="1" x14ac:dyDescent="0.3">
      <c r="A544" s="324"/>
      <c r="B544" s="22"/>
      <c r="C544" s="7"/>
      <c r="D544" s="16"/>
      <c r="E544" s="29"/>
      <c r="F544" s="29"/>
      <c r="BF544" s="7"/>
    </row>
    <row r="545" spans="1:58" hidden="1" x14ac:dyDescent="0.3">
      <c r="A545" s="324"/>
      <c r="B545" s="22"/>
      <c r="C545" s="7"/>
      <c r="D545" s="16"/>
      <c r="E545" s="29"/>
      <c r="F545" s="29"/>
      <c r="BF545" s="7"/>
    </row>
    <row r="546" spans="1:58" hidden="1" x14ac:dyDescent="0.3">
      <c r="A546" s="324"/>
      <c r="B546" s="22"/>
      <c r="C546" s="7"/>
      <c r="D546" s="16"/>
      <c r="E546" s="29"/>
      <c r="F546" s="29"/>
      <c r="BF546" s="7"/>
    </row>
    <row r="547" spans="1:58" hidden="1" x14ac:dyDescent="0.3">
      <c r="A547" s="324"/>
      <c r="B547" s="22"/>
      <c r="C547" s="7"/>
      <c r="D547" s="16"/>
      <c r="E547" s="29"/>
      <c r="F547" s="29"/>
      <c r="BF547" s="7"/>
    </row>
    <row r="548" spans="1:58" hidden="1" x14ac:dyDescent="0.3">
      <c r="A548" s="324"/>
      <c r="B548" s="22"/>
      <c r="C548" s="7"/>
      <c r="D548" s="16"/>
      <c r="E548" s="29"/>
      <c r="F548" s="29"/>
      <c r="BF548" s="7"/>
    </row>
    <row r="549" spans="1:58" hidden="1" x14ac:dyDescent="0.3">
      <c r="A549" s="324"/>
      <c r="B549" s="22"/>
      <c r="C549" s="7"/>
      <c r="D549" s="16"/>
      <c r="E549" s="29"/>
      <c r="F549" s="29"/>
      <c r="BF549" s="7"/>
    </row>
    <row r="550" spans="1:58" hidden="1" x14ac:dyDescent="0.3">
      <c r="A550" s="324"/>
      <c r="B550" s="22"/>
      <c r="C550" s="7"/>
      <c r="D550" s="16"/>
      <c r="E550" s="29"/>
      <c r="F550" s="29"/>
      <c r="BF550" s="7"/>
    </row>
    <row r="551" spans="1:58" hidden="1" x14ac:dyDescent="0.3">
      <c r="A551" s="324"/>
      <c r="B551" s="22"/>
      <c r="C551" s="7"/>
      <c r="D551" s="16"/>
      <c r="E551" s="29"/>
      <c r="F551" s="29"/>
      <c r="BF551" s="7"/>
    </row>
    <row r="552" spans="1:58" hidden="1" x14ac:dyDescent="0.3">
      <c r="A552" s="324"/>
      <c r="B552" s="22"/>
      <c r="C552" s="7"/>
      <c r="D552" s="16"/>
      <c r="E552" s="29"/>
      <c r="F552" s="29"/>
      <c r="BF552" s="7"/>
    </row>
    <row r="553" spans="1:58" hidden="1" x14ac:dyDescent="0.3">
      <c r="A553" s="324"/>
      <c r="B553" s="22"/>
      <c r="C553" s="7"/>
      <c r="D553" s="16"/>
      <c r="E553" s="29"/>
      <c r="F553" s="29"/>
      <c r="BF553" s="7"/>
    </row>
    <row r="554" spans="1:58" hidden="1" x14ac:dyDescent="0.3">
      <c r="A554" s="324"/>
      <c r="B554" s="22"/>
      <c r="C554" s="7"/>
      <c r="D554" s="16"/>
      <c r="E554" s="29"/>
      <c r="F554" s="29"/>
      <c r="BF554" s="7"/>
    </row>
    <row r="555" spans="1:58" hidden="1" x14ac:dyDescent="0.3">
      <c r="A555" s="324"/>
      <c r="B555" s="22"/>
      <c r="C555" s="7"/>
      <c r="D555" s="16"/>
      <c r="E555" s="29"/>
      <c r="F555" s="29"/>
      <c r="BF555" s="7"/>
    </row>
    <row r="556" spans="1:58" hidden="1" x14ac:dyDescent="0.3">
      <c r="A556" s="324"/>
      <c r="B556" s="22"/>
      <c r="C556" s="7"/>
      <c r="D556" s="16"/>
      <c r="E556" s="29"/>
      <c r="F556" s="29"/>
      <c r="BF556" s="7"/>
    </row>
    <row r="557" spans="1:58" hidden="1" x14ac:dyDescent="0.3">
      <c r="A557" s="324"/>
      <c r="B557" s="22"/>
      <c r="C557" s="7"/>
      <c r="D557" s="16"/>
      <c r="E557" s="29"/>
      <c r="F557" s="29"/>
      <c r="BF557" s="7"/>
    </row>
    <row r="558" spans="1:58" hidden="1" x14ac:dyDescent="0.3">
      <c r="A558" s="324"/>
      <c r="B558" s="22"/>
      <c r="C558" s="7"/>
      <c r="D558" s="16"/>
      <c r="E558" s="29"/>
      <c r="F558" s="29"/>
      <c r="BF558" s="7"/>
    </row>
    <row r="559" spans="1:58" hidden="1" x14ac:dyDescent="0.3">
      <c r="A559" s="324"/>
      <c r="B559" s="22"/>
      <c r="C559" s="7"/>
      <c r="D559" s="16"/>
      <c r="E559" s="29"/>
      <c r="F559" s="29"/>
      <c r="BF559" s="7"/>
    </row>
    <row r="560" spans="1:58" hidden="1" x14ac:dyDescent="0.3">
      <c r="A560" s="324"/>
      <c r="B560" s="22"/>
      <c r="C560" s="7"/>
      <c r="D560" s="16"/>
      <c r="E560" s="29"/>
      <c r="F560" s="29"/>
      <c r="BF560" s="7"/>
    </row>
    <row r="561" spans="1:58" hidden="1" x14ac:dyDescent="0.3">
      <c r="A561" s="324"/>
      <c r="B561" s="22"/>
      <c r="C561" s="7"/>
      <c r="D561" s="16"/>
      <c r="E561" s="29"/>
      <c r="F561" s="29"/>
      <c r="BF561" s="7"/>
    </row>
    <row r="562" spans="1:58" hidden="1" x14ac:dyDescent="0.3">
      <c r="A562" s="324"/>
      <c r="B562" s="22"/>
      <c r="C562" s="7"/>
      <c r="D562" s="16"/>
      <c r="E562" s="29"/>
      <c r="F562" s="29"/>
      <c r="BF562" s="7"/>
    </row>
    <row r="563" spans="1:58" hidden="1" x14ac:dyDescent="0.3">
      <c r="A563" s="324"/>
      <c r="B563" s="22"/>
      <c r="C563" s="7"/>
      <c r="D563" s="16"/>
      <c r="E563" s="29"/>
      <c r="F563" s="29"/>
      <c r="BF563" s="7"/>
    </row>
    <row r="564" spans="1:58" hidden="1" x14ac:dyDescent="0.3">
      <c r="A564" s="324"/>
      <c r="B564" s="22"/>
      <c r="C564" s="7"/>
      <c r="D564" s="16"/>
      <c r="E564" s="29"/>
      <c r="F564" s="29"/>
      <c r="BF564" s="7"/>
    </row>
    <row r="565" spans="1:58" hidden="1" x14ac:dyDescent="0.3">
      <c r="A565" s="324"/>
      <c r="B565" s="22"/>
      <c r="C565" s="7"/>
      <c r="D565" s="16"/>
      <c r="E565" s="29"/>
      <c r="F565" s="29"/>
      <c r="BF565" s="7"/>
    </row>
    <row r="566" spans="1:58" hidden="1" x14ac:dyDescent="0.3">
      <c r="A566" s="324"/>
      <c r="B566" s="22"/>
      <c r="C566" s="7"/>
      <c r="D566" s="16"/>
      <c r="E566" s="29"/>
      <c r="F566" s="29"/>
      <c r="BF566" s="7"/>
    </row>
    <row r="567" spans="1:58" hidden="1" x14ac:dyDescent="0.3">
      <c r="A567" s="324"/>
      <c r="B567" s="22"/>
      <c r="C567" s="7"/>
      <c r="D567" s="16"/>
      <c r="E567" s="29"/>
      <c r="F567" s="29"/>
      <c r="BF567" s="7"/>
    </row>
    <row r="568" spans="1:58" hidden="1" x14ac:dyDescent="0.3">
      <c r="A568" s="324"/>
      <c r="B568" s="22"/>
      <c r="C568" s="7"/>
      <c r="D568" s="16"/>
      <c r="E568" s="29"/>
      <c r="F568" s="29"/>
      <c r="BF568" s="7"/>
    </row>
    <row r="569" spans="1:58" hidden="1" x14ac:dyDescent="0.3">
      <c r="A569" s="324"/>
      <c r="B569" s="22"/>
      <c r="C569" s="7"/>
      <c r="D569" s="16"/>
      <c r="E569" s="29"/>
      <c r="F569" s="29"/>
      <c r="BF569" s="7"/>
    </row>
    <row r="570" spans="1:58" hidden="1" x14ac:dyDescent="0.3">
      <c r="A570" s="324"/>
      <c r="B570" s="22"/>
      <c r="C570" s="7"/>
      <c r="D570" s="16"/>
      <c r="E570" s="29"/>
      <c r="F570" s="29"/>
      <c r="BF570" s="7"/>
    </row>
    <row r="571" spans="1:58" hidden="1" x14ac:dyDescent="0.3">
      <c r="A571" s="324"/>
      <c r="B571" s="22"/>
      <c r="C571" s="7"/>
      <c r="D571" s="16"/>
      <c r="E571" s="29"/>
      <c r="F571" s="29"/>
      <c r="BF571" s="7"/>
    </row>
    <row r="572" spans="1:58" hidden="1" x14ac:dyDescent="0.3">
      <c r="A572" s="324"/>
      <c r="B572" s="22"/>
      <c r="C572" s="7"/>
      <c r="D572" s="16"/>
      <c r="E572" s="29"/>
      <c r="F572" s="29"/>
      <c r="BF572" s="7"/>
    </row>
    <row r="573" spans="1:58" hidden="1" x14ac:dyDescent="0.3">
      <c r="A573" s="324"/>
      <c r="B573" s="22"/>
      <c r="C573" s="7"/>
      <c r="D573" s="16"/>
      <c r="E573" s="29"/>
      <c r="F573" s="29"/>
      <c r="BF573" s="7"/>
    </row>
    <row r="574" spans="1:58" hidden="1" x14ac:dyDescent="0.3">
      <c r="A574" s="324"/>
      <c r="B574" s="22"/>
      <c r="C574" s="7"/>
      <c r="D574" s="16"/>
      <c r="E574" s="29"/>
      <c r="F574" s="29"/>
      <c r="BF574" s="7"/>
    </row>
    <row r="575" spans="1:58" hidden="1" x14ac:dyDescent="0.3">
      <c r="A575" s="324"/>
      <c r="B575" s="22"/>
      <c r="C575" s="7"/>
      <c r="D575" s="16"/>
      <c r="E575" s="29"/>
      <c r="F575" s="29"/>
      <c r="BF575" s="7"/>
    </row>
    <row r="576" spans="1:58" hidden="1" x14ac:dyDescent="0.3">
      <c r="A576" s="324"/>
      <c r="B576" s="22"/>
      <c r="C576" s="7"/>
      <c r="D576" s="16"/>
      <c r="E576" s="29"/>
      <c r="F576" s="29"/>
      <c r="BF576" s="7"/>
    </row>
    <row r="577" spans="1:58" hidden="1" x14ac:dyDescent="0.3">
      <c r="A577" s="324"/>
      <c r="B577" s="22"/>
      <c r="C577" s="7"/>
      <c r="D577" s="16"/>
      <c r="E577" s="29"/>
      <c r="F577" s="29"/>
      <c r="BF577" s="7"/>
    </row>
    <row r="578" spans="1:58" hidden="1" x14ac:dyDescent="0.3">
      <c r="A578" s="324"/>
      <c r="B578" s="22"/>
      <c r="C578" s="7"/>
      <c r="D578" s="16"/>
      <c r="E578" s="29"/>
      <c r="F578" s="29"/>
      <c r="BF578" s="7"/>
    </row>
    <row r="579" spans="1:58" hidden="1" x14ac:dyDescent="0.3">
      <c r="A579" s="324"/>
      <c r="B579" s="22"/>
      <c r="C579" s="7"/>
      <c r="D579" s="16"/>
      <c r="E579" s="29"/>
      <c r="F579" s="29"/>
      <c r="BF579" s="7"/>
    </row>
    <row r="580" spans="1:58" hidden="1" x14ac:dyDescent="0.3">
      <c r="A580" s="324"/>
      <c r="B580" s="22"/>
      <c r="C580" s="7"/>
      <c r="D580" s="16"/>
      <c r="E580" s="29"/>
      <c r="F580" s="29"/>
      <c r="BF580" s="7"/>
    </row>
    <row r="581" spans="1:58" hidden="1" x14ac:dyDescent="0.3">
      <c r="A581" s="324"/>
      <c r="B581" s="22"/>
      <c r="C581" s="7"/>
      <c r="D581" s="16"/>
      <c r="E581" s="29"/>
      <c r="F581" s="29"/>
      <c r="BF581" s="7"/>
    </row>
    <row r="582" spans="1:58" hidden="1" x14ac:dyDescent="0.3">
      <c r="A582" s="324"/>
      <c r="B582" s="22"/>
      <c r="C582" s="7"/>
      <c r="D582" s="16"/>
      <c r="E582" s="29"/>
      <c r="F582" s="29"/>
      <c r="BF582" s="7"/>
    </row>
    <row r="583" spans="1:58" hidden="1" x14ac:dyDescent="0.3">
      <c r="A583" s="324"/>
      <c r="B583" s="22"/>
      <c r="C583" s="7"/>
      <c r="D583" s="16"/>
      <c r="E583" s="29"/>
      <c r="F583" s="29"/>
      <c r="BF583" s="7"/>
    </row>
    <row r="584" spans="1:58" hidden="1" x14ac:dyDescent="0.3">
      <c r="A584" s="324"/>
      <c r="B584" s="22"/>
      <c r="C584" s="7"/>
      <c r="D584" s="16"/>
      <c r="E584" s="29"/>
      <c r="F584" s="29"/>
      <c r="BF584" s="7"/>
    </row>
    <row r="585" spans="1:58" hidden="1" x14ac:dyDescent="0.3">
      <c r="A585" s="324"/>
      <c r="B585" s="22"/>
      <c r="C585" s="7"/>
      <c r="D585" s="16"/>
      <c r="E585" s="29"/>
      <c r="F585" s="29"/>
      <c r="BF585" s="7"/>
    </row>
    <row r="586" spans="1:58" hidden="1" x14ac:dyDescent="0.3">
      <c r="A586" s="324"/>
      <c r="B586" s="22"/>
      <c r="C586" s="7"/>
      <c r="D586" s="16"/>
      <c r="E586" s="29"/>
      <c r="F586" s="29"/>
      <c r="BF586" s="7"/>
    </row>
    <row r="587" spans="1:58" hidden="1" x14ac:dyDescent="0.3">
      <c r="A587" s="324"/>
      <c r="B587" s="22"/>
      <c r="C587" s="7"/>
      <c r="D587" s="16"/>
      <c r="E587" s="29"/>
      <c r="F587" s="29"/>
      <c r="BF587" s="7"/>
    </row>
    <row r="588" spans="1:58" hidden="1" x14ac:dyDescent="0.3">
      <c r="A588" s="324"/>
      <c r="B588" s="22"/>
      <c r="C588" s="7"/>
      <c r="D588" s="16"/>
      <c r="E588" s="29"/>
      <c r="F588" s="29"/>
      <c r="BF588" s="7"/>
    </row>
    <row r="589" spans="1:58" hidden="1" x14ac:dyDescent="0.3">
      <c r="A589" s="324"/>
      <c r="B589" s="22"/>
      <c r="C589" s="7"/>
      <c r="D589" s="16"/>
      <c r="E589" s="29"/>
      <c r="F589" s="29"/>
      <c r="BF589" s="7"/>
    </row>
    <row r="590" spans="1:58" hidden="1" x14ac:dyDescent="0.3">
      <c r="A590" s="324"/>
      <c r="B590" s="22"/>
      <c r="C590" s="7"/>
      <c r="D590" s="16"/>
      <c r="E590" s="29"/>
      <c r="F590" s="29"/>
      <c r="BF590" s="7"/>
    </row>
    <row r="591" spans="1:58" hidden="1" x14ac:dyDescent="0.3">
      <c r="A591" s="324"/>
      <c r="B591" s="22"/>
      <c r="C591" s="7"/>
      <c r="D591" s="16"/>
      <c r="E591" s="29"/>
      <c r="F591" s="29"/>
      <c r="BF591" s="7"/>
    </row>
    <row r="592" spans="1:58" hidden="1" x14ac:dyDescent="0.3">
      <c r="A592" s="324"/>
      <c r="B592" s="22"/>
      <c r="C592" s="7"/>
      <c r="D592" s="16"/>
      <c r="E592" s="29"/>
      <c r="F592" s="29"/>
      <c r="BF592" s="7"/>
    </row>
    <row r="593" spans="1:58" hidden="1" x14ac:dyDescent="0.3">
      <c r="A593" s="324"/>
      <c r="B593" s="22"/>
      <c r="C593" s="7"/>
      <c r="D593" s="16"/>
      <c r="E593" s="29"/>
      <c r="F593" s="29"/>
      <c r="BF593" s="7"/>
    </row>
    <row r="594" spans="1:58" hidden="1" x14ac:dyDescent="0.3">
      <c r="A594" s="324"/>
      <c r="B594" s="22"/>
      <c r="C594" s="7"/>
      <c r="D594" s="16"/>
      <c r="E594" s="29"/>
      <c r="F594" s="29"/>
      <c r="BF594" s="7"/>
    </row>
    <row r="595" spans="1:58" hidden="1" x14ac:dyDescent="0.3">
      <c r="A595" s="324"/>
      <c r="B595" s="22"/>
      <c r="C595" s="7"/>
      <c r="D595" s="16"/>
      <c r="E595" s="29"/>
      <c r="F595" s="29"/>
      <c r="BF595" s="7"/>
    </row>
    <row r="596" spans="1:58" hidden="1" x14ac:dyDescent="0.3">
      <c r="A596" s="324"/>
      <c r="B596" s="22"/>
      <c r="C596" s="7"/>
      <c r="D596" s="16"/>
      <c r="E596" s="29"/>
      <c r="F596" s="29"/>
      <c r="BF596" s="7"/>
    </row>
    <row r="597" spans="1:58" hidden="1" x14ac:dyDescent="0.3">
      <c r="A597" s="324"/>
      <c r="B597" s="22"/>
      <c r="C597" s="7"/>
      <c r="D597" s="16"/>
      <c r="E597" s="29"/>
      <c r="F597" s="29"/>
      <c r="BF597" s="7"/>
    </row>
    <row r="598" spans="1:58" hidden="1" x14ac:dyDescent="0.3">
      <c r="A598" s="324"/>
      <c r="B598" s="22"/>
      <c r="C598" s="7"/>
      <c r="D598" s="16"/>
      <c r="E598" s="29"/>
      <c r="F598" s="29"/>
      <c r="BF598" s="7"/>
    </row>
    <row r="599" spans="1:58" hidden="1" x14ac:dyDescent="0.3">
      <c r="A599" s="324"/>
      <c r="B599" s="22"/>
      <c r="C599" s="7"/>
      <c r="D599" s="16"/>
      <c r="E599" s="29"/>
      <c r="F599" s="29"/>
      <c r="BF599" s="7"/>
    </row>
    <row r="600" spans="1:58" hidden="1" x14ac:dyDescent="0.3">
      <c r="A600" s="324"/>
      <c r="B600" s="22"/>
      <c r="C600" s="7"/>
      <c r="D600" s="16"/>
      <c r="E600" s="29"/>
      <c r="F600" s="29"/>
      <c r="BF600" s="7"/>
    </row>
    <row r="601" spans="1:58" hidden="1" x14ac:dyDescent="0.3">
      <c r="A601" s="324"/>
      <c r="B601" s="22"/>
      <c r="C601" s="7"/>
      <c r="D601" s="16"/>
      <c r="E601" s="29"/>
      <c r="F601" s="29"/>
      <c r="BF601" s="7"/>
    </row>
    <row r="602" spans="1:58" hidden="1" x14ac:dyDescent="0.3">
      <c r="A602" s="324"/>
      <c r="B602" s="22"/>
      <c r="C602" s="7"/>
      <c r="D602" s="16"/>
      <c r="E602" s="29"/>
      <c r="F602" s="29"/>
      <c r="BF602" s="7"/>
    </row>
    <row r="603" spans="1:58" hidden="1" x14ac:dyDescent="0.3">
      <c r="A603" s="324"/>
      <c r="B603" s="22"/>
      <c r="C603" s="7"/>
      <c r="D603" s="16"/>
      <c r="E603" s="29"/>
      <c r="F603" s="29"/>
      <c r="BF603" s="7"/>
    </row>
    <row r="604" spans="1:58" hidden="1" x14ac:dyDescent="0.3">
      <c r="A604" s="324"/>
      <c r="B604" s="22"/>
      <c r="C604" s="7"/>
      <c r="D604" s="16"/>
      <c r="E604" s="29"/>
      <c r="F604" s="29"/>
      <c r="BF604" s="7"/>
    </row>
    <row r="605" spans="1:58" hidden="1" x14ac:dyDescent="0.3">
      <c r="A605" s="324"/>
      <c r="B605" s="22"/>
      <c r="C605" s="7"/>
      <c r="D605" s="16"/>
      <c r="E605" s="29"/>
      <c r="F605" s="29"/>
      <c r="BF605" s="7"/>
    </row>
    <row r="606" spans="1:58" hidden="1" x14ac:dyDescent="0.3">
      <c r="A606" s="324"/>
      <c r="B606" s="22"/>
      <c r="C606" s="7"/>
      <c r="D606" s="16"/>
      <c r="E606" s="29"/>
      <c r="F606" s="29"/>
      <c r="BF606" s="7"/>
    </row>
    <row r="607" spans="1:58" hidden="1" x14ac:dyDescent="0.3">
      <c r="A607" s="324"/>
      <c r="B607" s="22"/>
      <c r="C607" s="7"/>
      <c r="D607" s="16"/>
      <c r="E607" s="29"/>
      <c r="F607" s="29"/>
      <c r="BF607" s="7"/>
    </row>
    <row r="608" spans="1:58" hidden="1" x14ac:dyDescent="0.3">
      <c r="A608" s="324"/>
      <c r="B608" s="22"/>
      <c r="C608" s="7"/>
      <c r="D608" s="16"/>
      <c r="E608" s="29"/>
      <c r="F608" s="29"/>
      <c r="BF608" s="7"/>
    </row>
    <row r="609" spans="1:58" hidden="1" x14ac:dyDescent="0.3">
      <c r="A609" s="324"/>
      <c r="B609" s="22"/>
      <c r="C609" s="7"/>
      <c r="D609" s="16"/>
      <c r="E609" s="29"/>
      <c r="F609" s="29"/>
      <c r="BF609" s="7"/>
    </row>
    <row r="610" spans="1:58" hidden="1" x14ac:dyDescent="0.3">
      <c r="A610" s="324"/>
      <c r="B610" s="22"/>
      <c r="C610" s="7"/>
      <c r="D610" s="16"/>
      <c r="E610" s="29"/>
      <c r="F610" s="29"/>
      <c r="BF610" s="7"/>
    </row>
    <row r="611" spans="1:58" hidden="1" x14ac:dyDescent="0.3">
      <c r="A611" s="324"/>
      <c r="B611" s="22"/>
      <c r="C611" s="7"/>
      <c r="D611" s="16"/>
      <c r="E611" s="29"/>
      <c r="F611" s="29"/>
      <c r="BF611" s="7"/>
    </row>
    <row r="612" spans="1:58" hidden="1" x14ac:dyDescent="0.3">
      <c r="A612" s="324"/>
      <c r="B612" s="22"/>
      <c r="C612" s="7"/>
      <c r="D612" s="16"/>
      <c r="E612" s="29"/>
      <c r="F612" s="29"/>
      <c r="BF612" s="7"/>
    </row>
    <row r="613" spans="1:58" hidden="1" x14ac:dyDescent="0.3">
      <c r="A613" s="324"/>
      <c r="B613" s="22"/>
      <c r="C613" s="7"/>
      <c r="D613" s="16"/>
      <c r="E613" s="29"/>
      <c r="F613" s="29"/>
      <c r="BF613" s="7"/>
    </row>
    <row r="614" spans="1:58" hidden="1" x14ac:dyDescent="0.3">
      <c r="A614" s="324"/>
      <c r="B614" s="22"/>
      <c r="C614" s="7"/>
      <c r="D614" s="16"/>
      <c r="E614" s="29"/>
      <c r="F614" s="29"/>
      <c r="BF614" s="7"/>
    </row>
    <row r="615" spans="1:58" hidden="1" x14ac:dyDescent="0.3">
      <c r="A615" s="324"/>
      <c r="B615" s="22"/>
      <c r="C615" s="7"/>
      <c r="D615" s="16"/>
      <c r="E615" s="29"/>
      <c r="F615" s="29"/>
      <c r="BF615" s="7"/>
    </row>
    <row r="616" spans="1:58" hidden="1" x14ac:dyDescent="0.3">
      <c r="A616" s="324"/>
      <c r="B616" s="22"/>
      <c r="C616" s="7"/>
      <c r="D616" s="16"/>
      <c r="E616" s="29"/>
      <c r="F616" s="29"/>
      <c r="BF616" s="7"/>
    </row>
    <row r="617" spans="1:58" hidden="1" x14ac:dyDescent="0.3">
      <c r="A617" s="324"/>
      <c r="B617" s="22"/>
      <c r="C617" s="7"/>
      <c r="D617" s="16"/>
      <c r="E617" s="29"/>
      <c r="F617" s="29"/>
      <c r="BF617" s="7"/>
    </row>
    <row r="618" spans="1:58" hidden="1" x14ac:dyDescent="0.3">
      <c r="A618" s="324"/>
      <c r="B618" s="22"/>
      <c r="C618" s="7"/>
      <c r="D618" s="16"/>
      <c r="E618" s="29"/>
      <c r="F618" s="29"/>
      <c r="BF618" s="7"/>
    </row>
    <row r="619" spans="1:58" hidden="1" x14ac:dyDescent="0.3">
      <c r="A619" s="324"/>
      <c r="B619" s="22"/>
      <c r="C619" s="7"/>
      <c r="D619" s="16"/>
      <c r="E619" s="29"/>
      <c r="F619" s="29"/>
      <c r="BF619" s="7"/>
    </row>
    <row r="620" spans="1:58" hidden="1" x14ac:dyDescent="0.3">
      <c r="A620" s="324"/>
      <c r="B620" s="22"/>
      <c r="C620" s="7"/>
      <c r="D620" s="16"/>
      <c r="E620" s="29"/>
      <c r="F620" s="29"/>
      <c r="BF620" s="7"/>
    </row>
    <row r="621" spans="1:58" hidden="1" x14ac:dyDescent="0.3">
      <c r="A621" s="324"/>
      <c r="B621" s="22"/>
      <c r="C621" s="7"/>
      <c r="D621" s="16"/>
      <c r="E621" s="29"/>
      <c r="F621" s="29"/>
      <c r="BF621" s="7"/>
    </row>
    <row r="622" spans="1:58" hidden="1" x14ac:dyDescent="0.3">
      <c r="A622" s="324"/>
      <c r="B622" s="22"/>
      <c r="C622" s="7"/>
      <c r="D622" s="16"/>
      <c r="E622" s="29"/>
      <c r="F622" s="29"/>
      <c r="BF622" s="7"/>
    </row>
    <row r="623" spans="1:58" hidden="1" x14ac:dyDescent="0.3">
      <c r="A623" s="324"/>
      <c r="B623" s="22"/>
      <c r="C623" s="7"/>
      <c r="D623" s="16"/>
      <c r="E623" s="29"/>
      <c r="F623" s="29"/>
      <c r="BF623" s="7"/>
    </row>
    <row r="624" spans="1:58" hidden="1" x14ac:dyDescent="0.3">
      <c r="A624" s="324"/>
      <c r="B624" s="22"/>
      <c r="C624" s="7"/>
      <c r="D624" s="16"/>
      <c r="E624" s="29"/>
      <c r="F624" s="29"/>
      <c r="BF624" s="7"/>
    </row>
    <row r="625" spans="1:58" hidden="1" x14ac:dyDescent="0.3">
      <c r="A625" s="324"/>
      <c r="B625" s="22"/>
      <c r="C625" s="7"/>
      <c r="D625" s="16"/>
      <c r="E625" s="29"/>
      <c r="F625" s="29"/>
      <c r="BF625" s="7"/>
    </row>
    <row r="626" spans="1:58" hidden="1" x14ac:dyDescent="0.3">
      <c r="A626" s="324"/>
      <c r="B626" s="22"/>
      <c r="C626" s="7"/>
      <c r="D626" s="16"/>
      <c r="E626" s="29"/>
      <c r="F626" s="29"/>
      <c r="BF626" s="7"/>
    </row>
    <row r="627" spans="1:58" hidden="1" x14ac:dyDescent="0.3">
      <c r="A627" s="324"/>
      <c r="B627" s="22"/>
      <c r="C627" s="7"/>
      <c r="D627" s="16"/>
      <c r="E627" s="29"/>
      <c r="F627" s="29"/>
      <c r="BF627" s="7"/>
    </row>
    <row r="628" spans="1:58" hidden="1" x14ac:dyDescent="0.3">
      <c r="A628" s="324"/>
      <c r="B628" s="22"/>
      <c r="C628" s="7"/>
      <c r="D628" s="16"/>
      <c r="E628" s="29"/>
      <c r="F628" s="29"/>
      <c r="BF628" s="7"/>
    </row>
    <row r="629" spans="1:58" hidden="1" x14ac:dyDescent="0.3">
      <c r="A629" s="324"/>
      <c r="B629" s="22"/>
      <c r="C629" s="7"/>
      <c r="D629" s="16"/>
      <c r="E629" s="29"/>
      <c r="F629" s="29"/>
      <c r="BF629" s="7"/>
    </row>
    <row r="630" spans="1:58" hidden="1" x14ac:dyDescent="0.3">
      <c r="A630" s="324"/>
      <c r="B630" s="22"/>
      <c r="C630" s="7"/>
      <c r="D630" s="16"/>
      <c r="E630" s="29"/>
      <c r="F630" s="29"/>
      <c r="BF630" s="7"/>
    </row>
    <row r="631" spans="1:58" hidden="1" x14ac:dyDescent="0.3">
      <c r="A631" s="324"/>
      <c r="B631" s="22"/>
      <c r="C631" s="7"/>
      <c r="D631" s="16"/>
      <c r="E631" s="29"/>
      <c r="F631" s="29"/>
      <c r="BF631" s="7"/>
    </row>
    <row r="632" spans="1:58" hidden="1" x14ac:dyDescent="0.3">
      <c r="A632" s="324"/>
      <c r="B632" s="22"/>
      <c r="C632" s="7"/>
      <c r="D632" s="16"/>
      <c r="E632" s="29"/>
      <c r="F632" s="29"/>
      <c r="BF632" s="7"/>
    </row>
    <row r="633" spans="1:58" hidden="1" x14ac:dyDescent="0.3">
      <c r="A633" s="324"/>
      <c r="B633" s="22"/>
      <c r="C633" s="7"/>
      <c r="D633" s="16"/>
      <c r="E633" s="29"/>
      <c r="F633" s="29"/>
      <c r="BF633" s="7"/>
    </row>
    <row r="634" spans="1:58" hidden="1" x14ac:dyDescent="0.3">
      <c r="A634" s="324"/>
      <c r="B634" s="22"/>
      <c r="C634" s="7"/>
      <c r="D634" s="16"/>
      <c r="E634" s="29"/>
      <c r="F634" s="29"/>
      <c r="BF634" s="7"/>
    </row>
    <row r="635" spans="1:58" hidden="1" x14ac:dyDescent="0.3">
      <c r="A635" s="324"/>
      <c r="B635" s="22"/>
      <c r="C635" s="7"/>
      <c r="D635" s="16"/>
      <c r="E635" s="29"/>
      <c r="F635" s="29"/>
      <c r="BF635" s="7"/>
    </row>
    <row r="636" spans="1:58" hidden="1" x14ac:dyDescent="0.3">
      <c r="A636" s="324"/>
      <c r="B636" s="22"/>
      <c r="C636" s="7"/>
      <c r="D636" s="16"/>
      <c r="E636" s="29"/>
      <c r="F636" s="29"/>
      <c r="BF636" s="7"/>
    </row>
    <row r="637" spans="1:58" hidden="1" x14ac:dyDescent="0.3">
      <c r="A637" s="324"/>
      <c r="B637" s="22"/>
      <c r="C637" s="7"/>
      <c r="D637" s="16"/>
      <c r="E637" s="29"/>
      <c r="F637" s="29"/>
      <c r="BF637" s="7"/>
    </row>
    <row r="638" spans="1:58" hidden="1" x14ac:dyDescent="0.3">
      <c r="A638" s="324"/>
      <c r="B638" s="22"/>
      <c r="C638" s="7"/>
      <c r="D638" s="16"/>
      <c r="E638" s="29"/>
      <c r="F638" s="29"/>
      <c r="BF638" s="7"/>
    </row>
    <row r="639" spans="1:58" hidden="1" x14ac:dyDescent="0.3">
      <c r="A639" s="324"/>
      <c r="B639" s="22"/>
      <c r="C639" s="7"/>
      <c r="D639" s="16"/>
      <c r="E639" s="29"/>
      <c r="F639" s="29"/>
      <c r="BF639" s="7"/>
    </row>
    <row r="640" spans="1:58" hidden="1" x14ac:dyDescent="0.3">
      <c r="A640" s="324"/>
      <c r="B640" s="22"/>
      <c r="C640" s="7"/>
      <c r="D640" s="16"/>
      <c r="E640" s="29"/>
      <c r="F640" s="29"/>
      <c r="BF640" s="7"/>
    </row>
    <row r="641" spans="1:58" hidden="1" x14ac:dyDescent="0.3">
      <c r="A641" s="324"/>
      <c r="B641" s="22"/>
      <c r="C641" s="7"/>
      <c r="D641" s="16"/>
      <c r="E641" s="29"/>
      <c r="F641" s="29"/>
      <c r="BF641" s="7"/>
    </row>
    <row r="642" spans="1:58" hidden="1" x14ac:dyDescent="0.3">
      <c r="A642" s="324"/>
      <c r="B642" s="22"/>
      <c r="C642" s="7"/>
      <c r="D642" s="16"/>
      <c r="E642" s="29"/>
      <c r="F642" s="29"/>
      <c r="BF642" s="7"/>
    </row>
    <row r="643" spans="1:58" hidden="1" x14ac:dyDescent="0.3">
      <c r="A643" s="324"/>
      <c r="B643" s="22"/>
      <c r="C643" s="7"/>
      <c r="D643" s="16"/>
      <c r="E643" s="29"/>
      <c r="F643" s="29"/>
      <c r="BF643" s="7"/>
    </row>
    <row r="644" spans="1:58" hidden="1" x14ac:dyDescent="0.3">
      <c r="A644" s="324"/>
      <c r="B644" s="22"/>
      <c r="C644" s="7"/>
      <c r="D644" s="16"/>
      <c r="E644" s="29"/>
      <c r="F644" s="29"/>
      <c r="BF644" s="7"/>
    </row>
    <row r="645" spans="1:58" hidden="1" x14ac:dyDescent="0.3">
      <c r="A645" s="324"/>
      <c r="B645" s="22"/>
      <c r="C645" s="7"/>
      <c r="D645" s="16"/>
      <c r="E645" s="29"/>
      <c r="F645" s="29"/>
      <c r="BF645" s="7"/>
    </row>
    <row r="646" spans="1:58" hidden="1" x14ac:dyDescent="0.3">
      <c r="A646" s="324"/>
      <c r="B646" s="22"/>
      <c r="C646" s="7"/>
      <c r="D646" s="16"/>
      <c r="E646" s="29"/>
      <c r="F646" s="29"/>
      <c r="BF646" s="7"/>
    </row>
    <row r="647" spans="1:58" hidden="1" x14ac:dyDescent="0.3">
      <c r="A647" s="324"/>
      <c r="B647" s="22"/>
      <c r="C647" s="7"/>
      <c r="D647" s="16"/>
      <c r="E647" s="29"/>
      <c r="F647" s="29"/>
      <c r="BF647" s="7"/>
    </row>
    <row r="648" spans="1:58" hidden="1" x14ac:dyDescent="0.3">
      <c r="A648" s="324"/>
      <c r="B648" s="22"/>
      <c r="C648" s="7"/>
      <c r="D648" s="16"/>
      <c r="E648" s="29"/>
      <c r="F648" s="29"/>
      <c r="BF648" s="7"/>
    </row>
    <row r="649" spans="1:58" hidden="1" x14ac:dyDescent="0.3">
      <c r="A649" s="324"/>
      <c r="B649" s="22"/>
      <c r="C649" s="7"/>
      <c r="D649" s="16"/>
      <c r="E649" s="29"/>
      <c r="F649" s="29"/>
      <c r="BF649" s="7"/>
    </row>
    <row r="650" spans="1:58" hidden="1" x14ac:dyDescent="0.3">
      <c r="A650" s="324"/>
      <c r="B650" s="22"/>
      <c r="C650" s="7"/>
      <c r="D650" s="16"/>
      <c r="E650" s="29"/>
      <c r="F650" s="29"/>
      <c r="BF650" s="7"/>
    </row>
    <row r="651" spans="1:58" hidden="1" x14ac:dyDescent="0.3">
      <c r="A651" s="324"/>
      <c r="B651" s="22"/>
      <c r="C651" s="7"/>
      <c r="D651" s="16"/>
      <c r="E651" s="29"/>
      <c r="F651" s="29"/>
      <c r="BF651" s="7"/>
    </row>
    <row r="652" spans="1:58" hidden="1" x14ac:dyDescent="0.3">
      <c r="A652" s="324"/>
      <c r="B652" s="22"/>
      <c r="C652" s="7"/>
      <c r="D652" s="16"/>
      <c r="E652" s="29"/>
      <c r="F652" s="29"/>
      <c r="BF652" s="7"/>
    </row>
    <row r="653" spans="1:58" hidden="1" x14ac:dyDescent="0.3">
      <c r="A653" s="324"/>
      <c r="B653" s="22"/>
      <c r="C653" s="7"/>
      <c r="D653" s="16"/>
      <c r="E653" s="29"/>
      <c r="F653" s="29"/>
      <c r="BF653" s="7"/>
    </row>
    <row r="654" spans="1:58" hidden="1" x14ac:dyDescent="0.3">
      <c r="A654" s="324"/>
      <c r="B654" s="22"/>
      <c r="C654" s="7"/>
      <c r="D654" s="16"/>
      <c r="E654" s="29"/>
      <c r="F654" s="29"/>
      <c r="BF654" s="7"/>
    </row>
    <row r="655" spans="1:58" hidden="1" x14ac:dyDescent="0.3">
      <c r="A655" s="324"/>
      <c r="B655" s="22"/>
      <c r="C655" s="7"/>
      <c r="D655" s="16"/>
      <c r="E655" s="29"/>
      <c r="F655" s="29"/>
      <c r="BF655" s="7"/>
    </row>
    <row r="656" spans="1:58" hidden="1" x14ac:dyDescent="0.3">
      <c r="A656" s="324"/>
      <c r="B656" s="22"/>
      <c r="C656" s="7"/>
      <c r="D656" s="16"/>
      <c r="E656" s="29"/>
      <c r="F656" s="29"/>
      <c r="BF656" s="7"/>
    </row>
    <row r="657" spans="1:58" hidden="1" x14ac:dyDescent="0.3">
      <c r="A657" s="324"/>
      <c r="B657" s="22"/>
      <c r="C657" s="7"/>
      <c r="D657" s="16"/>
      <c r="E657" s="29"/>
      <c r="F657" s="29"/>
      <c r="BF657" s="7"/>
    </row>
    <row r="658" spans="1:58" hidden="1" x14ac:dyDescent="0.3">
      <c r="A658" s="324"/>
      <c r="B658" s="22"/>
      <c r="C658" s="7"/>
      <c r="D658" s="16"/>
      <c r="E658" s="29"/>
      <c r="F658" s="29"/>
      <c r="BF658" s="7"/>
    </row>
    <row r="659" spans="1:58" hidden="1" x14ac:dyDescent="0.3">
      <c r="A659" s="324"/>
      <c r="B659" s="22"/>
      <c r="C659" s="7"/>
      <c r="D659" s="16"/>
      <c r="E659" s="29"/>
      <c r="F659" s="29"/>
      <c r="BF659" s="7"/>
    </row>
    <row r="660" spans="1:58" hidden="1" x14ac:dyDescent="0.3">
      <c r="A660" s="324"/>
      <c r="B660" s="22"/>
      <c r="C660" s="7"/>
      <c r="D660" s="16"/>
      <c r="E660" s="29"/>
      <c r="F660" s="29"/>
      <c r="BF660" s="7"/>
    </row>
    <row r="661" spans="1:58" hidden="1" x14ac:dyDescent="0.3">
      <c r="A661" s="324"/>
      <c r="B661" s="22"/>
      <c r="C661" s="7"/>
      <c r="D661" s="16"/>
      <c r="E661" s="29"/>
      <c r="F661" s="29"/>
      <c r="BF661" s="7"/>
    </row>
    <row r="662" spans="1:58" hidden="1" x14ac:dyDescent="0.3">
      <c r="A662" s="324"/>
      <c r="B662" s="22"/>
      <c r="C662" s="7"/>
      <c r="D662" s="16"/>
      <c r="E662" s="29"/>
      <c r="F662" s="29"/>
      <c r="BF662" s="7"/>
    </row>
    <row r="663" spans="1:58" hidden="1" x14ac:dyDescent="0.3">
      <c r="A663" s="324"/>
      <c r="B663" s="22"/>
      <c r="C663" s="7"/>
      <c r="D663" s="16"/>
      <c r="E663" s="29"/>
      <c r="F663" s="29"/>
      <c r="BF663" s="7"/>
    </row>
    <row r="664" spans="1:58" hidden="1" x14ac:dyDescent="0.3">
      <c r="A664" s="324"/>
      <c r="B664" s="22"/>
      <c r="C664" s="7"/>
      <c r="D664" s="16"/>
      <c r="E664" s="29"/>
      <c r="F664" s="29"/>
      <c r="BF664" s="7"/>
    </row>
    <row r="665" spans="1:58" hidden="1" x14ac:dyDescent="0.3">
      <c r="A665" s="324"/>
      <c r="B665" s="22"/>
      <c r="C665" s="7"/>
      <c r="D665" s="16"/>
      <c r="E665" s="29"/>
      <c r="F665" s="29"/>
      <c r="BF665" s="7"/>
    </row>
    <row r="666" spans="1:58" hidden="1" x14ac:dyDescent="0.3">
      <c r="A666" s="324"/>
      <c r="B666" s="22"/>
      <c r="C666" s="7"/>
      <c r="D666" s="16"/>
      <c r="E666" s="29"/>
      <c r="F666" s="29"/>
      <c r="BF666" s="7"/>
    </row>
    <row r="667" spans="1:58" hidden="1" x14ac:dyDescent="0.3">
      <c r="A667" s="324"/>
      <c r="B667" s="22"/>
      <c r="C667" s="7"/>
      <c r="D667" s="16"/>
      <c r="E667" s="29"/>
      <c r="F667" s="29"/>
      <c r="BF667" s="7"/>
    </row>
    <row r="668" spans="1:58" hidden="1" x14ac:dyDescent="0.3">
      <c r="A668" s="324"/>
      <c r="B668" s="22"/>
      <c r="C668" s="7"/>
      <c r="D668" s="16"/>
      <c r="E668" s="29"/>
      <c r="F668" s="29"/>
      <c r="BF668" s="7"/>
    </row>
    <row r="669" spans="1:58" hidden="1" x14ac:dyDescent="0.3">
      <c r="A669" s="324"/>
      <c r="B669" s="22"/>
      <c r="C669" s="7"/>
      <c r="D669" s="16"/>
      <c r="E669" s="29"/>
      <c r="F669" s="29"/>
      <c r="BF669" s="7"/>
    </row>
    <row r="670" spans="1:58" hidden="1" x14ac:dyDescent="0.3">
      <c r="A670" s="324"/>
      <c r="B670" s="22"/>
      <c r="C670" s="7"/>
      <c r="D670" s="16"/>
      <c r="E670" s="29"/>
      <c r="F670" s="29"/>
      <c r="BF670" s="7"/>
    </row>
    <row r="671" spans="1:58" hidden="1" x14ac:dyDescent="0.3">
      <c r="A671" s="324"/>
      <c r="B671" s="22"/>
      <c r="C671" s="7"/>
      <c r="D671" s="16"/>
      <c r="E671" s="29"/>
      <c r="F671" s="29"/>
      <c r="BF671" s="7"/>
    </row>
    <row r="672" spans="1:58" hidden="1" x14ac:dyDescent="0.3">
      <c r="A672" s="324"/>
      <c r="B672" s="22"/>
      <c r="C672" s="7"/>
      <c r="D672" s="16"/>
      <c r="E672" s="29"/>
      <c r="F672" s="29"/>
      <c r="BF672" s="7"/>
    </row>
    <row r="673" spans="1:58" hidden="1" x14ac:dyDescent="0.3">
      <c r="A673" s="324"/>
      <c r="B673" s="22"/>
      <c r="C673" s="7"/>
      <c r="D673" s="16"/>
      <c r="E673" s="29"/>
      <c r="F673" s="29"/>
      <c r="BF673" s="7"/>
    </row>
    <row r="674" spans="1:58" hidden="1" x14ac:dyDescent="0.3">
      <c r="A674" s="324"/>
      <c r="B674" s="22"/>
      <c r="C674" s="7"/>
      <c r="D674" s="16"/>
      <c r="E674" s="29"/>
      <c r="F674" s="29"/>
      <c r="BF674" s="7"/>
    </row>
    <row r="675" spans="1:58" hidden="1" x14ac:dyDescent="0.3">
      <c r="A675" s="324"/>
      <c r="B675" s="22"/>
      <c r="C675" s="7"/>
      <c r="D675" s="16"/>
      <c r="E675" s="29"/>
      <c r="F675" s="29"/>
      <c r="BF675" s="7"/>
    </row>
    <row r="676" spans="1:58" hidden="1" x14ac:dyDescent="0.3">
      <c r="A676" s="324"/>
      <c r="B676" s="22"/>
      <c r="C676" s="7"/>
      <c r="D676" s="16"/>
      <c r="E676" s="29"/>
      <c r="F676" s="29"/>
      <c r="BF676" s="7"/>
    </row>
    <row r="677" spans="1:58" hidden="1" x14ac:dyDescent="0.3">
      <c r="A677" s="324"/>
      <c r="B677" s="22"/>
      <c r="C677" s="7"/>
      <c r="D677" s="16"/>
      <c r="E677" s="29"/>
      <c r="F677" s="29"/>
      <c r="BF677" s="7"/>
    </row>
    <row r="678" spans="1:58" hidden="1" x14ac:dyDescent="0.3">
      <c r="A678" s="324"/>
      <c r="B678" s="22"/>
      <c r="C678" s="7"/>
      <c r="D678" s="16"/>
      <c r="E678" s="29"/>
      <c r="F678" s="29"/>
      <c r="BF678" s="7"/>
    </row>
    <row r="679" spans="1:58" hidden="1" x14ac:dyDescent="0.3">
      <c r="A679" s="324"/>
      <c r="B679" s="22"/>
      <c r="C679" s="7"/>
      <c r="D679" s="16"/>
      <c r="E679" s="29"/>
      <c r="F679" s="29"/>
      <c r="BF679" s="7"/>
    </row>
    <row r="680" spans="1:58" hidden="1" x14ac:dyDescent="0.3">
      <c r="A680" s="324"/>
      <c r="B680" s="22"/>
      <c r="C680" s="7"/>
      <c r="D680" s="16"/>
      <c r="E680" s="29"/>
      <c r="F680" s="29"/>
      <c r="BF680" s="7"/>
    </row>
    <row r="681" spans="1:58" hidden="1" x14ac:dyDescent="0.3">
      <c r="A681" s="324"/>
      <c r="B681" s="22"/>
      <c r="C681" s="7"/>
      <c r="D681" s="16"/>
      <c r="E681" s="29"/>
      <c r="F681" s="29"/>
      <c r="BF681" s="7"/>
    </row>
    <row r="682" spans="1:58" hidden="1" x14ac:dyDescent="0.3">
      <c r="A682" s="324"/>
      <c r="B682" s="22"/>
      <c r="C682" s="7"/>
      <c r="D682" s="16"/>
      <c r="E682" s="29"/>
      <c r="F682" s="29"/>
      <c r="BF682" s="7"/>
    </row>
    <row r="683" spans="1:58" hidden="1" x14ac:dyDescent="0.3">
      <c r="A683" s="324"/>
      <c r="B683" s="22"/>
      <c r="C683" s="7"/>
      <c r="D683" s="16"/>
      <c r="E683" s="29"/>
      <c r="F683" s="29"/>
      <c r="BF683" s="7"/>
    </row>
    <row r="684" spans="1:58" hidden="1" x14ac:dyDescent="0.3">
      <c r="A684" s="324"/>
      <c r="B684" s="22"/>
      <c r="C684" s="7"/>
      <c r="D684" s="16"/>
      <c r="E684" s="29"/>
      <c r="F684" s="29"/>
      <c r="BF684" s="7"/>
    </row>
    <row r="685" spans="1:58" hidden="1" x14ac:dyDescent="0.3">
      <c r="A685" s="324"/>
      <c r="B685" s="22"/>
      <c r="C685" s="7"/>
      <c r="D685" s="16"/>
      <c r="E685" s="29"/>
      <c r="F685" s="29"/>
      <c r="BF685" s="7"/>
    </row>
    <row r="686" spans="1:58" hidden="1" x14ac:dyDescent="0.3">
      <c r="A686" s="324"/>
      <c r="B686" s="22"/>
      <c r="C686" s="7"/>
      <c r="D686" s="16"/>
      <c r="E686" s="29"/>
      <c r="F686" s="29"/>
      <c r="BF686" s="7"/>
    </row>
    <row r="687" spans="1:58" hidden="1" x14ac:dyDescent="0.3">
      <c r="A687" s="324"/>
      <c r="B687" s="22"/>
      <c r="C687" s="7"/>
      <c r="D687" s="16"/>
      <c r="E687" s="29"/>
      <c r="F687" s="29"/>
      <c r="BF687" s="7"/>
    </row>
    <row r="688" spans="1:58" hidden="1" x14ac:dyDescent="0.3">
      <c r="A688" s="324"/>
      <c r="B688" s="22"/>
      <c r="C688" s="7"/>
      <c r="D688" s="16"/>
      <c r="E688" s="29"/>
      <c r="F688" s="29"/>
      <c r="BF688" s="7"/>
    </row>
    <row r="689" spans="1:58" hidden="1" x14ac:dyDescent="0.3">
      <c r="A689" s="324"/>
      <c r="B689" s="22"/>
      <c r="C689" s="7"/>
      <c r="D689" s="16"/>
      <c r="E689" s="29"/>
      <c r="F689" s="29"/>
      <c r="BF689" s="7"/>
    </row>
    <row r="690" spans="1:58" hidden="1" x14ac:dyDescent="0.3">
      <c r="A690" s="324"/>
      <c r="B690" s="22"/>
      <c r="C690" s="7"/>
      <c r="D690" s="16"/>
      <c r="E690" s="29"/>
      <c r="F690" s="29"/>
      <c r="BF690" s="7"/>
    </row>
    <row r="691" spans="1:58" hidden="1" x14ac:dyDescent="0.3">
      <c r="A691" s="324"/>
      <c r="B691" s="22"/>
      <c r="C691" s="7"/>
      <c r="D691" s="16"/>
      <c r="E691" s="29"/>
      <c r="F691" s="29"/>
      <c r="BF691" s="7"/>
    </row>
    <row r="692" spans="1:58" hidden="1" x14ac:dyDescent="0.3">
      <c r="A692" s="324"/>
      <c r="B692" s="22"/>
      <c r="C692" s="7"/>
      <c r="D692" s="16"/>
      <c r="E692" s="29"/>
      <c r="F692" s="29"/>
      <c r="BF692" s="7"/>
    </row>
    <row r="693" spans="1:58" hidden="1" x14ac:dyDescent="0.3">
      <c r="A693" s="324"/>
      <c r="B693" s="22"/>
      <c r="C693" s="7"/>
      <c r="D693" s="16"/>
      <c r="E693" s="29"/>
      <c r="F693" s="29"/>
      <c r="BF693" s="7"/>
    </row>
    <row r="694" spans="1:58" hidden="1" x14ac:dyDescent="0.3">
      <c r="A694" s="324"/>
      <c r="B694" s="22"/>
      <c r="C694" s="7"/>
      <c r="D694" s="16"/>
      <c r="E694" s="29"/>
      <c r="F694" s="29"/>
      <c r="BF694" s="7"/>
    </row>
    <row r="695" spans="1:58" hidden="1" x14ac:dyDescent="0.3">
      <c r="A695" s="324"/>
      <c r="B695" s="22"/>
      <c r="C695" s="7"/>
      <c r="D695" s="16"/>
      <c r="E695" s="29"/>
      <c r="F695" s="29"/>
      <c r="BF695" s="7"/>
    </row>
    <row r="696" spans="1:58" hidden="1" x14ac:dyDescent="0.3">
      <c r="A696" s="324"/>
      <c r="B696" s="22"/>
      <c r="C696" s="7"/>
      <c r="D696" s="16"/>
      <c r="E696" s="29"/>
      <c r="F696" s="29"/>
      <c r="BF696" s="7"/>
    </row>
    <row r="697" spans="1:58" hidden="1" x14ac:dyDescent="0.3">
      <c r="A697" s="324"/>
      <c r="B697" s="22"/>
      <c r="C697" s="7"/>
      <c r="D697" s="16"/>
      <c r="E697" s="29"/>
      <c r="F697" s="29"/>
      <c r="BF697" s="7"/>
    </row>
    <row r="698" spans="1:58" hidden="1" x14ac:dyDescent="0.3">
      <c r="A698" s="324"/>
      <c r="B698" s="22"/>
      <c r="C698" s="7"/>
      <c r="D698" s="16"/>
      <c r="E698" s="29"/>
      <c r="F698" s="29"/>
      <c r="BF698" s="7"/>
    </row>
    <row r="699" spans="1:58" hidden="1" x14ac:dyDescent="0.3">
      <c r="A699" s="324"/>
      <c r="B699" s="22"/>
      <c r="C699" s="7"/>
      <c r="D699" s="16"/>
      <c r="E699" s="29"/>
      <c r="F699" s="29"/>
      <c r="BF699" s="7"/>
    </row>
    <row r="700" spans="1:58" hidden="1" x14ac:dyDescent="0.3">
      <c r="A700" s="324"/>
      <c r="B700" s="22"/>
      <c r="C700" s="7"/>
      <c r="D700" s="16"/>
      <c r="E700" s="29"/>
      <c r="F700" s="29"/>
      <c r="BF700" s="7"/>
    </row>
    <row r="701" spans="1:58" hidden="1" x14ac:dyDescent="0.3">
      <c r="A701" s="324"/>
      <c r="B701" s="22"/>
      <c r="C701" s="7"/>
      <c r="D701" s="16"/>
      <c r="E701" s="29"/>
      <c r="F701" s="29"/>
      <c r="BF701" s="7"/>
    </row>
    <row r="702" spans="1:58" hidden="1" x14ac:dyDescent="0.3">
      <c r="A702" s="324"/>
      <c r="B702" s="22"/>
      <c r="C702" s="7"/>
      <c r="D702" s="16"/>
      <c r="E702" s="29"/>
      <c r="F702" s="29"/>
      <c r="BF702" s="7"/>
    </row>
    <row r="703" spans="1:58" hidden="1" x14ac:dyDescent="0.3">
      <c r="A703" s="324"/>
      <c r="B703" s="22"/>
      <c r="C703" s="7"/>
      <c r="D703" s="16"/>
      <c r="E703" s="29"/>
      <c r="F703" s="29"/>
      <c r="BF703" s="7"/>
    </row>
    <row r="704" spans="1:58" hidden="1" x14ac:dyDescent="0.3">
      <c r="A704" s="324"/>
      <c r="B704" s="22"/>
      <c r="C704" s="7"/>
      <c r="D704" s="16"/>
      <c r="E704" s="29"/>
      <c r="F704" s="29"/>
      <c r="BF704" s="7"/>
    </row>
    <row r="705" spans="1:58" hidden="1" x14ac:dyDescent="0.3">
      <c r="A705" s="324"/>
      <c r="B705" s="22"/>
      <c r="C705" s="7"/>
      <c r="D705" s="16"/>
      <c r="E705" s="29"/>
      <c r="F705" s="29"/>
      <c r="BF705" s="7"/>
    </row>
    <row r="706" spans="1:58" hidden="1" x14ac:dyDescent="0.3">
      <c r="A706" s="324"/>
      <c r="B706" s="22"/>
      <c r="C706" s="7"/>
      <c r="D706" s="16"/>
      <c r="E706" s="29"/>
      <c r="F706" s="29"/>
      <c r="BF706" s="7"/>
    </row>
    <row r="707" spans="1:58" hidden="1" x14ac:dyDescent="0.3">
      <c r="A707" s="324"/>
      <c r="B707" s="22"/>
      <c r="C707" s="7"/>
      <c r="D707" s="16"/>
      <c r="E707" s="29"/>
      <c r="F707" s="29"/>
      <c r="BF707" s="7"/>
    </row>
    <row r="708" spans="1:58" hidden="1" x14ac:dyDescent="0.3">
      <c r="A708" s="324"/>
      <c r="B708" s="22"/>
      <c r="C708" s="7"/>
      <c r="D708" s="16"/>
      <c r="E708" s="29"/>
      <c r="F708" s="29"/>
      <c r="BF708" s="7"/>
    </row>
    <row r="709" spans="1:58" hidden="1" x14ac:dyDescent="0.3">
      <c r="A709" s="324"/>
      <c r="B709" s="22"/>
      <c r="C709" s="7"/>
      <c r="D709" s="16"/>
      <c r="E709" s="29"/>
      <c r="F709" s="29"/>
      <c r="BF709" s="7"/>
    </row>
    <row r="710" spans="1:58" hidden="1" x14ac:dyDescent="0.3">
      <c r="A710" s="324"/>
      <c r="B710" s="22"/>
      <c r="C710" s="7"/>
      <c r="D710" s="16"/>
      <c r="E710" s="29"/>
      <c r="F710" s="29"/>
      <c r="BF710" s="7"/>
    </row>
    <row r="711" spans="1:58" hidden="1" x14ac:dyDescent="0.3">
      <c r="A711" s="324"/>
      <c r="B711" s="22"/>
      <c r="C711" s="7"/>
      <c r="D711" s="16"/>
      <c r="E711" s="29"/>
      <c r="F711" s="29"/>
      <c r="BF711" s="7"/>
    </row>
    <row r="712" spans="1:58" hidden="1" x14ac:dyDescent="0.3">
      <c r="A712" s="324"/>
      <c r="B712" s="22"/>
      <c r="C712" s="7"/>
      <c r="D712" s="16"/>
      <c r="E712" s="29"/>
      <c r="F712" s="29"/>
      <c r="BF712" s="7"/>
    </row>
    <row r="713" spans="1:58" hidden="1" x14ac:dyDescent="0.3">
      <c r="A713" s="324"/>
      <c r="B713" s="22"/>
      <c r="C713" s="7"/>
      <c r="D713" s="16"/>
      <c r="E713" s="29"/>
      <c r="F713" s="29"/>
      <c r="BF713" s="7"/>
    </row>
    <row r="714" spans="1:58" hidden="1" x14ac:dyDescent="0.3">
      <c r="A714" s="324"/>
      <c r="B714" s="22"/>
      <c r="C714" s="7"/>
      <c r="D714" s="16"/>
      <c r="E714" s="29"/>
      <c r="F714" s="29"/>
      <c r="BF714" s="7"/>
    </row>
    <row r="715" spans="1:58" hidden="1" x14ac:dyDescent="0.3">
      <c r="A715" s="324"/>
      <c r="B715" s="22"/>
      <c r="C715" s="7"/>
      <c r="D715" s="16"/>
      <c r="E715" s="29"/>
      <c r="F715" s="29"/>
      <c r="BF715" s="7"/>
    </row>
    <row r="716" spans="1:58" hidden="1" x14ac:dyDescent="0.3">
      <c r="A716" s="324"/>
      <c r="B716" s="22"/>
      <c r="C716" s="7"/>
      <c r="D716" s="16"/>
      <c r="E716" s="29"/>
      <c r="F716" s="29"/>
      <c r="BF716" s="7"/>
    </row>
    <row r="717" spans="1:58" hidden="1" x14ac:dyDescent="0.3">
      <c r="A717" s="324"/>
      <c r="B717" s="22"/>
      <c r="C717" s="7"/>
      <c r="D717" s="16"/>
      <c r="E717" s="29"/>
      <c r="F717" s="29"/>
      <c r="BF717" s="7"/>
    </row>
    <row r="718" spans="1:58" hidden="1" x14ac:dyDescent="0.3">
      <c r="A718" s="324"/>
      <c r="B718" s="22"/>
      <c r="C718" s="7"/>
      <c r="D718" s="16"/>
      <c r="E718" s="29"/>
      <c r="F718" s="29"/>
      <c r="BF718" s="7"/>
    </row>
    <row r="719" spans="1:58" hidden="1" x14ac:dyDescent="0.3">
      <c r="A719" s="324"/>
      <c r="B719" s="22"/>
      <c r="C719" s="7"/>
      <c r="D719" s="16"/>
      <c r="E719" s="29"/>
      <c r="F719" s="29"/>
      <c r="BF719" s="7"/>
    </row>
    <row r="720" spans="1:58" hidden="1" x14ac:dyDescent="0.3">
      <c r="A720" s="324"/>
      <c r="B720" s="22"/>
      <c r="C720" s="7"/>
      <c r="D720" s="16"/>
      <c r="E720" s="29"/>
      <c r="F720" s="29"/>
      <c r="BF720" s="7"/>
    </row>
    <row r="721" spans="1:58" hidden="1" x14ac:dyDescent="0.3">
      <c r="A721" s="324"/>
      <c r="B721" s="22"/>
      <c r="C721" s="7"/>
      <c r="D721" s="16"/>
      <c r="E721" s="29"/>
      <c r="F721" s="29"/>
      <c r="BF721" s="7"/>
    </row>
    <row r="722" spans="1:58" hidden="1" x14ac:dyDescent="0.3">
      <c r="A722" s="324"/>
      <c r="B722" s="22"/>
      <c r="C722" s="7"/>
      <c r="D722" s="16"/>
      <c r="E722" s="29"/>
      <c r="F722" s="29"/>
      <c r="BF722" s="7"/>
    </row>
    <row r="723" spans="1:58" hidden="1" x14ac:dyDescent="0.3">
      <c r="A723" s="324"/>
      <c r="B723" s="22"/>
      <c r="C723" s="7"/>
      <c r="D723" s="16"/>
      <c r="E723" s="29"/>
      <c r="F723" s="29"/>
      <c r="BF723" s="7"/>
    </row>
    <row r="724" spans="1:58" hidden="1" x14ac:dyDescent="0.3">
      <c r="A724" s="324"/>
      <c r="B724" s="22"/>
      <c r="C724" s="7"/>
      <c r="D724" s="16"/>
      <c r="E724" s="29"/>
      <c r="F724" s="29"/>
      <c r="BF724" s="7"/>
    </row>
    <row r="725" spans="1:58" hidden="1" x14ac:dyDescent="0.3">
      <c r="A725" s="324"/>
      <c r="B725" s="22"/>
      <c r="C725" s="7"/>
      <c r="D725" s="16"/>
      <c r="E725" s="29"/>
      <c r="F725" s="29"/>
      <c r="BF725" s="7"/>
    </row>
    <row r="726" spans="1:58" hidden="1" x14ac:dyDescent="0.3">
      <c r="A726" s="324"/>
      <c r="B726" s="22"/>
      <c r="C726" s="7"/>
      <c r="D726" s="16"/>
      <c r="E726" s="29"/>
      <c r="F726" s="29"/>
      <c r="BF726" s="7"/>
    </row>
    <row r="727" spans="1:58" hidden="1" x14ac:dyDescent="0.3">
      <c r="A727" s="324"/>
      <c r="B727" s="22"/>
      <c r="C727" s="7"/>
      <c r="D727" s="16"/>
      <c r="E727" s="29"/>
      <c r="F727" s="29"/>
      <c r="BF727" s="7"/>
    </row>
    <row r="728" spans="1:58" hidden="1" x14ac:dyDescent="0.3">
      <c r="A728" s="324"/>
      <c r="B728" s="22"/>
      <c r="C728" s="7"/>
      <c r="D728" s="16"/>
      <c r="E728" s="29"/>
      <c r="F728" s="29"/>
      <c r="BF728" s="7"/>
    </row>
    <row r="729" spans="1:58" hidden="1" x14ac:dyDescent="0.3">
      <c r="A729" s="324"/>
      <c r="B729" s="22"/>
      <c r="C729" s="7"/>
      <c r="D729" s="16"/>
      <c r="E729" s="29"/>
      <c r="F729" s="29"/>
      <c r="BF729" s="7"/>
    </row>
    <row r="730" spans="1:58" hidden="1" x14ac:dyDescent="0.3">
      <c r="A730" s="324"/>
      <c r="B730" s="22"/>
      <c r="C730" s="7"/>
      <c r="D730" s="16"/>
      <c r="E730" s="29"/>
      <c r="F730" s="29"/>
      <c r="BF730" s="7"/>
    </row>
    <row r="731" spans="1:58" hidden="1" x14ac:dyDescent="0.3">
      <c r="A731" s="324"/>
      <c r="B731" s="22"/>
      <c r="C731" s="7"/>
      <c r="D731" s="16"/>
      <c r="E731" s="29"/>
      <c r="F731" s="29"/>
      <c r="BF731" s="7"/>
    </row>
    <row r="732" spans="1:58" hidden="1" x14ac:dyDescent="0.3">
      <c r="A732" s="324"/>
      <c r="B732" s="22"/>
      <c r="C732" s="7"/>
      <c r="D732" s="16"/>
      <c r="E732" s="29"/>
      <c r="F732" s="29"/>
      <c r="BF732" s="7"/>
    </row>
    <row r="733" spans="1:58" hidden="1" x14ac:dyDescent="0.3">
      <c r="A733" s="324"/>
      <c r="B733" s="22"/>
      <c r="C733" s="7"/>
      <c r="D733" s="16"/>
      <c r="E733" s="29"/>
      <c r="F733" s="29"/>
      <c r="BF733" s="7"/>
    </row>
    <row r="734" spans="1:58" hidden="1" x14ac:dyDescent="0.3">
      <c r="A734" s="324"/>
      <c r="B734" s="22"/>
      <c r="C734" s="7"/>
      <c r="D734" s="16"/>
      <c r="E734" s="29"/>
      <c r="F734" s="29"/>
      <c r="BF734" s="7"/>
    </row>
    <row r="735" spans="1:58" hidden="1" x14ac:dyDescent="0.3">
      <c r="A735" s="324"/>
      <c r="B735" s="22"/>
      <c r="C735" s="7"/>
      <c r="D735" s="16"/>
      <c r="E735" s="29"/>
      <c r="F735" s="29"/>
      <c r="BF735" s="7"/>
    </row>
    <row r="736" spans="1:58" hidden="1" x14ac:dyDescent="0.3">
      <c r="A736" s="324"/>
      <c r="B736" s="22"/>
      <c r="C736" s="7"/>
      <c r="D736" s="16"/>
      <c r="E736" s="29"/>
      <c r="F736" s="29"/>
      <c r="BF736" s="7"/>
    </row>
    <row r="737" spans="1:58" hidden="1" x14ac:dyDescent="0.3">
      <c r="A737" s="324"/>
      <c r="B737" s="22"/>
      <c r="C737" s="7"/>
      <c r="D737" s="16"/>
      <c r="E737" s="29"/>
      <c r="F737" s="29"/>
      <c r="BF737" s="7"/>
    </row>
    <row r="738" spans="1:58" hidden="1" x14ac:dyDescent="0.3">
      <c r="A738" s="324"/>
      <c r="B738" s="22"/>
      <c r="C738" s="7"/>
      <c r="D738" s="16"/>
      <c r="E738" s="29"/>
      <c r="F738" s="29"/>
      <c r="BF738" s="7"/>
    </row>
    <row r="739" spans="1:58" hidden="1" x14ac:dyDescent="0.3">
      <c r="A739" s="324"/>
      <c r="B739" s="22"/>
      <c r="C739" s="7"/>
      <c r="D739" s="16"/>
      <c r="E739" s="29"/>
      <c r="F739" s="29"/>
      <c r="BF739" s="7"/>
    </row>
    <row r="740" spans="1:58" hidden="1" x14ac:dyDescent="0.3">
      <c r="A740" s="324"/>
      <c r="B740" s="22"/>
      <c r="C740" s="7"/>
      <c r="D740" s="16"/>
      <c r="E740" s="29"/>
      <c r="F740" s="29"/>
      <c r="BF740" s="7"/>
    </row>
    <row r="741" spans="1:58" hidden="1" x14ac:dyDescent="0.3">
      <c r="A741" s="324"/>
      <c r="B741" s="22"/>
      <c r="C741" s="7"/>
      <c r="D741" s="16"/>
      <c r="E741" s="29"/>
      <c r="F741" s="29"/>
      <c r="BF741" s="7"/>
    </row>
    <row r="742" spans="1:58" hidden="1" x14ac:dyDescent="0.3">
      <c r="A742" s="324"/>
      <c r="B742" s="22"/>
      <c r="C742" s="7"/>
      <c r="D742" s="16"/>
      <c r="E742" s="29"/>
      <c r="F742" s="29"/>
      <c r="BF742" s="7"/>
    </row>
    <row r="743" spans="1:58" hidden="1" x14ac:dyDescent="0.3">
      <c r="A743" s="324"/>
      <c r="B743" s="22"/>
      <c r="C743" s="7"/>
      <c r="D743" s="16"/>
      <c r="E743" s="29"/>
      <c r="F743" s="29"/>
      <c r="BF743" s="7"/>
    </row>
    <row r="744" spans="1:58" hidden="1" x14ac:dyDescent="0.3">
      <c r="A744" s="324"/>
      <c r="B744" s="22"/>
      <c r="C744" s="7"/>
      <c r="D744" s="16"/>
      <c r="E744" s="29"/>
      <c r="F744" s="29"/>
      <c r="BF744" s="7"/>
    </row>
    <row r="745" spans="1:58" hidden="1" x14ac:dyDescent="0.3">
      <c r="A745" s="324"/>
      <c r="B745" s="22"/>
      <c r="C745" s="7"/>
      <c r="D745" s="16"/>
      <c r="E745" s="29"/>
      <c r="F745" s="29"/>
      <c r="BF745" s="7"/>
    </row>
    <row r="746" spans="1:58" hidden="1" x14ac:dyDescent="0.3">
      <c r="A746" s="324"/>
      <c r="B746" s="22"/>
      <c r="C746" s="7"/>
      <c r="D746" s="16"/>
      <c r="E746" s="29"/>
      <c r="F746" s="29"/>
      <c r="BF746" s="7"/>
    </row>
    <row r="747" spans="1:58" hidden="1" x14ac:dyDescent="0.3">
      <c r="A747" s="324"/>
      <c r="B747" s="22"/>
      <c r="C747" s="7"/>
      <c r="D747" s="16"/>
      <c r="E747" s="29"/>
      <c r="F747" s="29"/>
      <c r="BF747" s="7"/>
    </row>
    <row r="748" spans="1:58" hidden="1" x14ac:dyDescent="0.3">
      <c r="A748" s="324"/>
      <c r="B748" s="22"/>
      <c r="C748" s="7"/>
      <c r="D748" s="16"/>
      <c r="E748" s="29"/>
      <c r="F748" s="29"/>
      <c r="BF748" s="7"/>
    </row>
    <row r="749" spans="1:58" hidden="1" x14ac:dyDescent="0.3">
      <c r="A749" s="324"/>
      <c r="B749" s="22"/>
      <c r="C749" s="7"/>
      <c r="D749" s="16"/>
      <c r="E749" s="29"/>
      <c r="F749" s="29"/>
      <c r="BF749" s="7"/>
    </row>
    <row r="750" spans="1:58" hidden="1" x14ac:dyDescent="0.3">
      <c r="A750" s="324"/>
      <c r="B750" s="22"/>
      <c r="C750" s="7"/>
      <c r="D750" s="16"/>
      <c r="E750" s="29"/>
      <c r="F750" s="29"/>
      <c r="BF750" s="7"/>
    </row>
    <row r="751" spans="1:58" hidden="1" x14ac:dyDescent="0.3">
      <c r="A751" s="324"/>
      <c r="B751" s="22"/>
      <c r="C751" s="7"/>
      <c r="D751" s="16"/>
      <c r="E751" s="29"/>
      <c r="F751" s="29"/>
      <c r="BF751" s="7"/>
    </row>
    <row r="752" spans="1:58" hidden="1" x14ac:dyDescent="0.3">
      <c r="A752" s="324"/>
      <c r="B752" s="22"/>
      <c r="C752" s="7"/>
      <c r="D752" s="16"/>
      <c r="E752" s="29"/>
      <c r="F752" s="29"/>
      <c r="BF752" s="7"/>
    </row>
    <row r="753" spans="1:58" hidden="1" x14ac:dyDescent="0.3">
      <c r="A753" s="324"/>
      <c r="B753" s="22"/>
      <c r="C753" s="7"/>
      <c r="D753" s="16"/>
      <c r="E753" s="29"/>
      <c r="F753" s="29"/>
      <c r="BF753" s="7"/>
    </row>
    <row r="754" spans="1:58" hidden="1" x14ac:dyDescent="0.3">
      <c r="A754" s="324"/>
      <c r="B754" s="22"/>
      <c r="C754" s="7"/>
      <c r="D754" s="16"/>
      <c r="E754" s="29"/>
      <c r="F754" s="29"/>
      <c r="BF754" s="7"/>
    </row>
    <row r="755" spans="1:58" hidden="1" x14ac:dyDescent="0.3">
      <c r="A755" s="324"/>
      <c r="B755" s="22"/>
      <c r="C755" s="7"/>
      <c r="D755" s="16"/>
      <c r="E755" s="29"/>
      <c r="F755" s="29"/>
      <c r="BF755" s="7"/>
    </row>
    <row r="756" spans="1:58" hidden="1" x14ac:dyDescent="0.3">
      <c r="A756" s="324"/>
      <c r="B756" s="22"/>
      <c r="C756" s="7"/>
      <c r="D756" s="16"/>
      <c r="E756" s="29"/>
      <c r="F756" s="29"/>
      <c r="BF756" s="7"/>
    </row>
    <row r="757" spans="1:58" hidden="1" x14ac:dyDescent="0.3">
      <c r="A757" s="324"/>
      <c r="B757" s="22"/>
      <c r="C757" s="7"/>
      <c r="D757" s="16"/>
      <c r="E757" s="29"/>
      <c r="F757" s="29"/>
      <c r="BF757" s="7"/>
    </row>
    <row r="758" spans="1:58" hidden="1" x14ac:dyDescent="0.3">
      <c r="A758" s="324"/>
      <c r="B758" s="22"/>
      <c r="C758" s="7"/>
      <c r="D758" s="16"/>
      <c r="E758" s="29"/>
      <c r="F758" s="29"/>
      <c r="BF758" s="7"/>
    </row>
    <row r="759" spans="1:58" hidden="1" x14ac:dyDescent="0.3">
      <c r="A759" s="324"/>
      <c r="B759" s="22"/>
      <c r="C759" s="7"/>
      <c r="D759" s="16"/>
      <c r="E759" s="29"/>
      <c r="F759" s="29"/>
      <c r="BF759" s="7"/>
    </row>
    <row r="760" spans="1:58" hidden="1" x14ac:dyDescent="0.3">
      <c r="A760" s="324"/>
      <c r="B760" s="22"/>
      <c r="C760" s="7"/>
      <c r="D760" s="16"/>
      <c r="E760" s="29"/>
      <c r="F760" s="29"/>
      <c r="BF760" s="7"/>
    </row>
    <row r="761" spans="1:58" hidden="1" x14ac:dyDescent="0.3">
      <c r="A761" s="324"/>
      <c r="B761" s="22"/>
      <c r="C761" s="7"/>
      <c r="D761" s="16"/>
      <c r="E761" s="29"/>
      <c r="F761" s="29"/>
      <c r="BF761" s="7"/>
    </row>
    <row r="762" spans="1:58" hidden="1" x14ac:dyDescent="0.3">
      <c r="A762" s="324"/>
      <c r="B762" s="22"/>
      <c r="C762" s="7"/>
      <c r="D762" s="16"/>
      <c r="E762" s="29"/>
      <c r="F762" s="29"/>
      <c r="BF762" s="7"/>
    </row>
    <row r="763" spans="1:58" hidden="1" x14ac:dyDescent="0.3">
      <c r="A763" s="324"/>
      <c r="B763" s="22"/>
      <c r="C763" s="7"/>
      <c r="D763" s="16"/>
      <c r="E763" s="29"/>
      <c r="F763" s="29"/>
      <c r="BF763" s="7"/>
    </row>
    <row r="764" spans="1:58" hidden="1" x14ac:dyDescent="0.3">
      <c r="A764" s="324"/>
      <c r="B764" s="22"/>
      <c r="C764" s="7"/>
      <c r="D764" s="16"/>
      <c r="E764" s="29"/>
      <c r="F764" s="29"/>
      <c r="BF764" s="7"/>
    </row>
    <row r="765" spans="1:58" hidden="1" x14ac:dyDescent="0.3">
      <c r="A765" s="324"/>
      <c r="B765" s="22"/>
      <c r="C765" s="7"/>
      <c r="D765" s="16"/>
      <c r="E765" s="29"/>
      <c r="F765" s="29"/>
      <c r="BF765" s="7"/>
    </row>
    <row r="766" spans="1:58" hidden="1" x14ac:dyDescent="0.3">
      <c r="A766" s="324"/>
      <c r="B766" s="22"/>
      <c r="C766" s="7"/>
      <c r="D766" s="16"/>
      <c r="E766" s="29"/>
      <c r="F766" s="29"/>
      <c r="BF766" s="7"/>
    </row>
    <row r="767" spans="1:58" hidden="1" x14ac:dyDescent="0.3">
      <c r="A767" s="324"/>
      <c r="B767" s="22"/>
      <c r="C767" s="7"/>
      <c r="D767" s="16"/>
      <c r="E767" s="29"/>
      <c r="F767" s="29"/>
      <c r="BF767" s="7"/>
    </row>
    <row r="768" spans="1:58" hidden="1" x14ac:dyDescent="0.3">
      <c r="A768" s="324"/>
      <c r="B768" s="22"/>
      <c r="C768" s="7"/>
      <c r="D768" s="16"/>
      <c r="E768" s="29"/>
      <c r="F768" s="29"/>
      <c r="BF768" s="7"/>
    </row>
    <row r="769" spans="1:58" hidden="1" x14ac:dyDescent="0.3">
      <c r="A769" s="324"/>
      <c r="B769" s="22"/>
      <c r="C769" s="7"/>
      <c r="D769" s="16"/>
      <c r="E769" s="29"/>
      <c r="F769" s="29"/>
      <c r="BF769" s="7"/>
    </row>
    <row r="770" spans="1:58" hidden="1" x14ac:dyDescent="0.3">
      <c r="A770" s="324"/>
      <c r="B770" s="22"/>
      <c r="C770" s="7"/>
      <c r="D770" s="16"/>
      <c r="E770" s="29"/>
      <c r="F770" s="29"/>
      <c r="BF770" s="7"/>
    </row>
    <row r="771" spans="1:58" hidden="1" x14ac:dyDescent="0.3">
      <c r="A771" s="324"/>
      <c r="B771" s="22"/>
      <c r="C771" s="7"/>
      <c r="D771" s="16"/>
      <c r="E771" s="29"/>
      <c r="F771" s="29"/>
      <c r="BF771" s="7"/>
    </row>
    <row r="772" spans="1:58" hidden="1" x14ac:dyDescent="0.3">
      <c r="A772" s="324"/>
      <c r="B772" s="22"/>
      <c r="C772" s="7"/>
      <c r="D772" s="16"/>
      <c r="E772" s="29"/>
      <c r="F772" s="29"/>
      <c r="BF772" s="7"/>
    </row>
    <row r="773" spans="1:58" hidden="1" x14ac:dyDescent="0.3">
      <c r="A773" s="324"/>
      <c r="B773" s="22"/>
      <c r="C773" s="7"/>
      <c r="D773" s="16"/>
      <c r="E773" s="29"/>
      <c r="F773" s="29"/>
      <c r="BF773" s="7"/>
    </row>
    <row r="774" spans="1:58" hidden="1" x14ac:dyDescent="0.3">
      <c r="A774" s="324"/>
      <c r="B774" s="22"/>
      <c r="C774" s="7"/>
      <c r="D774" s="16"/>
      <c r="E774" s="29"/>
      <c r="F774" s="29"/>
      <c r="BF774" s="7"/>
    </row>
    <row r="775" spans="1:58" hidden="1" x14ac:dyDescent="0.3">
      <c r="A775" s="324"/>
      <c r="B775" s="22"/>
      <c r="C775" s="7"/>
      <c r="D775" s="16"/>
      <c r="E775" s="29"/>
      <c r="F775" s="29"/>
      <c r="BF775" s="7"/>
    </row>
    <row r="776" spans="1:58" hidden="1" x14ac:dyDescent="0.3">
      <c r="A776" s="324"/>
      <c r="B776" s="22"/>
      <c r="C776" s="7"/>
      <c r="D776" s="16"/>
      <c r="E776" s="29"/>
      <c r="F776" s="29"/>
      <c r="BF776" s="7"/>
    </row>
    <row r="777" spans="1:58" hidden="1" x14ac:dyDescent="0.3">
      <c r="A777" s="324"/>
      <c r="B777" s="22"/>
      <c r="C777" s="7"/>
      <c r="D777" s="16"/>
      <c r="E777" s="29"/>
      <c r="F777" s="29"/>
      <c r="BF777" s="7"/>
    </row>
    <row r="778" spans="1:58" hidden="1" x14ac:dyDescent="0.3">
      <c r="A778" s="324"/>
      <c r="B778" s="22"/>
      <c r="C778" s="7"/>
      <c r="D778" s="16"/>
      <c r="E778" s="29"/>
      <c r="F778" s="29"/>
      <c r="BF778" s="7"/>
    </row>
    <row r="779" spans="1:58" hidden="1" x14ac:dyDescent="0.3">
      <c r="A779" s="324"/>
      <c r="B779" s="22"/>
      <c r="C779" s="7"/>
      <c r="D779" s="16"/>
      <c r="E779" s="29"/>
      <c r="F779" s="29"/>
      <c r="BF779" s="7"/>
    </row>
    <row r="780" spans="1:58" hidden="1" x14ac:dyDescent="0.3">
      <c r="A780" s="324"/>
      <c r="B780" s="22"/>
      <c r="C780" s="7"/>
      <c r="D780" s="16"/>
      <c r="E780" s="29"/>
      <c r="F780" s="29"/>
      <c r="BF780" s="7"/>
    </row>
    <row r="781" spans="1:58" hidden="1" x14ac:dyDescent="0.3">
      <c r="A781" s="324"/>
      <c r="B781" s="22"/>
      <c r="C781" s="7"/>
      <c r="D781" s="16"/>
      <c r="E781" s="29"/>
      <c r="F781" s="29"/>
      <c r="BF781" s="7"/>
    </row>
    <row r="782" spans="1:58" hidden="1" x14ac:dyDescent="0.3">
      <c r="A782" s="324"/>
      <c r="B782" s="22"/>
      <c r="C782" s="7"/>
      <c r="D782" s="16"/>
      <c r="E782" s="29"/>
      <c r="F782" s="29"/>
      <c r="BF782" s="7"/>
    </row>
    <row r="783" spans="1:58" hidden="1" x14ac:dyDescent="0.3">
      <c r="A783" s="324"/>
      <c r="B783" s="22"/>
      <c r="C783" s="7"/>
      <c r="D783" s="16"/>
      <c r="E783" s="29"/>
      <c r="F783" s="29"/>
      <c r="BF783" s="7"/>
    </row>
    <row r="784" spans="1:58" hidden="1" x14ac:dyDescent="0.3">
      <c r="A784" s="324"/>
      <c r="B784" s="22"/>
      <c r="C784" s="7"/>
      <c r="D784" s="16"/>
      <c r="E784" s="29"/>
      <c r="F784" s="29"/>
      <c r="BF784" s="7"/>
    </row>
    <row r="785" spans="1:58" hidden="1" x14ac:dyDescent="0.3">
      <c r="A785" s="324"/>
      <c r="B785" s="22"/>
      <c r="C785" s="7"/>
      <c r="D785" s="16"/>
      <c r="E785" s="29"/>
      <c r="F785" s="29"/>
      <c r="BF785" s="7"/>
    </row>
    <row r="786" spans="1:58" hidden="1" x14ac:dyDescent="0.3">
      <c r="A786" s="324"/>
      <c r="B786" s="22"/>
      <c r="C786" s="7"/>
      <c r="D786" s="16"/>
      <c r="E786" s="29"/>
      <c r="F786" s="29"/>
      <c r="BF786" s="7"/>
    </row>
    <row r="787" spans="1:58" hidden="1" x14ac:dyDescent="0.3">
      <c r="A787" s="324"/>
      <c r="B787" s="22"/>
      <c r="C787" s="7"/>
      <c r="D787" s="16"/>
      <c r="E787" s="29"/>
      <c r="F787" s="29"/>
      <c r="BF787" s="7"/>
    </row>
    <row r="788" spans="1:58" hidden="1" x14ac:dyDescent="0.3">
      <c r="A788" s="324"/>
      <c r="B788" s="22"/>
      <c r="C788" s="7"/>
      <c r="D788" s="16"/>
      <c r="E788" s="29"/>
      <c r="F788" s="29"/>
      <c r="BF788" s="7"/>
    </row>
    <row r="789" spans="1:58" hidden="1" x14ac:dyDescent="0.3">
      <c r="A789" s="324"/>
      <c r="B789" s="22"/>
      <c r="C789" s="7"/>
      <c r="D789" s="16"/>
      <c r="E789" s="29"/>
      <c r="F789" s="29"/>
      <c r="BF789" s="7"/>
    </row>
    <row r="790" spans="1:58" hidden="1" x14ac:dyDescent="0.3">
      <c r="A790" s="324"/>
      <c r="B790" s="22"/>
      <c r="C790" s="7"/>
      <c r="D790" s="16"/>
      <c r="E790" s="29"/>
      <c r="F790" s="29"/>
      <c r="BF790" s="7"/>
    </row>
    <row r="791" spans="1:58" hidden="1" x14ac:dyDescent="0.3">
      <c r="A791" s="324"/>
      <c r="B791" s="22"/>
      <c r="C791" s="7"/>
      <c r="D791" s="16"/>
      <c r="E791" s="29"/>
      <c r="F791" s="29"/>
      <c r="BF791" s="7"/>
    </row>
    <row r="792" spans="1:58" hidden="1" x14ac:dyDescent="0.3">
      <c r="A792" s="324"/>
      <c r="B792" s="22"/>
      <c r="C792" s="7"/>
      <c r="D792" s="16"/>
      <c r="E792" s="29"/>
      <c r="F792" s="29"/>
      <c r="BF792" s="7"/>
    </row>
    <row r="793" spans="1:58" hidden="1" x14ac:dyDescent="0.3">
      <c r="A793" s="324"/>
      <c r="B793" s="22"/>
      <c r="C793" s="7"/>
      <c r="D793" s="16"/>
      <c r="E793" s="29"/>
      <c r="F793" s="29"/>
      <c r="BF793" s="7"/>
    </row>
    <row r="794" spans="1:58" hidden="1" x14ac:dyDescent="0.3">
      <c r="A794" s="324"/>
      <c r="B794" s="22"/>
      <c r="C794" s="7"/>
      <c r="D794" s="16"/>
      <c r="E794" s="29"/>
      <c r="F794" s="29"/>
      <c r="BF794" s="7"/>
    </row>
    <row r="795" spans="1:58" hidden="1" x14ac:dyDescent="0.3">
      <c r="A795" s="324"/>
      <c r="B795" s="22"/>
      <c r="C795" s="7"/>
      <c r="D795" s="16"/>
      <c r="E795" s="29"/>
      <c r="F795" s="29"/>
      <c r="BF795" s="7"/>
    </row>
    <row r="796" spans="1:58" hidden="1" x14ac:dyDescent="0.3">
      <c r="A796" s="324"/>
      <c r="B796" s="22"/>
      <c r="C796" s="7"/>
      <c r="D796" s="16"/>
      <c r="E796" s="29"/>
      <c r="F796" s="29"/>
      <c r="BF796" s="7"/>
    </row>
    <row r="797" spans="1:58" hidden="1" x14ac:dyDescent="0.3">
      <c r="A797" s="324"/>
      <c r="B797" s="22"/>
      <c r="C797" s="7"/>
      <c r="D797" s="16"/>
      <c r="E797" s="29"/>
      <c r="F797" s="29"/>
      <c r="BF797" s="7"/>
    </row>
    <row r="798" spans="1:58" hidden="1" x14ac:dyDescent="0.3">
      <c r="A798" s="324"/>
      <c r="B798" s="22"/>
      <c r="C798" s="7"/>
      <c r="D798" s="16"/>
      <c r="E798" s="29"/>
      <c r="F798" s="29"/>
      <c r="BF798" s="7"/>
    </row>
    <row r="799" spans="1:58" hidden="1" x14ac:dyDescent="0.3">
      <c r="A799" s="324"/>
      <c r="B799" s="22"/>
      <c r="C799" s="7"/>
      <c r="D799" s="16"/>
      <c r="E799" s="29"/>
      <c r="F799" s="29"/>
      <c r="BF799" s="7"/>
    </row>
    <row r="800" spans="1:58" hidden="1" x14ac:dyDescent="0.3">
      <c r="A800" s="324"/>
      <c r="B800" s="22"/>
      <c r="C800" s="7"/>
      <c r="D800" s="16"/>
      <c r="E800" s="29"/>
      <c r="F800" s="29"/>
      <c r="BF800" s="7"/>
    </row>
    <row r="801" spans="1:58" hidden="1" x14ac:dyDescent="0.3">
      <c r="A801" s="324"/>
      <c r="B801" s="22"/>
      <c r="C801" s="7"/>
      <c r="D801" s="16"/>
      <c r="E801" s="29"/>
      <c r="F801" s="29"/>
      <c r="BF801" s="7"/>
    </row>
    <row r="802" spans="1:58" hidden="1" x14ac:dyDescent="0.3">
      <c r="A802" s="324"/>
      <c r="B802" s="22"/>
      <c r="C802" s="7"/>
      <c r="D802" s="16"/>
      <c r="E802" s="29"/>
      <c r="F802" s="29"/>
      <c r="BF802" s="7"/>
    </row>
    <row r="803" spans="1:58" hidden="1" x14ac:dyDescent="0.3">
      <c r="A803" s="324"/>
      <c r="B803" s="22"/>
      <c r="C803" s="7"/>
      <c r="D803" s="16"/>
      <c r="E803" s="29"/>
      <c r="F803" s="29"/>
      <c r="BF803" s="7"/>
    </row>
    <row r="804" spans="1:58" hidden="1" x14ac:dyDescent="0.3">
      <c r="A804" s="324"/>
      <c r="B804" s="22"/>
      <c r="C804" s="7"/>
      <c r="D804" s="16"/>
      <c r="E804" s="29"/>
      <c r="F804" s="29"/>
      <c r="BF804" s="7"/>
    </row>
    <row r="805" spans="1:58" hidden="1" x14ac:dyDescent="0.3">
      <c r="A805" s="324"/>
      <c r="B805" s="22"/>
      <c r="C805" s="7"/>
      <c r="D805" s="16"/>
      <c r="E805" s="29"/>
      <c r="F805" s="29"/>
      <c r="BF805" s="7"/>
    </row>
    <row r="806" spans="1:58" hidden="1" x14ac:dyDescent="0.3">
      <c r="A806" s="324"/>
      <c r="B806" s="22"/>
      <c r="C806" s="7"/>
      <c r="D806" s="16"/>
      <c r="E806" s="29"/>
      <c r="F806" s="29"/>
      <c r="BF806" s="7"/>
    </row>
    <row r="807" spans="1:58" hidden="1" x14ac:dyDescent="0.3">
      <c r="A807" s="324"/>
      <c r="B807" s="22"/>
      <c r="C807" s="7"/>
      <c r="D807" s="16"/>
      <c r="E807" s="29"/>
      <c r="F807" s="29"/>
      <c r="BF807" s="7"/>
    </row>
    <row r="808" spans="1:58" hidden="1" x14ac:dyDescent="0.3">
      <c r="A808" s="324"/>
      <c r="B808" s="22"/>
      <c r="C808" s="7"/>
      <c r="D808" s="16"/>
      <c r="E808" s="29"/>
      <c r="F808" s="29"/>
      <c r="BF808" s="7"/>
    </row>
    <row r="809" spans="1:58" hidden="1" x14ac:dyDescent="0.3">
      <c r="A809" s="324"/>
      <c r="B809" s="22"/>
      <c r="C809" s="7"/>
      <c r="D809" s="16"/>
      <c r="E809" s="29"/>
      <c r="F809" s="29"/>
      <c r="BF809" s="7"/>
    </row>
    <row r="810" spans="1:58" hidden="1" x14ac:dyDescent="0.3">
      <c r="A810" s="324"/>
      <c r="B810" s="22"/>
      <c r="C810" s="7"/>
      <c r="D810" s="16"/>
      <c r="E810" s="29"/>
      <c r="F810" s="29"/>
      <c r="BF810" s="7"/>
    </row>
    <row r="811" spans="1:58" hidden="1" x14ac:dyDescent="0.3">
      <c r="A811" s="324"/>
      <c r="B811" s="22"/>
      <c r="C811" s="7"/>
      <c r="D811" s="16"/>
      <c r="E811" s="29"/>
      <c r="F811" s="29"/>
      <c r="BF811" s="7"/>
    </row>
    <row r="812" spans="1:58" hidden="1" x14ac:dyDescent="0.3">
      <c r="A812" s="324"/>
      <c r="B812" s="22"/>
      <c r="C812" s="7"/>
      <c r="D812" s="16"/>
      <c r="E812" s="29"/>
      <c r="F812" s="29"/>
      <c r="BF812" s="7"/>
    </row>
    <row r="813" spans="1:58" hidden="1" x14ac:dyDescent="0.3">
      <c r="A813" s="324"/>
      <c r="B813" s="22"/>
      <c r="C813" s="7"/>
      <c r="D813" s="16"/>
      <c r="E813" s="29"/>
      <c r="F813" s="29"/>
      <c r="BF813" s="7"/>
    </row>
    <row r="814" spans="1:58" hidden="1" x14ac:dyDescent="0.3">
      <c r="A814" s="324"/>
      <c r="B814" s="22"/>
      <c r="C814" s="7"/>
      <c r="D814" s="16"/>
      <c r="E814" s="29"/>
      <c r="F814" s="29"/>
      <c r="BF814" s="7"/>
    </row>
    <row r="815" spans="1:58" hidden="1" x14ac:dyDescent="0.3">
      <c r="A815" s="324"/>
      <c r="B815" s="22"/>
      <c r="C815" s="7"/>
      <c r="D815" s="16"/>
      <c r="E815" s="29"/>
      <c r="F815" s="29"/>
      <c r="BF815" s="7"/>
    </row>
    <row r="816" spans="1:58" hidden="1" x14ac:dyDescent="0.3">
      <c r="A816" s="324"/>
      <c r="B816" s="22"/>
      <c r="C816" s="7"/>
      <c r="D816" s="16"/>
      <c r="E816" s="29"/>
      <c r="F816" s="29"/>
      <c r="BF816" s="7"/>
    </row>
    <row r="817" spans="1:58" hidden="1" x14ac:dyDescent="0.3">
      <c r="A817" s="324"/>
      <c r="B817" s="22"/>
      <c r="C817" s="7"/>
      <c r="D817" s="16"/>
      <c r="E817" s="29"/>
      <c r="F817" s="29"/>
      <c r="BF817" s="7"/>
    </row>
    <row r="818" spans="1:58" hidden="1" x14ac:dyDescent="0.3">
      <c r="A818" s="324"/>
      <c r="B818" s="22"/>
      <c r="C818" s="7"/>
      <c r="D818" s="16"/>
      <c r="E818" s="29"/>
      <c r="F818" s="29"/>
      <c r="BF818" s="7"/>
    </row>
    <row r="819" spans="1:58" hidden="1" x14ac:dyDescent="0.3">
      <c r="A819" s="324"/>
      <c r="B819" s="22"/>
      <c r="C819" s="7"/>
      <c r="D819" s="16"/>
      <c r="E819" s="29"/>
      <c r="F819" s="29"/>
      <c r="BF819" s="7"/>
    </row>
    <row r="820" spans="1:58" hidden="1" x14ac:dyDescent="0.3">
      <c r="A820" s="324"/>
      <c r="B820" s="22"/>
      <c r="C820" s="7"/>
      <c r="D820" s="16"/>
      <c r="E820" s="29"/>
      <c r="F820" s="29"/>
      <c r="BF820" s="7"/>
    </row>
    <row r="821" spans="1:58" hidden="1" x14ac:dyDescent="0.3">
      <c r="A821" s="324"/>
      <c r="B821" s="22"/>
      <c r="C821" s="7"/>
      <c r="D821" s="16"/>
      <c r="E821" s="29"/>
      <c r="F821" s="29"/>
      <c r="BF821" s="7"/>
    </row>
    <row r="822" spans="1:58" hidden="1" x14ac:dyDescent="0.3">
      <c r="A822" s="324"/>
      <c r="B822" s="22"/>
      <c r="C822" s="7"/>
      <c r="D822" s="16"/>
      <c r="E822" s="29"/>
      <c r="F822" s="29"/>
      <c r="BF822" s="7"/>
    </row>
    <row r="823" spans="1:58" hidden="1" x14ac:dyDescent="0.3">
      <c r="A823" s="324"/>
      <c r="B823" s="22"/>
      <c r="C823" s="7"/>
      <c r="D823" s="16"/>
      <c r="E823" s="29"/>
      <c r="F823" s="29"/>
      <c r="BF823" s="7"/>
    </row>
    <row r="824" spans="1:58" hidden="1" x14ac:dyDescent="0.3">
      <c r="A824" s="324"/>
      <c r="B824" s="22"/>
      <c r="C824" s="7"/>
      <c r="D824" s="16"/>
      <c r="E824" s="29"/>
      <c r="F824" s="29"/>
      <c r="BF824" s="7"/>
    </row>
    <row r="825" spans="1:58" hidden="1" x14ac:dyDescent="0.3">
      <c r="A825" s="324"/>
      <c r="B825" s="22"/>
      <c r="C825" s="7"/>
      <c r="D825" s="16"/>
      <c r="E825" s="29"/>
      <c r="F825" s="29"/>
      <c r="BF825" s="7"/>
    </row>
    <row r="826" spans="1:58" hidden="1" x14ac:dyDescent="0.3">
      <c r="A826" s="324"/>
      <c r="B826" s="22"/>
      <c r="C826" s="7"/>
      <c r="D826" s="16"/>
      <c r="E826" s="29"/>
      <c r="F826" s="29"/>
      <c r="BF826" s="7"/>
    </row>
    <row r="827" spans="1:58" hidden="1" x14ac:dyDescent="0.3">
      <c r="A827" s="324"/>
      <c r="B827" s="22"/>
      <c r="C827" s="7"/>
      <c r="D827" s="16"/>
      <c r="E827" s="29"/>
      <c r="F827" s="29"/>
      <c r="BF827" s="7"/>
    </row>
    <row r="828" spans="1:58" hidden="1" x14ac:dyDescent="0.3">
      <c r="A828" s="324"/>
      <c r="B828" s="22"/>
      <c r="C828" s="7"/>
      <c r="D828" s="16"/>
      <c r="E828" s="29"/>
      <c r="F828" s="29"/>
      <c r="BF828" s="7"/>
    </row>
    <row r="829" spans="1:58" hidden="1" x14ac:dyDescent="0.3">
      <c r="A829" s="324"/>
      <c r="B829" s="22"/>
      <c r="C829" s="7"/>
      <c r="D829" s="16"/>
      <c r="E829" s="29"/>
      <c r="F829" s="29"/>
      <c r="BF829" s="7"/>
    </row>
    <row r="830" spans="1:58" hidden="1" x14ac:dyDescent="0.3">
      <c r="A830" s="324"/>
      <c r="B830" s="22"/>
      <c r="C830" s="7"/>
      <c r="D830" s="16"/>
      <c r="E830" s="29"/>
      <c r="F830" s="29"/>
      <c r="BF830" s="7"/>
    </row>
    <row r="831" spans="1:58" hidden="1" x14ac:dyDescent="0.3">
      <c r="A831" s="324"/>
      <c r="B831" s="22"/>
      <c r="C831" s="7"/>
      <c r="D831" s="16"/>
      <c r="E831" s="29"/>
      <c r="F831" s="29"/>
      <c r="BF831" s="7"/>
    </row>
    <row r="832" spans="1:58" hidden="1" x14ac:dyDescent="0.3">
      <c r="A832" s="324"/>
      <c r="B832" s="22"/>
      <c r="C832" s="7"/>
      <c r="D832" s="16"/>
      <c r="E832" s="29"/>
      <c r="F832" s="29"/>
      <c r="BF832" s="7"/>
    </row>
    <row r="833" spans="1:58" hidden="1" x14ac:dyDescent="0.3">
      <c r="A833" s="324"/>
      <c r="B833" s="22"/>
      <c r="C833" s="7"/>
      <c r="D833" s="16"/>
      <c r="E833" s="29"/>
      <c r="F833" s="29"/>
      <c r="BF833" s="7"/>
    </row>
    <row r="834" spans="1:58" hidden="1" x14ac:dyDescent="0.3">
      <c r="A834" s="324"/>
      <c r="B834" s="22"/>
      <c r="C834" s="7"/>
      <c r="D834" s="16"/>
      <c r="E834" s="29"/>
      <c r="F834" s="29"/>
      <c r="BF834" s="7"/>
    </row>
    <row r="835" spans="1:58" hidden="1" x14ac:dyDescent="0.3">
      <c r="A835" s="324"/>
      <c r="B835" s="22"/>
      <c r="C835" s="7"/>
      <c r="D835" s="16"/>
      <c r="E835" s="29"/>
      <c r="F835" s="29"/>
      <c r="BF835" s="7"/>
    </row>
    <row r="836" spans="1:58" hidden="1" x14ac:dyDescent="0.3">
      <c r="A836" s="324"/>
      <c r="B836" s="22"/>
      <c r="C836" s="7"/>
      <c r="D836" s="16"/>
      <c r="E836" s="29"/>
      <c r="F836" s="29"/>
      <c r="BF836" s="7"/>
    </row>
    <row r="837" spans="1:58" hidden="1" x14ac:dyDescent="0.3">
      <c r="A837" s="324"/>
      <c r="B837" s="22"/>
      <c r="C837" s="7"/>
      <c r="D837" s="16"/>
      <c r="E837" s="29"/>
      <c r="F837" s="29"/>
      <c r="BF837" s="7"/>
    </row>
    <row r="838" spans="1:58" hidden="1" x14ac:dyDescent="0.3">
      <c r="A838" s="324"/>
      <c r="B838" s="22"/>
      <c r="C838" s="7"/>
      <c r="D838" s="16"/>
      <c r="E838" s="29"/>
      <c r="F838" s="29"/>
      <c r="BF838" s="7"/>
    </row>
    <row r="839" spans="1:58" hidden="1" x14ac:dyDescent="0.3">
      <c r="A839" s="324"/>
      <c r="B839" s="22"/>
      <c r="C839" s="7"/>
      <c r="D839" s="16"/>
      <c r="E839" s="29"/>
      <c r="F839" s="29"/>
      <c r="BF839" s="7"/>
    </row>
    <row r="840" spans="1:58" hidden="1" x14ac:dyDescent="0.3">
      <c r="A840" s="324"/>
      <c r="B840" s="22"/>
      <c r="C840" s="7"/>
      <c r="D840" s="16"/>
      <c r="E840" s="29"/>
      <c r="F840" s="29"/>
      <c r="BF840" s="7"/>
    </row>
    <row r="841" spans="1:58" hidden="1" x14ac:dyDescent="0.3">
      <c r="A841" s="324"/>
      <c r="B841" s="22"/>
      <c r="C841" s="7"/>
      <c r="D841" s="16"/>
      <c r="E841" s="29"/>
      <c r="F841" s="29"/>
      <c r="BF841" s="7"/>
    </row>
    <row r="842" spans="1:58" hidden="1" x14ac:dyDescent="0.3">
      <c r="A842" s="324"/>
      <c r="B842" s="22"/>
      <c r="C842" s="7"/>
      <c r="D842" s="16"/>
      <c r="E842" s="29"/>
      <c r="F842" s="29"/>
      <c r="BF842" s="7"/>
    </row>
    <row r="843" spans="1:58" hidden="1" x14ac:dyDescent="0.3">
      <c r="A843" s="324"/>
      <c r="B843" s="22"/>
      <c r="C843" s="7"/>
      <c r="D843" s="16"/>
      <c r="E843" s="29"/>
      <c r="F843" s="29"/>
      <c r="BF843" s="7"/>
    </row>
    <row r="844" spans="1:58" hidden="1" x14ac:dyDescent="0.3">
      <c r="A844" s="324"/>
      <c r="B844" s="22"/>
      <c r="C844" s="7"/>
      <c r="D844" s="16"/>
      <c r="E844" s="29"/>
      <c r="F844" s="29"/>
      <c r="BF844" s="7"/>
    </row>
    <row r="845" spans="1:58" hidden="1" x14ac:dyDescent="0.3">
      <c r="A845" s="324"/>
      <c r="B845" s="22"/>
      <c r="C845" s="7"/>
      <c r="D845" s="16"/>
      <c r="E845" s="29"/>
      <c r="F845" s="29"/>
      <c r="BF845" s="7"/>
    </row>
    <row r="846" spans="1:58" hidden="1" x14ac:dyDescent="0.3">
      <c r="A846" s="324"/>
      <c r="B846" s="22"/>
      <c r="C846" s="7"/>
      <c r="D846" s="16"/>
      <c r="E846" s="29"/>
      <c r="F846" s="29"/>
      <c r="BF846" s="7"/>
    </row>
    <row r="847" spans="1:58" hidden="1" x14ac:dyDescent="0.3">
      <c r="A847" s="324"/>
      <c r="B847" s="22"/>
      <c r="C847" s="7"/>
      <c r="D847" s="16"/>
      <c r="E847" s="29"/>
      <c r="F847" s="29"/>
      <c r="BF847" s="7"/>
    </row>
    <row r="848" spans="1:58" hidden="1" x14ac:dyDescent="0.3">
      <c r="A848" s="324"/>
      <c r="B848" s="22"/>
      <c r="C848" s="7"/>
      <c r="D848" s="16"/>
      <c r="E848" s="29"/>
      <c r="F848" s="29"/>
      <c r="BF848" s="7"/>
    </row>
    <row r="849" spans="1:58" hidden="1" x14ac:dyDescent="0.3">
      <c r="A849" s="324"/>
      <c r="B849" s="22"/>
      <c r="C849" s="7"/>
      <c r="D849" s="16"/>
      <c r="E849" s="29"/>
      <c r="F849" s="29"/>
      <c r="BF849" s="7"/>
    </row>
    <row r="850" spans="1:58" hidden="1" x14ac:dyDescent="0.3">
      <c r="A850" s="324"/>
      <c r="B850" s="22"/>
      <c r="C850" s="7"/>
      <c r="D850" s="16"/>
      <c r="E850" s="29"/>
      <c r="F850" s="29"/>
      <c r="BF850" s="7"/>
    </row>
    <row r="851" spans="1:58" hidden="1" x14ac:dyDescent="0.3">
      <c r="A851" s="324"/>
      <c r="B851" s="22"/>
      <c r="C851" s="7"/>
      <c r="D851" s="16"/>
      <c r="E851" s="29"/>
      <c r="F851" s="29"/>
      <c r="BF851" s="7"/>
    </row>
    <row r="852" spans="1:58" hidden="1" x14ac:dyDescent="0.3">
      <c r="A852" s="324"/>
      <c r="B852" s="22"/>
      <c r="C852" s="7"/>
      <c r="D852" s="16"/>
      <c r="E852" s="29"/>
      <c r="F852" s="29"/>
      <c r="BF852" s="7"/>
    </row>
    <row r="853" spans="1:58" hidden="1" x14ac:dyDescent="0.3">
      <c r="A853" s="324"/>
      <c r="B853" s="22"/>
      <c r="C853" s="7"/>
      <c r="D853" s="16"/>
      <c r="E853" s="29"/>
      <c r="F853" s="29"/>
      <c r="BF853" s="7"/>
    </row>
    <row r="854" spans="1:58" hidden="1" x14ac:dyDescent="0.3">
      <c r="A854" s="324"/>
      <c r="B854" s="22"/>
      <c r="C854" s="7"/>
      <c r="D854" s="16"/>
      <c r="E854" s="29"/>
      <c r="F854" s="29"/>
      <c r="BF854" s="7"/>
    </row>
    <row r="855" spans="1:58" hidden="1" x14ac:dyDescent="0.3">
      <c r="A855" s="324"/>
      <c r="B855" s="22"/>
      <c r="C855" s="7"/>
      <c r="D855" s="16"/>
      <c r="E855" s="29"/>
      <c r="F855" s="29"/>
      <c r="BF855" s="7"/>
    </row>
    <row r="856" spans="1:58" hidden="1" x14ac:dyDescent="0.3">
      <c r="A856" s="324"/>
      <c r="B856" s="22"/>
      <c r="C856" s="7"/>
      <c r="D856" s="16"/>
      <c r="E856" s="29"/>
      <c r="F856" s="29"/>
      <c r="BF856" s="7"/>
    </row>
    <row r="857" spans="1:58" hidden="1" x14ac:dyDescent="0.3">
      <c r="A857" s="324"/>
      <c r="B857" s="22"/>
      <c r="C857" s="7"/>
      <c r="D857" s="16"/>
      <c r="E857" s="29"/>
      <c r="F857" s="29"/>
      <c r="BF857" s="7"/>
    </row>
    <row r="858" spans="1:58" hidden="1" x14ac:dyDescent="0.3">
      <c r="A858" s="324"/>
      <c r="B858" s="22"/>
      <c r="C858" s="7"/>
      <c r="D858" s="16"/>
      <c r="E858" s="29"/>
      <c r="F858" s="29"/>
      <c r="BF858" s="7"/>
    </row>
    <row r="859" spans="1:58" hidden="1" x14ac:dyDescent="0.3">
      <c r="A859" s="324"/>
      <c r="B859" s="22"/>
      <c r="C859" s="7"/>
      <c r="D859" s="16"/>
      <c r="E859" s="29"/>
      <c r="F859" s="29"/>
      <c r="BF859" s="7"/>
    </row>
    <row r="860" spans="1:58" hidden="1" x14ac:dyDescent="0.3">
      <c r="A860" s="324"/>
      <c r="B860" s="22"/>
      <c r="C860" s="7"/>
      <c r="D860" s="16"/>
      <c r="E860" s="29"/>
      <c r="F860" s="29"/>
      <c r="BF860" s="7"/>
    </row>
    <row r="861" spans="1:58" hidden="1" x14ac:dyDescent="0.3">
      <c r="A861" s="324"/>
      <c r="B861" s="22"/>
      <c r="C861" s="7"/>
      <c r="D861" s="16"/>
      <c r="E861" s="29"/>
      <c r="F861" s="29"/>
      <c r="BF861" s="7"/>
    </row>
    <row r="862" spans="1:58" hidden="1" x14ac:dyDescent="0.3">
      <c r="A862" s="324"/>
      <c r="B862" s="22"/>
      <c r="C862" s="7"/>
      <c r="D862" s="16"/>
      <c r="E862" s="29"/>
      <c r="F862" s="29"/>
      <c r="BF862" s="7"/>
    </row>
    <row r="863" spans="1:58" hidden="1" x14ac:dyDescent="0.3">
      <c r="A863" s="324"/>
      <c r="B863" s="22"/>
      <c r="C863" s="7"/>
      <c r="D863" s="16"/>
      <c r="E863" s="29"/>
      <c r="F863" s="29"/>
      <c r="BF863" s="7"/>
    </row>
    <row r="864" spans="1:58" hidden="1" x14ac:dyDescent="0.3">
      <c r="A864" s="324"/>
      <c r="B864" s="22"/>
      <c r="C864" s="7"/>
      <c r="D864" s="16"/>
      <c r="E864" s="29"/>
      <c r="F864" s="29"/>
      <c r="BF864" s="7"/>
    </row>
    <row r="865" spans="1:58" hidden="1" x14ac:dyDescent="0.3">
      <c r="A865" s="324"/>
      <c r="B865" s="22"/>
      <c r="C865" s="7"/>
      <c r="D865" s="16"/>
      <c r="E865" s="29"/>
      <c r="F865" s="29"/>
      <c r="BF865" s="7"/>
    </row>
    <row r="866" spans="1:58" hidden="1" x14ac:dyDescent="0.3">
      <c r="A866" s="324"/>
      <c r="B866" s="22"/>
      <c r="C866" s="7"/>
      <c r="D866" s="16"/>
      <c r="E866" s="29"/>
      <c r="F866" s="29"/>
      <c r="BF866" s="7"/>
    </row>
    <row r="867" spans="1:58" hidden="1" x14ac:dyDescent="0.3">
      <c r="A867" s="324"/>
      <c r="B867" s="22"/>
      <c r="C867" s="7"/>
      <c r="D867" s="16"/>
      <c r="E867" s="29"/>
      <c r="F867" s="29"/>
      <c r="BF867" s="7"/>
    </row>
    <row r="868" spans="1:58" hidden="1" x14ac:dyDescent="0.3">
      <c r="A868" s="324"/>
      <c r="B868" s="22"/>
      <c r="C868" s="7"/>
      <c r="D868" s="16"/>
      <c r="E868" s="29"/>
      <c r="F868" s="29"/>
      <c r="BF868" s="7"/>
    </row>
    <row r="869" spans="1:58" hidden="1" x14ac:dyDescent="0.3">
      <c r="A869" s="324"/>
      <c r="B869" s="22"/>
      <c r="C869" s="7"/>
      <c r="D869" s="16"/>
      <c r="E869" s="29"/>
      <c r="F869" s="29"/>
      <c r="BF869" s="7"/>
    </row>
    <row r="870" spans="1:58" hidden="1" x14ac:dyDescent="0.3">
      <c r="A870" s="324"/>
      <c r="B870" s="22"/>
      <c r="C870" s="7"/>
      <c r="D870" s="16"/>
      <c r="E870" s="29"/>
      <c r="F870" s="29"/>
      <c r="BF870" s="7"/>
    </row>
    <row r="871" spans="1:58" hidden="1" x14ac:dyDescent="0.3">
      <c r="A871" s="324"/>
      <c r="B871" s="22"/>
      <c r="C871" s="7"/>
      <c r="D871" s="16"/>
      <c r="E871" s="29"/>
      <c r="F871" s="29"/>
      <c r="BF871" s="7"/>
    </row>
    <row r="872" spans="1:58" hidden="1" x14ac:dyDescent="0.3">
      <c r="A872" s="324"/>
      <c r="B872" s="22"/>
      <c r="C872" s="7"/>
      <c r="D872" s="16"/>
      <c r="E872" s="29"/>
      <c r="F872" s="29"/>
      <c r="BF872" s="7"/>
    </row>
    <row r="873" spans="1:58" hidden="1" x14ac:dyDescent="0.3">
      <c r="A873" s="324"/>
      <c r="B873" s="22"/>
      <c r="C873" s="7"/>
      <c r="D873" s="16"/>
      <c r="E873" s="29"/>
      <c r="F873" s="29"/>
      <c r="BF873" s="7"/>
    </row>
    <row r="874" spans="1:58" hidden="1" x14ac:dyDescent="0.3">
      <c r="A874" s="324"/>
      <c r="B874" s="22"/>
      <c r="C874" s="7"/>
      <c r="D874" s="16"/>
      <c r="E874" s="29"/>
      <c r="F874" s="29"/>
      <c r="BF874" s="7"/>
    </row>
    <row r="875" spans="1:58" hidden="1" x14ac:dyDescent="0.3">
      <c r="A875" s="324"/>
      <c r="B875" s="22"/>
      <c r="C875" s="7"/>
      <c r="D875" s="16"/>
      <c r="E875" s="29"/>
      <c r="F875" s="29"/>
      <c r="BF875" s="7"/>
    </row>
    <row r="876" spans="1:58" hidden="1" x14ac:dyDescent="0.3">
      <c r="A876" s="324"/>
      <c r="B876" s="22"/>
      <c r="C876" s="7"/>
      <c r="D876" s="16"/>
      <c r="E876" s="29"/>
      <c r="F876" s="29"/>
      <c r="BF876" s="7"/>
    </row>
    <row r="877" spans="1:58" hidden="1" x14ac:dyDescent="0.3">
      <c r="A877" s="324"/>
      <c r="B877" s="22"/>
      <c r="C877" s="7"/>
      <c r="D877" s="16"/>
      <c r="E877" s="29"/>
      <c r="F877" s="29"/>
      <c r="BF877" s="7"/>
    </row>
    <row r="878" spans="1:58" hidden="1" x14ac:dyDescent="0.3">
      <c r="A878" s="324"/>
      <c r="B878" s="22"/>
      <c r="C878" s="7"/>
      <c r="D878" s="16"/>
      <c r="E878" s="29"/>
      <c r="F878" s="29"/>
      <c r="BF878" s="7"/>
    </row>
    <row r="879" spans="1:58" hidden="1" x14ac:dyDescent="0.3">
      <c r="A879" s="324"/>
      <c r="B879" s="22"/>
      <c r="C879" s="7"/>
      <c r="D879" s="16"/>
      <c r="E879" s="29"/>
      <c r="F879" s="29"/>
      <c r="BF879" s="7"/>
    </row>
    <row r="880" spans="1:58" hidden="1" x14ac:dyDescent="0.3">
      <c r="A880" s="324"/>
      <c r="B880" s="22"/>
      <c r="C880" s="7"/>
      <c r="D880" s="16"/>
      <c r="E880" s="29"/>
      <c r="F880" s="29"/>
      <c r="BF880" s="7"/>
    </row>
    <row r="881" spans="1:58" hidden="1" x14ac:dyDescent="0.3">
      <c r="A881" s="324"/>
      <c r="B881" s="22"/>
      <c r="C881" s="7"/>
      <c r="D881" s="16"/>
      <c r="E881" s="29"/>
      <c r="F881" s="29"/>
      <c r="BF881" s="7"/>
    </row>
    <row r="882" spans="1:58" hidden="1" x14ac:dyDescent="0.3">
      <c r="A882" s="324"/>
      <c r="B882" s="22"/>
      <c r="C882" s="7"/>
      <c r="D882" s="16"/>
      <c r="E882" s="29"/>
      <c r="F882" s="29"/>
      <c r="BF882" s="7"/>
    </row>
    <row r="883" spans="1:58" hidden="1" x14ac:dyDescent="0.3">
      <c r="A883" s="324"/>
      <c r="B883" s="22"/>
      <c r="C883" s="7"/>
      <c r="D883" s="16"/>
      <c r="E883" s="29"/>
      <c r="F883" s="29"/>
      <c r="BF883" s="7"/>
    </row>
    <row r="884" spans="1:58" hidden="1" x14ac:dyDescent="0.3">
      <c r="A884" s="324"/>
      <c r="B884" s="22"/>
      <c r="C884" s="7"/>
      <c r="D884" s="16"/>
      <c r="E884" s="29"/>
      <c r="F884" s="29"/>
      <c r="BF884" s="7"/>
    </row>
    <row r="885" spans="1:58" hidden="1" x14ac:dyDescent="0.3">
      <c r="A885" s="324"/>
      <c r="B885" s="22"/>
      <c r="C885" s="7"/>
      <c r="D885" s="16"/>
      <c r="E885" s="29"/>
      <c r="F885" s="29"/>
      <c r="BF885" s="7"/>
    </row>
    <row r="886" spans="1:58" hidden="1" x14ac:dyDescent="0.3">
      <c r="A886" s="324"/>
      <c r="B886" s="22"/>
      <c r="C886" s="7"/>
      <c r="D886" s="16"/>
      <c r="E886" s="29"/>
      <c r="F886" s="29"/>
      <c r="BF886" s="7"/>
    </row>
    <row r="887" spans="1:58" hidden="1" x14ac:dyDescent="0.3">
      <c r="A887" s="324"/>
      <c r="B887" s="22"/>
      <c r="C887" s="7"/>
      <c r="D887" s="16"/>
      <c r="E887" s="29"/>
      <c r="F887" s="29"/>
      <c r="BF887" s="7"/>
    </row>
    <row r="888" spans="1:58" hidden="1" x14ac:dyDescent="0.3">
      <c r="A888" s="324"/>
      <c r="B888" s="22"/>
      <c r="C888" s="7"/>
      <c r="D888" s="16"/>
      <c r="E888" s="29"/>
      <c r="F888" s="29"/>
      <c r="BF888" s="7"/>
    </row>
    <row r="889" spans="1:58" hidden="1" x14ac:dyDescent="0.3">
      <c r="A889" s="324"/>
      <c r="B889" s="22"/>
      <c r="C889" s="7"/>
      <c r="D889" s="16"/>
      <c r="E889" s="29"/>
      <c r="F889" s="29"/>
      <c r="BF889" s="7"/>
    </row>
    <row r="890" spans="1:58" hidden="1" x14ac:dyDescent="0.3">
      <c r="A890" s="324"/>
      <c r="B890" s="22"/>
      <c r="C890" s="7"/>
      <c r="D890" s="16"/>
      <c r="E890" s="29"/>
      <c r="F890" s="29"/>
      <c r="BF890" s="7"/>
    </row>
    <row r="891" spans="1:58" hidden="1" x14ac:dyDescent="0.3">
      <c r="A891" s="324"/>
      <c r="B891" s="22"/>
      <c r="C891" s="7"/>
      <c r="D891" s="16"/>
      <c r="E891" s="29"/>
      <c r="F891" s="29"/>
      <c r="BF891" s="7"/>
    </row>
    <row r="892" spans="1:58" hidden="1" x14ac:dyDescent="0.3">
      <c r="A892" s="324"/>
      <c r="B892" s="22"/>
      <c r="C892" s="7"/>
      <c r="D892" s="16"/>
      <c r="E892" s="29"/>
      <c r="F892" s="29"/>
      <c r="BF892" s="7"/>
    </row>
    <row r="893" spans="1:58" hidden="1" x14ac:dyDescent="0.3">
      <c r="A893" s="324"/>
      <c r="B893" s="22"/>
      <c r="C893" s="7"/>
      <c r="D893" s="16"/>
      <c r="E893" s="29"/>
      <c r="F893" s="29"/>
      <c r="BF893" s="7"/>
    </row>
    <row r="894" spans="1:58" hidden="1" x14ac:dyDescent="0.3">
      <c r="A894" s="324"/>
      <c r="B894" s="22"/>
      <c r="C894" s="7"/>
      <c r="D894" s="16"/>
      <c r="E894" s="29"/>
      <c r="F894" s="29"/>
      <c r="BF894" s="7"/>
    </row>
    <row r="895" spans="1:58" hidden="1" x14ac:dyDescent="0.3">
      <c r="A895" s="324"/>
      <c r="B895" s="22"/>
      <c r="C895" s="7"/>
      <c r="D895" s="16"/>
      <c r="E895" s="29"/>
      <c r="F895" s="29"/>
      <c r="BF895" s="7"/>
    </row>
    <row r="896" spans="1:58" hidden="1" x14ac:dyDescent="0.3">
      <c r="A896" s="324"/>
      <c r="B896" s="22"/>
      <c r="C896" s="7"/>
      <c r="D896" s="16"/>
      <c r="E896" s="29"/>
      <c r="F896" s="29"/>
      <c r="BF896" s="7"/>
    </row>
    <row r="897" spans="1:58" hidden="1" x14ac:dyDescent="0.3">
      <c r="A897" s="324"/>
      <c r="B897" s="22"/>
      <c r="C897" s="7"/>
      <c r="D897" s="16"/>
      <c r="E897" s="29"/>
      <c r="F897" s="29"/>
      <c r="BF897" s="7"/>
    </row>
    <row r="898" spans="1:58" hidden="1" x14ac:dyDescent="0.3">
      <c r="A898" s="324"/>
      <c r="B898" s="22"/>
      <c r="C898" s="7"/>
      <c r="D898" s="16"/>
      <c r="E898" s="29"/>
      <c r="F898" s="29"/>
      <c r="BF898" s="7"/>
    </row>
    <row r="899" spans="1:58" hidden="1" x14ac:dyDescent="0.3">
      <c r="A899" s="324"/>
      <c r="B899" s="22"/>
      <c r="C899" s="7"/>
      <c r="D899" s="16"/>
      <c r="E899" s="29"/>
      <c r="F899" s="29"/>
      <c r="BF899" s="7"/>
    </row>
    <row r="900" spans="1:58" hidden="1" x14ac:dyDescent="0.3">
      <c r="A900" s="324"/>
      <c r="B900" s="22"/>
      <c r="C900" s="7"/>
      <c r="D900" s="16"/>
      <c r="E900" s="29"/>
      <c r="F900" s="29"/>
      <c r="BF900" s="7"/>
    </row>
    <row r="901" spans="1:58" hidden="1" x14ac:dyDescent="0.3">
      <c r="A901" s="324"/>
      <c r="B901" s="22"/>
      <c r="C901" s="7"/>
      <c r="D901" s="16"/>
      <c r="E901" s="29"/>
      <c r="F901" s="29"/>
      <c r="BF901" s="7"/>
    </row>
    <row r="902" spans="1:58" hidden="1" x14ac:dyDescent="0.3">
      <c r="A902" s="324"/>
      <c r="B902" s="22"/>
      <c r="C902" s="7"/>
      <c r="D902" s="16"/>
      <c r="E902" s="29"/>
      <c r="F902" s="29"/>
      <c r="BF902" s="7"/>
    </row>
    <row r="903" spans="1:58" hidden="1" x14ac:dyDescent="0.3">
      <c r="A903" s="324"/>
      <c r="B903" s="22"/>
      <c r="C903" s="7"/>
      <c r="D903" s="16"/>
      <c r="E903" s="29"/>
      <c r="F903" s="29"/>
      <c r="BF903" s="7"/>
    </row>
    <row r="904" spans="1:58" hidden="1" x14ac:dyDescent="0.3">
      <c r="A904" s="324"/>
      <c r="B904" s="22"/>
      <c r="C904" s="7"/>
      <c r="D904" s="16"/>
      <c r="E904" s="29"/>
      <c r="F904" s="29"/>
      <c r="BF904" s="7"/>
    </row>
    <row r="905" spans="1:58" hidden="1" x14ac:dyDescent="0.3">
      <c r="A905" s="324"/>
      <c r="B905" s="22"/>
      <c r="C905" s="7"/>
      <c r="D905" s="16"/>
      <c r="E905" s="29"/>
      <c r="F905" s="29"/>
      <c r="BF905" s="7"/>
    </row>
    <row r="906" spans="1:58" hidden="1" x14ac:dyDescent="0.3">
      <c r="A906" s="324"/>
      <c r="B906" s="22"/>
      <c r="C906" s="7"/>
      <c r="D906" s="16"/>
      <c r="E906" s="29"/>
      <c r="F906" s="29"/>
      <c r="BF906" s="7"/>
    </row>
    <row r="907" spans="1:58" hidden="1" x14ac:dyDescent="0.3">
      <c r="A907" s="324"/>
      <c r="B907" s="22"/>
      <c r="C907" s="7"/>
      <c r="D907" s="16"/>
      <c r="E907" s="29"/>
      <c r="F907" s="29"/>
      <c r="BF907" s="7"/>
    </row>
    <row r="908" spans="1:58" hidden="1" x14ac:dyDescent="0.3">
      <c r="A908" s="324"/>
      <c r="B908" s="22"/>
      <c r="C908" s="7"/>
      <c r="D908" s="16"/>
      <c r="E908" s="29"/>
      <c r="F908" s="29"/>
      <c r="BF908" s="7"/>
    </row>
    <row r="909" spans="1:58" hidden="1" x14ac:dyDescent="0.3">
      <c r="A909" s="324"/>
      <c r="B909" s="22"/>
      <c r="C909" s="7"/>
      <c r="D909" s="16"/>
      <c r="E909" s="29"/>
      <c r="F909" s="29"/>
      <c r="BF909" s="7"/>
    </row>
    <row r="910" spans="1:58" hidden="1" x14ac:dyDescent="0.3">
      <c r="A910" s="324"/>
      <c r="B910" s="22"/>
      <c r="C910" s="7"/>
      <c r="D910" s="16"/>
      <c r="E910" s="29"/>
      <c r="F910" s="29"/>
      <c r="BF910" s="7"/>
    </row>
    <row r="911" spans="1:58" hidden="1" x14ac:dyDescent="0.3">
      <c r="A911" s="324"/>
      <c r="B911" s="22"/>
      <c r="C911" s="7"/>
      <c r="D911" s="16"/>
      <c r="E911" s="29"/>
      <c r="F911" s="29"/>
      <c r="BF911" s="7"/>
    </row>
    <row r="912" spans="1:58" hidden="1" x14ac:dyDescent="0.3">
      <c r="A912" s="324"/>
      <c r="B912" s="22"/>
      <c r="C912" s="7"/>
      <c r="D912" s="16"/>
      <c r="E912" s="29"/>
      <c r="F912" s="29"/>
      <c r="BF912" s="7"/>
    </row>
    <row r="913" spans="1:58" hidden="1" x14ac:dyDescent="0.3">
      <c r="A913" s="324"/>
      <c r="B913" s="22"/>
      <c r="C913" s="7"/>
      <c r="D913" s="16"/>
      <c r="E913" s="29"/>
      <c r="F913" s="29"/>
      <c r="BF913" s="7"/>
    </row>
    <row r="914" spans="1:58" hidden="1" x14ac:dyDescent="0.3">
      <c r="A914" s="324"/>
      <c r="B914" s="22"/>
      <c r="C914" s="7"/>
      <c r="D914" s="16"/>
      <c r="E914" s="29"/>
      <c r="F914" s="29"/>
      <c r="BF914" s="7"/>
    </row>
    <row r="915" spans="1:58" hidden="1" x14ac:dyDescent="0.3">
      <c r="A915" s="324"/>
      <c r="B915" s="22"/>
      <c r="C915" s="7"/>
      <c r="D915" s="16"/>
      <c r="E915" s="29"/>
      <c r="F915" s="29"/>
      <c r="BF915" s="7"/>
    </row>
    <row r="916" spans="1:58" hidden="1" x14ac:dyDescent="0.3">
      <c r="A916" s="324"/>
      <c r="B916" s="22"/>
      <c r="C916" s="7"/>
      <c r="D916" s="16"/>
      <c r="E916" s="29"/>
      <c r="F916" s="29"/>
      <c r="BF916" s="7"/>
    </row>
    <row r="917" spans="1:58" hidden="1" x14ac:dyDescent="0.3">
      <c r="A917" s="324"/>
      <c r="B917" s="22"/>
      <c r="C917" s="7"/>
      <c r="D917" s="16"/>
      <c r="E917" s="29"/>
      <c r="F917" s="29"/>
      <c r="BF917" s="7"/>
    </row>
    <row r="918" spans="1:58" hidden="1" x14ac:dyDescent="0.3">
      <c r="A918" s="324"/>
      <c r="B918" s="22"/>
      <c r="C918" s="7"/>
      <c r="D918" s="16"/>
      <c r="E918" s="29"/>
      <c r="F918" s="29"/>
      <c r="BF918" s="7"/>
    </row>
    <row r="919" spans="1:58" hidden="1" x14ac:dyDescent="0.3">
      <c r="A919" s="324"/>
      <c r="B919" s="22"/>
      <c r="C919" s="7"/>
      <c r="D919" s="16"/>
      <c r="E919" s="29"/>
      <c r="F919" s="29"/>
      <c r="BF919" s="7"/>
    </row>
    <row r="920" spans="1:58" hidden="1" x14ac:dyDescent="0.3">
      <c r="A920" s="324"/>
      <c r="B920" s="22"/>
      <c r="C920" s="7"/>
      <c r="D920" s="16"/>
      <c r="E920" s="29"/>
      <c r="F920" s="29"/>
      <c r="BF920" s="7"/>
    </row>
    <row r="921" spans="1:58" hidden="1" x14ac:dyDescent="0.3">
      <c r="A921" s="324"/>
      <c r="B921" s="22"/>
      <c r="C921" s="7"/>
      <c r="D921" s="16"/>
      <c r="E921" s="29"/>
      <c r="F921" s="29"/>
      <c r="BF921" s="7"/>
    </row>
    <row r="922" spans="1:58" hidden="1" x14ac:dyDescent="0.3">
      <c r="A922" s="324"/>
      <c r="B922" s="22"/>
      <c r="C922" s="7"/>
      <c r="D922" s="16"/>
      <c r="E922" s="29"/>
      <c r="F922" s="29"/>
      <c r="BF922" s="7"/>
    </row>
    <row r="923" spans="1:58" hidden="1" x14ac:dyDescent="0.3">
      <c r="A923" s="324"/>
      <c r="B923" s="22"/>
      <c r="C923" s="7"/>
      <c r="D923" s="16"/>
      <c r="E923" s="29"/>
      <c r="F923" s="29"/>
      <c r="BF923" s="7"/>
    </row>
    <row r="924" spans="1:58" hidden="1" x14ac:dyDescent="0.3">
      <c r="A924" s="324"/>
      <c r="B924" s="22"/>
      <c r="C924" s="7"/>
      <c r="D924" s="16"/>
      <c r="E924" s="29"/>
      <c r="F924" s="29"/>
      <c r="BF924" s="7"/>
    </row>
    <row r="925" spans="1:58" hidden="1" x14ac:dyDescent="0.3">
      <c r="A925" s="324"/>
      <c r="B925" s="22"/>
      <c r="C925" s="7"/>
      <c r="D925" s="16"/>
      <c r="E925" s="29"/>
      <c r="F925" s="29"/>
      <c r="BF925" s="7"/>
    </row>
    <row r="926" spans="1:58" hidden="1" x14ac:dyDescent="0.3">
      <c r="A926" s="324"/>
      <c r="B926" s="22"/>
      <c r="C926" s="7"/>
      <c r="D926" s="16"/>
      <c r="E926" s="29"/>
      <c r="F926" s="29"/>
      <c r="BF926" s="7"/>
    </row>
    <row r="927" spans="1:58" hidden="1" x14ac:dyDescent="0.3">
      <c r="A927" s="324"/>
      <c r="B927" s="22"/>
      <c r="C927" s="7"/>
      <c r="D927" s="16"/>
      <c r="E927" s="29"/>
      <c r="F927" s="29"/>
      <c r="BF927" s="7"/>
    </row>
    <row r="928" spans="1:58" hidden="1" x14ac:dyDescent="0.3">
      <c r="A928" s="324"/>
      <c r="B928" s="22"/>
      <c r="C928" s="7"/>
      <c r="D928" s="16"/>
      <c r="E928" s="29"/>
      <c r="F928" s="29"/>
      <c r="BF928" s="7"/>
    </row>
    <row r="929" spans="1:58" hidden="1" x14ac:dyDescent="0.3">
      <c r="A929" s="324"/>
      <c r="B929" s="22"/>
      <c r="C929" s="7"/>
      <c r="D929" s="16"/>
      <c r="E929" s="29"/>
      <c r="F929" s="29"/>
      <c r="BF929" s="7"/>
    </row>
    <row r="930" spans="1:58" hidden="1" x14ac:dyDescent="0.3">
      <c r="A930" s="324"/>
      <c r="B930" s="22"/>
      <c r="C930" s="7"/>
      <c r="D930" s="16"/>
      <c r="E930" s="29"/>
      <c r="F930" s="29"/>
      <c r="BF930" s="7"/>
    </row>
    <row r="931" spans="1:58" hidden="1" x14ac:dyDescent="0.3">
      <c r="A931" s="324"/>
      <c r="B931" s="22"/>
      <c r="C931" s="7"/>
      <c r="D931" s="16"/>
      <c r="E931" s="29"/>
      <c r="F931" s="29"/>
      <c r="BF931" s="7"/>
    </row>
    <row r="932" spans="1:58" hidden="1" x14ac:dyDescent="0.3">
      <c r="A932" s="324"/>
      <c r="B932" s="22"/>
      <c r="C932" s="7"/>
      <c r="D932" s="16"/>
      <c r="E932" s="29"/>
      <c r="F932" s="29"/>
      <c r="BF932" s="7"/>
    </row>
    <row r="933" spans="1:58" hidden="1" x14ac:dyDescent="0.3">
      <c r="A933" s="324"/>
      <c r="B933" s="22"/>
      <c r="C933" s="7"/>
      <c r="D933" s="16"/>
      <c r="E933" s="29"/>
      <c r="F933" s="29"/>
      <c r="BF933" s="7"/>
    </row>
    <row r="934" spans="1:58" hidden="1" x14ac:dyDescent="0.3">
      <c r="A934" s="324"/>
      <c r="B934" s="22"/>
      <c r="C934" s="7"/>
      <c r="D934" s="16"/>
      <c r="E934" s="29"/>
      <c r="F934" s="29"/>
      <c r="BF934" s="7"/>
    </row>
    <row r="935" spans="1:58" hidden="1" x14ac:dyDescent="0.3">
      <c r="A935" s="324"/>
      <c r="B935" s="22"/>
      <c r="C935" s="7"/>
      <c r="D935" s="16"/>
      <c r="E935" s="29"/>
      <c r="F935" s="29"/>
      <c r="BF935" s="7"/>
    </row>
    <row r="936" spans="1:58" hidden="1" x14ac:dyDescent="0.3">
      <c r="A936" s="324"/>
      <c r="B936" s="22"/>
      <c r="C936" s="7"/>
      <c r="D936" s="16"/>
      <c r="E936" s="29"/>
      <c r="F936" s="29"/>
      <c r="BF936" s="7"/>
    </row>
    <row r="937" spans="1:58" hidden="1" x14ac:dyDescent="0.3">
      <c r="A937" s="324"/>
      <c r="B937" s="22"/>
      <c r="C937" s="7"/>
      <c r="D937" s="16"/>
      <c r="E937" s="29"/>
      <c r="F937" s="29"/>
      <c r="BF937" s="7"/>
    </row>
    <row r="938" spans="1:58" hidden="1" x14ac:dyDescent="0.3">
      <c r="A938" s="324"/>
      <c r="B938" s="22"/>
      <c r="C938" s="7"/>
      <c r="D938" s="16"/>
      <c r="E938" s="29"/>
      <c r="F938" s="29"/>
      <c r="BF938" s="7"/>
    </row>
    <row r="939" spans="1:58" hidden="1" x14ac:dyDescent="0.3">
      <c r="A939" s="324"/>
      <c r="B939" s="22"/>
      <c r="C939" s="7"/>
      <c r="D939" s="16"/>
      <c r="E939" s="29"/>
      <c r="F939" s="29"/>
      <c r="BF939" s="7"/>
    </row>
    <row r="940" spans="1:58" hidden="1" x14ac:dyDescent="0.3">
      <c r="A940" s="324"/>
      <c r="B940" s="22"/>
      <c r="C940" s="7"/>
      <c r="D940" s="16"/>
      <c r="E940" s="29"/>
      <c r="F940" s="29"/>
      <c r="BF940" s="7"/>
    </row>
    <row r="941" spans="1:58" hidden="1" x14ac:dyDescent="0.3">
      <c r="A941" s="324"/>
      <c r="B941" s="22"/>
      <c r="C941" s="7"/>
      <c r="D941" s="16"/>
      <c r="E941" s="29"/>
      <c r="F941" s="29"/>
      <c r="BF941" s="7"/>
    </row>
    <row r="942" spans="1:58" hidden="1" x14ac:dyDescent="0.3">
      <c r="A942" s="324"/>
      <c r="B942" s="22"/>
      <c r="C942" s="7"/>
      <c r="D942" s="16"/>
      <c r="E942" s="29"/>
      <c r="F942" s="29"/>
      <c r="BF942" s="7"/>
    </row>
    <row r="943" spans="1:58" hidden="1" x14ac:dyDescent="0.3">
      <c r="A943" s="324"/>
      <c r="B943" s="22"/>
      <c r="C943" s="7"/>
      <c r="D943" s="16"/>
      <c r="E943" s="29"/>
      <c r="F943" s="29"/>
      <c r="BF943" s="7"/>
    </row>
    <row r="944" spans="1:58" hidden="1" x14ac:dyDescent="0.3">
      <c r="A944" s="324"/>
      <c r="B944" s="22"/>
      <c r="C944" s="7"/>
      <c r="D944" s="16"/>
      <c r="E944" s="29"/>
      <c r="F944" s="29"/>
      <c r="BF944" s="7"/>
    </row>
    <row r="945" spans="1:58" hidden="1" x14ac:dyDescent="0.3">
      <c r="A945" s="324"/>
      <c r="B945" s="22"/>
      <c r="C945" s="7"/>
      <c r="D945" s="16"/>
      <c r="E945" s="29"/>
      <c r="F945" s="29"/>
      <c r="BF945" s="7"/>
    </row>
    <row r="946" spans="1:58" hidden="1" x14ac:dyDescent="0.3">
      <c r="A946" s="324"/>
      <c r="B946" s="22"/>
      <c r="C946" s="7"/>
      <c r="D946" s="16"/>
      <c r="E946" s="29"/>
      <c r="F946" s="29"/>
      <c r="BF946" s="7"/>
    </row>
    <row r="947" spans="1:58" hidden="1" x14ac:dyDescent="0.3">
      <c r="A947" s="324"/>
      <c r="B947" s="22"/>
      <c r="C947" s="7"/>
      <c r="D947" s="16"/>
      <c r="E947" s="29"/>
      <c r="F947" s="29"/>
      <c r="BF947" s="7"/>
    </row>
    <row r="948" spans="1:58" hidden="1" x14ac:dyDescent="0.3">
      <c r="A948" s="324"/>
      <c r="B948" s="22"/>
      <c r="C948" s="7"/>
      <c r="D948" s="16"/>
      <c r="E948" s="29"/>
      <c r="F948" s="29"/>
      <c r="BF948" s="7"/>
    </row>
    <row r="949" spans="1:58" hidden="1" x14ac:dyDescent="0.3">
      <c r="A949" s="324"/>
      <c r="B949" s="22"/>
      <c r="C949" s="7"/>
      <c r="D949" s="16"/>
      <c r="E949" s="29"/>
      <c r="F949" s="29"/>
      <c r="BF949" s="7"/>
    </row>
    <row r="950" spans="1:58" hidden="1" x14ac:dyDescent="0.3">
      <c r="A950" s="324"/>
      <c r="B950" s="22"/>
      <c r="C950" s="7"/>
      <c r="D950" s="16"/>
      <c r="E950" s="29"/>
      <c r="F950" s="29"/>
      <c r="BF950" s="7"/>
    </row>
    <row r="951" spans="1:58" hidden="1" x14ac:dyDescent="0.3">
      <c r="A951" s="324"/>
      <c r="B951" s="22"/>
      <c r="C951" s="7"/>
      <c r="D951" s="16"/>
      <c r="E951" s="29"/>
      <c r="F951" s="29"/>
      <c r="BF951" s="7"/>
    </row>
    <row r="952" spans="1:58" hidden="1" x14ac:dyDescent="0.3">
      <c r="A952" s="324"/>
      <c r="B952" s="22"/>
      <c r="C952" s="7"/>
      <c r="D952" s="16"/>
      <c r="E952" s="29"/>
      <c r="F952" s="29"/>
      <c r="BF952" s="7"/>
    </row>
    <row r="953" spans="1:58" hidden="1" x14ac:dyDescent="0.3">
      <c r="A953" s="324"/>
      <c r="B953" s="22"/>
      <c r="C953" s="7"/>
      <c r="D953" s="16"/>
      <c r="E953" s="29"/>
      <c r="F953" s="29"/>
      <c r="BF953" s="7"/>
    </row>
    <row r="954" spans="1:58" hidden="1" x14ac:dyDescent="0.3">
      <c r="A954" s="324"/>
      <c r="B954" s="22"/>
      <c r="C954" s="7"/>
      <c r="D954" s="16"/>
      <c r="E954" s="29"/>
      <c r="F954" s="29"/>
      <c r="BF954" s="7"/>
    </row>
    <row r="955" spans="1:58" hidden="1" x14ac:dyDescent="0.3">
      <c r="A955" s="324"/>
      <c r="B955" s="22"/>
      <c r="C955" s="7"/>
      <c r="D955" s="16"/>
      <c r="E955" s="29"/>
      <c r="F955" s="29"/>
      <c r="BF955" s="7"/>
    </row>
    <row r="956" spans="1:58" hidden="1" x14ac:dyDescent="0.3">
      <c r="A956" s="324"/>
      <c r="B956" s="22"/>
      <c r="C956" s="7"/>
      <c r="D956" s="16"/>
      <c r="E956" s="29"/>
      <c r="F956" s="29"/>
      <c r="BF956" s="7"/>
    </row>
    <row r="957" spans="1:58" hidden="1" x14ac:dyDescent="0.3">
      <c r="A957" s="324"/>
      <c r="B957" s="22"/>
      <c r="C957" s="7"/>
      <c r="D957" s="16"/>
      <c r="E957" s="29"/>
      <c r="F957" s="29"/>
      <c r="BF957" s="7"/>
    </row>
    <row r="958" spans="1:58" hidden="1" x14ac:dyDescent="0.3">
      <c r="A958" s="324"/>
      <c r="B958" s="22"/>
      <c r="C958" s="7"/>
      <c r="D958" s="16"/>
      <c r="E958" s="29"/>
      <c r="F958" s="29"/>
      <c r="BF958" s="7"/>
    </row>
    <row r="959" spans="1:58" hidden="1" x14ac:dyDescent="0.3">
      <c r="A959" s="324"/>
      <c r="B959" s="22"/>
      <c r="C959" s="7"/>
      <c r="D959" s="16"/>
      <c r="E959" s="29"/>
      <c r="F959" s="29"/>
      <c r="BF959" s="7"/>
    </row>
    <row r="960" spans="1:58" hidden="1" x14ac:dyDescent="0.3">
      <c r="A960" s="324"/>
      <c r="B960" s="22"/>
      <c r="C960" s="7"/>
      <c r="D960" s="16"/>
      <c r="E960" s="29"/>
      <c r="F960" s="29"/>
      <c r="BF960" s="7"/>
    </row>
    <row r="961" spans="1:58" hidden="1" x14ac:dyDescent="0.3">
      <c r="A961" s="324"/>
      <c r="B961" s="22"/>
      <c r="C961" s="7"/>
      <c r="D961" s="16"/>
      <c r="E961" s="29"/>
      <c r="F961" s="29"/>
      <c r="BF961" s="7"/>
    </row>
    <row r="962" spans="1:58" hidden="1" x14ac:dyDescent="0.3">
      <c r="A962" s="324"/>
      <c r="B962" s="22"/>
      <c r="C962" s="7"/>
      <c r="D962" s="16"/>
      <c r="E962" s="29"/>
      <c r="F962" s="29"/>
      <c r="BF962" s="7"/>
    </row>
    <row r="963" spans="1:58" hidden="1" x14ac:dyDescent="0.3">
      <c r="A963" s="324"/>
      <c r="B963" s="22"/>
      <c r="C963" s="7"/>
      <c r="D963" s="16"/>
      <c r="E963" s="29"/>
      <c r="F963" s="29"/>
      <c r="BF963" s="7"/>
    </row>
    <row r="964" spans="1:58" hidden="1" x14ac:dyDescent="0.3">
      <c r="A964" s="324"/>
      <c r="B964" s="22"/>
      <c r="C964" s="7"/>
      <c r="D964" s="16"/>
      <c r="E964" s="29"/>
      <c r="F964" s="29"/>
      <c r="BF964" s="7"/>
    </row>
    <row r="965" spans="1:58" hidden="1" x14ac:dyDescent="0.3">
      <c r="A965" s="324"/>
      <c r="B965" s="22"/>
      <c r="C965" s="7"/>
      <c r="D965" s="16"/>
      <c r="E965" s="29"/>
      <c r="F965" s="29"/>
      <c r="BF965" s="7"/>
    </row>
    <row r="966" spans="1:58" hidden="1" x14ac:dyDescent="0.3">
      <c r="A966" s="324"/>
      <c r="B966" s="22"/>
      <c r="C966" s="7"/>
      <c r="D966" s="16"/>
      <c r="E966" s="29"/>
      <c r="F966" s="29"/>
      <c r="BF966" s="7"/>
    </row>
    <row r="967" spans="1:58" hidden="1" x14ac:dyDescent="0.3">
      <c r="A967" s="324"/>
      <c r="B967" s="22"/>
      <c r="C967" s="7"/>
      <c r="D967" s="16"/>
      <c r="E967" s="29"/>
      <c r="F967" s="29"/>
      <c r="BF967" s="7"/>
    </row>
    <row r="968" spans="1:58" hidden="1" x14ac:dyDescent="0.3">
      <c r="A968" s="324"/>
      <c r="B968" s="22"/>
      <c r="C968" s="7"/>
      <c r="D968" s="16"/>
      <c r="E968" s="29"/>
      <c r="F968" s="29"/>
      <c r="BF968" s="7"/>
    </row>
    <row r="969" spans="1:58" hidden="1" x14ac:dyDescent="0.3">
      <c r="A969" s="324"/>
      <c r="B969" s="22"/>
      <c r="C969" s="7"/>
      <c r="D969" s="16"/>
      <c r="E969" s="29"/>
      <c r="F969" s="29"/>
      <c r="BF969" s="7"/>
    </row>
    <row r="970" spans="1:58" hidden="1" x14ac:dyDescent="0.3">
      <c r="A970" s="324"/>
      <c r="B970" s="22"/>
      <c r="C970" s="7"/>
      <c r="D970" s="16"/>
      <c r="E970" s="29"/>
      <c r="F970" s="29"/>
      <c r="BF970" s="7"/>
    </row>
    <row r="971" spans="1:58" hidden="1" x14ac:dyDescent="0.3">
      <c r="A971" s="324"/>
      <c r="B971" s="22"/>
      <c r="C971" s="7"/>
      <c r="D971" s="16"/>
      <c r="E971" s="29"/>
      <c r="F971" s="29"/>
      <c r="BF971" s="7"/>
    </row>
    <row r="972" spans="1:58" hidden="1" x14ac:dyDescent="0.3">
      <c r="A972" s="324"/>
      <c r="B972" s="22"/>
      <c r="C972" s="7"/>
      <c r="D972" s="16"/>
      <c r="E972" s="29"/>
      <c r="F972" s="29"/>
      <c r="BF972" s="7"/>
    </row>
    <row r="973" spans="1:58" hidden="1" x14ac:dyDescent="0.3">
      <c r="A973" s="324"/>
      <c r="B973" s="22"/>
      <c r="C973" s="7"/>
      <c r="D973" s="16"/>
      <c r="E973" s="29"/>
      <c r="F973" s="29"/>
      <c r="BF973" s="7"/>
    </row>
    <row r="974" spans="1:58" hidden="1" x14ac:dyDescent="0.3">
      <c r="A974" s="324"/>
      <c r="B974" s="22"/>
      <c r="C974" s="7"/>
      <c r="D974" s="16"/>
      <c r="E974" s="29"/>
      <c r="F974" s="29"/>
      <c r="BF974" s="7"/>
    </row>
    <row r="975" spans="1:58" hidden="1" x14ac:dyDescent="0.3">
      <c r="A975" s="324"/>
      <c r="B975" s="22"/>
      <c r="C975" s="7"/>
      <c r="D975" s="16"/>
      <c r="E975" s="29"/>
      <c r="F975" s="29"/>
      <c r="BF975" s="7"/>
    </row>
    <row r="976" spans="1:58" hidden="1" x14ac:dyDescent="0.3">
      <c r="A976" s="324"/>
      <c r="B976" s="22"/>
      <c r="C976" s="7"/>
      <c r="D976" s="16"/>
      <c r="E976" s="29"/>
      <c r="F976" s="29"/>
      <c r="BF976" s="7"/>
    </row>
    <row r="977" spans="1:58" hidden="1" x14ac:dyDescent="0.3">
      <c r="A977" s="324"/>
      <c r="B977" s="22"/>
      <c r="C977" s="7"/>
      <c r="D977" s="16"/>
      <c r="E977" s="29"/>
      <c r="F977" s="29"/>
      <c r="BF977" s="7"/>
    </row>
    <row r="978" spans="1:58" hidden="1" x14ac:dyDescent="0.3">
      <c r="A978" s="324"/>
      <c r="B978" s="22"/>
      <c r="C978" s="7"/>
      <c r="D978" s="16"/>
      <c r="E978" s="29"/>
      <c r="F978" s="29"/>
      <c r="BF978" s="7"/>
    </row>
    <row r="979" spans="1:58" hidden="1" x14ac:dyDescent="0.3">
      <c r="A979" s="324"/>
      <c r="B979" s="22"/>
      <c r="C979" s="7"/>
      <c r="D979" s="16"/>
      <c r="E979" s="29"/>
      <c r="F979" s="29"/>
      <c r="BF979" s="7"/>
    </row>
    <row r="980" spans="1:58" hidden="1" x14ac:dyDescent="0.3">
      <c r="A980" s="324"/>
      <c r="B980" s="22"/>
      <c r="C980" s="7"/>
      <c r="D980" s="16"/>
      <c r="E980" s="29"/>
      <c r="F980" s="29"/>
      <c r="BF980" s="7"/>
    </row>
    <row r="981" spans="1:58" hidden="1" x14ac:dyDescent="0.3">
      <c r="A981" s="324"/>
      <c r="B981" s="22"/>
      <c r="C981" s="7"/>
      <c r="D981" s="16"/>
      <c r="E981" s="29"/>
      <c r="F981" s="29"/>
      <c r="BF981" s="7"/>
    </row>
    <row r="982" spans="1:58" hidden="1" x14ac:dyDescent="0.3">
      <c r="A982" s="324"/>
      <c r="B982" s="22"/>
      <c r="C982" s="7"/>
      <c r="D982" s="16"/>
      <c r="E982" s="29"/>
      <c r="F982" s="29"/>
      <c r="BF982" s="7"/>
    </row>
    <row r="983" spans="1:58" hidden="1" x14ac:dyDescent="0.3">
      <c r="A983" s="324"/>
      <c r="B983" s="22"/>
      <c r="C983" s="7"/>
      <c r="D983" s="16"/>
      <c r="E983" s="29"/>
      <c r="F983" s="29"/>
      <c r="BF983" s="7"/>
    </row>
    <row r="984" spans="1:58" hidden="1" x14ac:dyDescent="0.3">
      <c r="A984" s="324"/>
      <c r="B984" s="22"/>
      <c r="C984" s="7"/>
      <c r="D984" s="16"/>
      <c r="E984" s="29"/>
      <c r="F984" s="29"/>
      <c r="BF984" s="7"/>
    </row>
    <row r="985" spans="1:58" hidden="1" x14ac:dyDescent="0.3">
      <c r="A985" s="324"/>
      <c r="B985" s="22"/>
      <c r="C985" s="7"/>
      <c r="D985" s="16"/>
      <c r="E985" s="29"/>
      <c r="F985" s="29"/>
      <c r="BF985" s="7"/>
    </row>
    <row r="986" spans="1:58" hidden="1" x14ac:dyDescent="0.3">
      <c r="A986" s="324"/>
      <c r="B986" s="22"/>
      <c r="C986" s="7"/>
      <c r="D986" s="16"/>
      <c r="E986" s="29"/>
      <c r="F986" s="29"/>
      <c r="BF986" s="7"/>
    </row>
    <row r="987" spans="1:58" hidden="1" x14ac:dyDescent="0.3">
      <c r="A987" s="324"/>
      <c r="B987" s="22"/>
      <c r="C987" s="7"/>
      <c r="D987" s="16"/>
      <c r="E987" s="29"/>
      <c r="F987" s="29"/>
      <c r="BF987" s="7"/>
    </row>
    <row r="988" spans="1:58" hidden="1" x14ac:dyDescent="0.3">
      <c r="A988" s="324"/>
      <c r="B988" s="22"/>
      <c r="C988" s="7"/>
      <c r="D988" s="16"/>
      <c r="E988" s="29"/>
      <c r="F988" s="29"/>
      <c r="BF988" s="7"/>
    </row>
    <row r="989" spans="1:58" hidden="1" x14ac:dyDescent="0.3">
      <c r="A989" s="324"/>
      <c r="B989" s="22"/>
      <c r="C989" s="7"/>
      <c r="D989" s="16"/>
      <c r="E989" s="29"/>
      <c r="F989" s="29"/>
      <c r="BF989" s="7"/>
    </row>
    <row r="990" spans="1:58" hidden="1" x14ac:dyDescent="0.3">
      <c r="A990" s="324"/>
      <c r="B990" s="22"/>
      <c r="C990" s="7"/>
      <c r="D990" s="16"/>
      <c r="E990" s="29"/>
      <c r="F990" s="29"/>
      <c r="BF990" s="7"/>
    </row>
    <row r="991" spans="1:58" hidden="1" x14ac:dyDescent="0.3">
      <c r="A991" s="324"/>
      <c r="B991" s="22"/>
      <c r="C991" s="7"/>
      <c r="D991" s="16"/>
      <c r="E991" s="29"/>
      <c r="F991" s="29"/>
      <c r="BF991" s="7"/>
    </row>
    <row r="992" spans="1:58" hidden="1" x14ac:dyDescent="0.3">
      <c r="A992" s="324"/>
      <c r="B992" s="22"/>
      <c r="C992" s="7"/>
      <c r="D992" s="16"/>
      <c r="E992" s="29"/>
      <c r="F992" s="29"/>
      <c r="BF992" s="7"/>
    </row>
    <row r="993" spans="1:58" hidden="1" x14ac:dyDescent="0.3">
      <c r="A993" s="324"/>
      <c r="B993" s="22"/>
      <c r="C993" s="7"/>
      <c r="D993" s="16"/>
      <c r="E993" s="29"/>
      <c r="F993" s="29"/>
      <c r="BF993" s="7"/>
    </row>
    <row r="994" spans="1:58" hidden="1" x14ac:dyDescent="0.3">
      <c r="A994" s="324"/>
      <c r="B994" s="22"/>
      <c r="C994" s="7"/>
      <c r="D994" s="16"/>
      <c r="E994" s="29"/>
      <c r="F994" s="29"/>
      <c r="BF994" s="7"/>
    </row>
    <row r="995" spans="1:58" hidden="1" x14ac:dyDescent="0.3">
      <c r="A995" s="324"/>
      <c r="B995" s="22"/>
      <c r="C995" s="7"/>
      <c r="D995" s="16"/>
      <c r="E995" s="29"/>
      <c r="F995" s="29"/>
      <c r="BF995" s="7"/>
    </row>
    <row r="996" spans="1:58" hidden="1" x14ac:dyDescent="0.3">
      <c r="A996" s="324"/>
      <c r="B996" s="22"/>
      <c r="C996" s="7"/>
      <c r="D996" s="16"/>
      <c r="E996" s="29"/>
      <c r="F996" s="29"/>
      <c r="BF996" s="7"/>
    </row>
    <row r="997" spans="1:58" hidden="1" x14ac:dyDescent="0.3">
      <c r="A997" s="324"/>
      <c r="B997" s="22"/>
      <c r="C997" s="7"/>
      <c r="D997" s="16"/>
      <c r="E997" s="29"/>
      <c r="F997" s="29"/>
      <c r="BF997" s="7"/>
    </row>
    <row r="998" spans="1:58" hidden="1" x14ac:dyDescent="0.3">
      <c r="A998" s="324"/>
      <c r="B998" s="22"/>
      <c r="C998" s="7"/>
      <c r="D998" s="16"/>
      <c r="E998" s="29"/>
      <c r="F998" s="29"/>
      <c r="BF998" s="7"/>
    </row>
    <row r="999" spans="1:58" hidden="1" x14ac:dyDescent="0.3">
      <c r="A999" s="324"/>
      <c r="B999" s="22"/>
      <c r="C999" s="7"/>
      <c r="D999" s="16"/>
      <c r="E999" s="29"/>
      <c r="F999" s="29"/>
      <c r="BF999" s="7"/>
    </row>
    <row r="1000" spans="1:58" hidden="1" x14ac:dyDescent="0.3">
      <c r="A1000" s="324"/>
      <c r="B1000" s="22"/>
      <c r="C1000" s="7"/>
      <c r="D1000" s="16"/>
      <c r="E1000" s="29"/>
      <c r="F1000" s="29"/>
      <c r="BF1000" s="7"/>
    </row>
    <row r="1001" spans="1:58" hidden="1" x14ac:dyDescent="0.3">
      <c r="A1001" s="324"/>
      <c r="B1001" s="22"/>
      <c r="C1001" s="7"/>
      <c r="D1001" s="16"/>
      <c r="E1001" s="29"/>
      <c r="F1001" s="29"/>
      <c r="BF1001" s="7"/>
    </row>
    <row r="1002" spans="1:58" hidden="1" x14ac:dyDescent="0.3">
      <c r="A1002" s="324"/>
      <c r="B1002" s="22"/>
      <c r="C1002" s="7"/>
      <c r="D1002" s="16"/>
      <c r="E1002" s="29"/>
      <c r="F1002" s="29"/>
      <c r="BF1002" s="7"/>
    </row>
    <row r="1003" spans="1:58" hidden="1" x14ac:dyDescent="0.3">
      <c r="A1003" s="324"/>
      <c r="B1003" s="22"/>
      <c r="C1003" s="7"/>
      <c r="D1003" s="16"/>
      <c r="E1003" s="29"/>
      <c r="F1003" s="29"/>
      <c r="BF1003" s="7"/>
    </row>
    <row r="1004" spans="1:58" hidden="1" x14ac:dyDescent="0.3">
      <c r="A1004" s="324"/>
      <c r="B1004" s="22"/>
      <c r="C1004" s="7"/>
      <c r="D1004" s="16"/>
      <c r="E1004" s="29"/>
      <c r="F1004" s="29"/>
      <c r="BF1004" s="7"/>
    </row>
    <row r="1005" spans="1:58" hidden="1" x14ac:dyDescent="0.3">
      <c r="A1005" s="324"/>
      <c r="B1005" s="22"/>
      <c r="C1005" s="7"/>
      <c r="D1005" s="16"/>
      <c r="E1005" s="29"/>
      <c r="F1005" s="29"/>
      <c r="BF1005" s="7"/>
    </row>
    <row r="1006" spans="1:58" hidden="1" x14ac:dyDescent="0.3">
      <c r="A1006" s="324"/>
      <c r="B1006" s="22"/>
      <c r="C1006" s="7"/>
      <c r="D1006" s="16"/>
      <c r="E1006" s="29"/>
      <c r="F1006" s="29"/>
      <c r="BF1006" s="7"/>
    </row>
    <row r="1007" spans="1:58" hidden="1" x14ac:dyDescent="0.3">
      <c r="A1007" s="324"/>
      <c r="B1007" s="22"/>
      <c r="C1007" s="7"/>
      <c r="D1007" s="16"/>
      <c r="E1007" s="29"/>
      <c r="F1007" s="29"/>
      <c r="BF1007" s="7"/>
    </row>
    <row r="1008" spans="1:58" hidden="1" x14ac:dyDescent="0.3">
      <c r="A1008" s="324"/>
      <c r="B1008" s="22"/>
      <c r="C1008" s="7"/>
      <c r="D1008" s="16"/>
      <c r="E1008" s="29"/>
      <c r="F1008" s="29"/>
      <c r="BF1008" s="7"/>
    </row>
    <row r="1009" spans="1:58" hidden="1" x14ac:dyDescent="0.3">
      <c r="A1009" s="324"/>
      <c r="B1009" s="22"/>
      <c r="C1009" s="7"/>
      <c r="D1009" s="16"/>
      <c r="E1009" s="29"/>
      <c r="F1009" s="29"/>
      <c r="BF1009" s="7"/>
    </row>
    <row r="1010" spans="1:58" hidden="1" x14ac:dyDescent="0.3">
      <c r="A1010" s="324"/>
      <c r="B1010" s="22"/>
      <c r="C1010" s="7"/>
      <c r="D1010" s="16"/>
      <c r="E1010" s="29"/>
      <c r="F1010" s="29"/>
      <c r="BF1010" s="7"/>
    </row>
    <row r="1011" spans="1:58" hidden="1" x14ac:dyDescent="0.3">
      <c r="A1011" s="324"/>
      <c r="B1011" s="22"/>
      <c r="C1011" s="7"/>
      <c r="D1011" s="16"/>
      <c r="E1011" s="29"/>
      <c r="F1011" s="29"/>
      <c r="BF1011" s="7"/>
    </row>
    <row r="1012" spans="1:58" hidden="1" x14ac:dyDescent="0.3">
      <c r="A1012" s="324"/>
      <c r="B1012" s="22"/>
      <c r="C1012" s="7"/>
      <c r="D1012" s="16"/>
      <c r="E1012" s="29"/>
      <c r="F1012" s="29"/>
      <c r="BF1012" s="7"/>
    </row>
    <row r="1013" spans="1:58" hidden="1" x14ac:dyDescent="0.3">
      <c r="A1013" s="324"/>
      <c r="B1013" s="22"/>
      <c r="C1013" s="7"/>
      <c r="D1013" s="16"/>
      <c r="E1013" s="29"/>
      <c r="F1013" s="29"/>
      <c r="BF1013" s="7"/>
    </row>
    <row r="1014" spans="1:58" hidden="1" x14ac:dyDescent="0.3">
      <c r="A1014" s="324"/>
      <c r="B1014" s="22"/>
      <c r="C1014" s="7"/>
      <c r="D1014" s="16"/>
      <c r="E1014" s="29"/>
      <c r="F1014" s="29"/>
      <c r="BF1014" s="7"/>
    </row>
    <row r="1015" spans="1:58" hidden="1" x14ac:dyDescent="0.3">
      <c r="A1015" s="324"/>
      <c r="B1015" s="22"/>
      <c r="C1015" s="7"/>
      <c r="D1015" s="16"/>
      <c r="E1015" s="29"/>
      <c r="F1015" s="29"/>
      <c r="BF1015" s="7"/>
    </row>
    <row r="1016" spans="1:58" hidden="1" x14ac:dyDescent="0.3">
      <c r="A1016" s="324"/>
      <c r="B1016" s="22"/>
      <c r="C1016" s="7"/>
      <c r="D1016" s="16"/>
      <c r="E1016" s="29"/>
      <c r="F1016" s="29"/>
      <c r="BF1016" s="7"/>
    </row>
    <row r="1017" spans="1:58" hidden="1" x14ac:dyDescent="0.3">
      <c r="A1017" s="324"/>
      <c r="B1017" s="22"/>
      <c r="C1017" s="7"/>
      <c r="D1017" s="16"/>
      <c r="E1017" s="29"/>
      <c r="F1017" s="29"/>
      <c r="BF1017" s="7"/>
    </row>
    <row r="1018" spans="1:58" hidden="1" x14ac:dyDescent="0.3">
      <c r="A1018" s="324"/>
      <c r="B1018" s="22"/>
      <c r="C1018" s="7"/>
      <c r="D1018" s="16"/>
      <c r="E1018" s="29"/>
      <c r="F1018" s="29"/>
      <c r="BF1018" s="7"/>
    </row>
    <row r="1019" spans="1:58" hidden="1" x14ac:dyDescent="0.3">
      <c r="A1019" s="324"/>
      <c r="B1019" s="22"/>
      <c r="C1019" s="7"/>
      <c r="D1019" s="16"/>
      <c r="E1019" s="29"/>
      <c r="F1019" s="29"/>
      <c r="BF1019" s="7"/>
    </row>
    <row r="1020" spans="1:58" hidden="1" x14ac:dyDescent="0.3">
      <c r="A1020" s="324"/>
      <c r="B1020" s="22"/>
      <c r="C1020" s="7"/>
      <c r="D1020" s="16"/>
      <c r="E1020" s="29"/>
      <c r="F1020" s="29"/>
      <c r="BF1020" s="7"/>
    </row>
    <row r="1021" spans="1:58" hidden="1" x14ac:dyDescent="0.3">
      <c r="A1021" s="324"/>
      <c r="B1021" s="22"/>
      <c r="C1021" s="7"/>
      <c r="D1021" s="16"/>
      <c r="E1021" s="29"/>
      <c r="F1021" s="29"/>
      <c r="BF1021" s="7"/>
    </row>
    <row r="1022" spans="1:58" hidden="1" x14ac:dyDescent="0.3">
      <c r="A1022" s="324"/>
      <c r="B1022" s="22"/>
      <c r="C1022" s="7"/>
      <c r="D1022" s="16"/>
      <c r="E1022" s="29"/>
      <c r="F1022" s="29"/>
      <c r="BF1022" s="7"/>
    </row>
    <row r="1023" spans="1:58" hidden="1" x14ac:dyDescent="0.3">
      <c r="A1023" s="324"/>
      <c r="B1023" s="22"/>
      <c r="C1023" s="7"/>
      <c r="D1023" s="16"/>
      <c r="E1023" s="29"/>
      <c r="F1023" s="29"/>
      <c r="BF1023" s="7"/>
    </row>
    <row r="1024" spans="1:58" hidden="1" x14ac:dyDescent="0.3">
      <c r="A1024" s="324"/>
      <c r="B1024" s="22"/>
      <c r="C1024" s="7"/>
      <c r="D1024" s="16"/>
      <c r="E1024" s="29"/>
      <c r="F1024" s="29"/>
      <c r="BF1024" s="7"/>
    </row>
    <row r="1025" spans="1:58" hidden="1" x14ac:dyDescent="0.3">
      <c r="A1025" s="324"/>
      <c r="B1025" s="22"/>
      <c r="C1025" s="7"/>
      <c r="D1025" s="16"/>
      <c r="E1025" s="29"/>
      <c r="F1025" s="29"/>
      <c r="BF1025" s="7"/>
    </row>
    <row r="1026" spans="1:58" hidden="1" x14ac:dyDescent="0.3">
      <c r="A1026" s="324"/>
      <c r="B1026" s="22"/>
      <c r="C1026" s="7"/>
      <c r="D1026" s="16"/>
      <c r="E1026" s="29"/>
      <c r="F1026" s="29"/>
      <c r="BF1026" s="7"/>
    </row>
    <row r="1027" spans="1:58" hidden="1" x14ac:dyDescent="0.3">
      <c r="A1027" s="324"/>
      <c r="B1027" s="22"/>
      <c r="C1027" s="7"/>
      <c r="D1027" s="16"/>
      <c r="E1027" s="29"/>
      <c r="F1027" s="29"/>
      <c r="BF1027" s="7"/>
    </row>
    <row r="1028" spans="1:58" hidden="1" x14ac:dyDescent="0.3">
      <c r="A1028" s="324"/>
      <c r="B1028" s="22"/>
      <c r="C1028" s="7"/>
      <c r="D1028" s="16"/>
      <c r="E1028" s="29"/>
      <c r="F1028" s="29"/>
      <c r="BF1028" s="7"/>
    </row>
    <row r="1029" spans="1:58" hidden="1" x14ac:dyDescent="0.3">
      <c r="A1029" s="324"/>
      <c r="B1029" s="22"/>
      <c r="C1029" s="7"/>
      <c r="D1029" s="16"/>
      <c r="E1029" s="29"/>
      <c r="F1029" s="29"/>
      <c r="BF1029" s="7"/>
    </row>
    <row r="1030" spans="1:58" hidden="1" x14ac:dyDescent="0.3">
      <c r="A1030" s="324"/>
      <c r="B1030" s="22"/>
      <c r="C1030" s="7"/>
      <c r="D1030" s="16"/>
      <c r="E1030" s="29"/>
      <c r="F1030" s="29"/>
      <c r="BF1030" s="7"/>
    </row>
    <row r="1031" spans="1:58" hidden="1" x14ac:dyDescent="0.3">
      <c r="A1031" s="324"/>
      <c r="B1031" s="22"/>
      <c r="C1031" s="7"/>
      <c r="D1031" s="16"/>
      <c r="E1031" s="29"/>
      <c r="F1031" s="29"/>
      <c r="BF1031" s="7"/>
    </row>
    <row r="1032" spans="1:58" hidden="1" x14ac:dyDescent="0.3">
      <c r="A1032" s="324"/>
      <c r="B1032" s="22"/>
      <c r="C1032" s="7"/>
      <c r="D1032" s="16"/>
      <c r="E1032" s="29"/>
      <c r="F1032" s="29"/>
      <c r="BF1032" s="7"/>
    </row>
    <row r="1033" spans="1:58" hidden="1" x14ac:dyDescent="0.3">
      <c r="A1033" s="324"/>
      <c r="B1033" s="22"/>
      <c r="C1033" s="7"/>
      <c r="D1033" s="16"/>
      <c r="E1033" s="29"/>
      <c r="F1033" s="29"/>
      <c r="BF1033" s="7"/>
    </row>
    <row r="1034" spans="1:58" hidden="1" x14ac:dyDescent="0.3">
      <c r="A1034" s="324"/>
      <c r="B1034" s="22"/>
      <c r="C1034" s="7"/>
      <c r="D1034" s="16"/>
      <c r="E1034" s="29"/>
      <c r="F1034" s="29"/>
      <c r="BF1034" s="7"/>
    </row>
    <row r="1035" spans="1:58" hidden="1" x14ac:dyDescent="0.3">
      <c r="A1035" s="324"/>
      <c r="B1035" s="22"/>
      <c r="C1035" s="7"/>
      <c r="D1035" s="16"/>
      <c r="E1035" s="29"/>
      <c r="F1035" s="29"/>
      <c r="BF1035" s="7"/>
    </row>
    <row r="1036" spans="1:58" hidden="1" x14ac:dyDescent="0.3">
      <c r="A1036" s="324"/>
      <c r="B1036" s="22"/>
      <c r="C1036" s="7"/>
      <c r="D1036" s="16"/>
      <c r="E1036" s="29"/>
      <c r="F1036" s="29"/>
      <c r="BF1036" s="7"/>
    </row>
    <row r="1037" spans="1:58" hidden="1" x14ac:dyDescent="0.3">
      <c r="A1037" s="324"/>
      <c r="B1037" s="22"/>
      <c r="C1037" s="7"/>
      <c r="D1037" s="16"/>
      <c r="E1037" s="29"/>
      <c r="F1037" s="29"/>
      <c r="BF1037" s="7"/>
    </row>
    <row r="1038" spans="1:58" hidden="1" x14ac:dyDescent="0.3">
      <c r="A1038" s="324"/>
      <c r="B1038" s="22"/>
      <c r="C1038" s="7"/>
      <c r="D1038" s="16"/>
      <c r="E1038" s="29"/>
      <c r="F1038" s="29"/>
      <c r="BF1038" s="7"/>
    </row>
    <row r="1039" spans="1:58" hidden="1" x14ac:dyDescent="0.3">
      <c r="A1039" s="324"/>
      <c r="B1039" s="22"/>
      <c r="C1039" s="7"/>
      <c r="D1039" s="16"/>
      <c r="E1039" s="29"/>
      <c r="F1039" s="29"/>
      <c r="BF1039" s="7"/>
    </row>
    <row r="1040" spans="1:58" hidden="1" x14ac:dyDescent="0.3">
      <c r="A1040" s="324"/>
      <c r="B1040" s="22"/>
      <c r="C1040" s="7"/>
      <c r="D1040" s="16"/>
      <c r="E1040" s="29"/>
      <c r="F1040" s="29"/>
      <c r="BF1040" s="7"/>
    </row>
    <row r="1041" spans="1:58" hidden="1" x14ac:dyDescent="0.3">
      <c r="A1041" s="324"/>
      <c r="B1041" s="22"/>
      <c r="C1041" s="7"/>
      <c r="D1041" s="16"/>
      <c r="E1041" s="29"/>
      <c r="F1041" s="29"/>
      <c r="BF1041" s="7"/>
    </row>
    <row r="1042" spans="1:58" hidden="1" x14ac:dyDescent="0.3">
      <c r="A1042" s="324"/>
      <c r="B1042" s="22"/>
      <c r="C1042" s="7"/>
      <c r="D1042" s="16"/>
      <c r="E1042" s="29"/>
      <c r="F1042" s="29"/>
      <c r="BF1042" s="7"/>
    </row>
    <row r="1043" spans="1:58" hidden="1" x14ac:dyDescent="0.3">
      <c r="A1043" s="324"/>
      <c r="B1043" s="22"/>
      <c r="C1043" s="7"/>
      <c r="D1043" s="16"/>
      <c r="E1043" s="29"/>
      <c r="F1043" s="29"/>
      <c r="BF1043" s="7"/>
    </row>
    <row r="1044" spans="1:58" hidden="1" x14ac:dyDescent="0.3">
      <c r="A1044" s="324"/>
      <c r="B1044" s="22"/>
      <c r="C1044" s="7"/>
      <c r="D1044" s="16"/>
      <c r="E1044" s="29"/>
      <c r="F1044" s="29"/>
      <c r="BF1044" s="7"/>
    </row>
    <row r="1045" spans="1:58" hidden="1" x14ac:dyDescent="0.3">
      <c r="A1045" s="324"/>
      <c r="B1045" s="22"/>
      <c r="C1045" s="7"/>
      <c r="D1045" s="16"/>
      <c r="E1045" s="29"/>
      <c r="F1045" s="29"/>
      <c r="BF1045" s="7"/>
    </row>
    <row r="1046" spans="1:58" hidden="1" x14ac:dyDescent="0.3">
      <c r="A1046" s="324"/>
      <c r="B1046" s="22"/>
      <c r="C1046" s="7"/>
      <c r="D1046" s="16"/>
      <c r="E1046" s="29"/>
      <c r="F1046" s="29"/>
      <c r="BF1046" s="7"/>
    </row>
    <row r="1047" spans="1:58" hidden="1" x14ac:dyDescent="0.3">
      <c r="A1047" s="324"/>
      <c r="B1047" s="22"/>
      <c r="C1047" s="7"/>
      <c r="D1047" s="16"/>
      <c r="E1047" s="29"/>
      <c r="F1047" s="29"/>
      <c r="BF1047" s="7"/>
    </row>
    <row r="1048" spans="1:58" hidden="1" x14ac:dyDescent="0.3">
      <c r="A1048" s="324"/>
      <c r="B1048" s="22"/>
      <c r="C1048" s="7"/>
      <c r="D1048" s="16"/>
      <c r="E1048" s="29"/>
      <c r="F1048" s="29"/>
      <c r="BF1048" s="7"/>
    </row>
    <row r="1049" spans="1:58" hidden="1" x14ac:dyDescent="0.3">
      <c r="A1049" s="324"/>
      <c r="B1049" s="22"/>
      <c r="C1049" s="7"/>
      <c r="D1049" s="16"/>
      <c r="E1049" s="29"/>
      <c r="F1049" s="29"/>
      <c r="BF1049" s="7"/>
    </row>
    <row r="1050" spans="1:58" hidden="1" x14ac:dyDescent="0.3">
      <c r="A1050" s="324"/>
      <c r="B1050" s="22"/>
      <c r="C1050" s="7"/>
      <c r="D1050" s="16"/>
      <c r="E1050" s="29"/>
      <c r="F1050" s="29"/>
      <c r="BF1050" s="7"/>
    </row>
    <row r="1051" spans="1:58" hidden="1" x14ac:dyDescent="0.3">
      <c r="A1051" s="324"/>
      <c r="B1051" s="22"/>
      <c r="C1051" s="7"/>
      <c r="D1051" s="16"/>
      <c r="E1051" s="29"/>
      <c r="F1051" s="29"/>
      <c r="BF1051" s="7"/>
    </row>
    <row r="1052" spans="1:58" hidden="1" x14ac:dyDescent="0.3">
      <c r="A1052" s="324"/>
      <c r="B1052" s="22"/>
      <c r="C1052" s="7"/>
      <c r="D1052" s="16"/>
      <c r="E1052" s="29"/>
      <c r="F1052" s="29"/>
      <c r="BF1052" s="7"/>
    </row>
    <row r="1053" spans="1:58" hidden="1" x14ac:dyDescent="0.3">
      <c r="A1053" s="324"/>
      <c r="B1053" s="22"/>
      <c r="C1053" s="7"/>
      <c r="D1053" s="16"/>
      <c r="E1053" s="29"/>
      <c r="F1053" s="29"/>
      <c r="BF1053" s="7"/>
    </row>
    <row r="1054" spans="1:58" hidden="1" x14ac:dyDescent="0.3">
      <c r="A1054" s="324"/>
      <c r="B1054" s="22"/>
      <c r="C1054" s="7"/>
      <c r="D1054" s="16"/>
      <c r="E1054" s="29"/>
      <c r="F1054" s="29"/>
      <c r="BF1054" s="7"/>
    </row>
    <row r="1055" spans="1:58" hidden="1" x14ac:dyDescent="0.3">
      <c r="A1055" s="324"/>
      <c r="B1055" s="22"/>
      <c r="C1055" s="7"/>
      <c r="D1055" s="16"/>
      <c r="E1055" s="29"/>
      <c r="F1055" s="29"/>
      <c r="BF1055" s="7"/>
    </row>
    <row r="1056" spans="1:58" hidden="1" x14ac:dyDescent="0.3">
      <c r="A1056" s="324"/>
      <c r="B1056" s="22"/>
      <c r="C1056" s="7"/>
      <c r="D1056" s="16"/>
      <c r="E1056" s="29"/>
      <c r="F1056" s="29"/>
      <c r="BF1056" s="7"/>
    </row>
    <row r="1057" spans="1:58" hidden="1" x14ac:dyDescent="0.3">
      <c r="A1057" s="324"/>
      <c r="B1057" s="22"/>
      <c r="C1057" s="7"/>
      <c r="D1057" s="16"/>
      <c r="E1057" s="29"/>
      <c r="F1057" s="29"/>
      <c r="BF1057" s="7"/>
    </row>
    <row r="1058" spans="1:58" hidden="1" x14ac:dyDescent="0.3">
      <c r="A1058" s="324"/>
      <c r="B1058" s="22"/>
      <c r="C1058" s="7"/>
      <c r="D1058" s="16"/>
      <c r="E1058" s="29"/>
      <c r="F1058" s="29"/>
      <c r="BF1058" s="7"/>
    </row>
    <row r="1059" spans="1:58" hidden="1" x14ac:dyDescent="0.3">
      <c r="A1059" s="324"/>
      <c r="B1059" s="22"/>
      <c r="C1059" s="7"/>
      <c r="D1059" s="16"/>
      <c r="E1059" s="29"/>
      <c r="F1059" s="29"/>
      <c r="BF1059" s="7"/>
    </row>
    <row r="1060" spans="1:58" hidden="1" x14ac:dyDescent="0.3">
      <c r="A1060" s="324"/>
      <c r="B1060" s="22"/>
      <c r="C1060" s="7"/>
      <c r="D1060" s="16"/>
      <c r="E1060" s="29"/>
      <c r="F1060" s="29"/>
      <c r="BF1060" s="7"/>
    </row>
    <row r="1061" spans="1:58" hidden="1" x14ac:dyDescent="0.3">
      <c r="A1061" s="324"/>
      <c r="B1061" s="22"/>
      <c r="C1061" s="7"/>
      <c r="D1061" s="16"/>
      <c r="E1061" s="29"/>
      <c r="F1061" s="29"/>
      <c r="BF1061" s="7"/>
    </row>
    <row r="1062" spans="1:58" hidden="1" x14ac:dyDescent="0.3">
      <c r="A1062" s="324"/>
      <c r="B1062" s="22"/>
      <c r="C1062" s="7"/>
      <c r="D1062" s="16"/>
      <c r="E1062" s="29"/>
      <c r="F1062" s="29"/>
      <c r="BF1062" s="7"/>
    </row>
    <row r="1063" spans="1:58" hidden="1" x14ac:dyDescent="0.3">
      <c r="A1063" s="324"/>
      <c r="B1063" s="22"/>
      <c r="C1063" s="7"/>
      <c r="D1063" s="16"/>
      <c r="E1063" s="29"/>
      <c r="F1063" s="29"/>
      <c r="BF1063" s="7"/>
    </row>
    <row r="1064" spans="1:58" hidden="1" x14ac:dyDescent="0.3">
      <c r="A1064" s="324"/>
      <c r="B1064" s="22"/>
      <c r="C1064" s="7"/>
      <c r="D1064" s="16"/>
      <c r="E1064" s="29"/>
      <c r="F1064" s="29"/>
      <c r="BF1064" s="7"/>
    </row>
    <row r="1065" spans="1:58" hidden="1" x14ac:dyDescent="0.3">
      <c r="A1065" s="324"/>
      <c r="B1065" s="22"/>
      <c r="C1065" s="7"/>
      <c r="D1065" s="16"/>
      <c r="E1065" s="29"/>
      <c r="F1065" s="29"/>
      <c r="BF1065" s="7"/>
    </row>
    <row r="1066" spans="1:58" hidden="1" x14ac:dyDescent="0.3">
      <c r="A1066" s="324"/>
      <c r="B1066" s="22"/>
      <c r="C1066" s="7"/>
      <c r="D1066" s="16"/>
      <c r="E1066" s="29"/>
      <c r="F1066" s="29"/>
      <c r="BF1066" s="7"/>
    </row>
    <row r="1067" spans="1:58" hidden="1" x14ac:dyDescent="0.3">
      <c r="A1067" s="324"/>
      <c r="B1067" s="22"/>
      <c r="C1067" s="7"/>
      <c r="D1067" s="16"/>
      <c r="E1067" s="29"/>
      <c r="F1067" s="29"/>
      <c r="BF1067" s="7"/>
    </row>
    <row r="1068" spans="1:58" hidden="1" x14ac:dyDescent="0.3">
      <c r="A1068" s="324"/>
      <c r="B1068" s="22"/>
      <c r="C1068" s="7"/>
      <c r="D1068" s="16"/>
      <c r="E1068" s="29"/>
      <c r="F1068" s="29"/>
      <c r="BF1068" s="7"/>
    </row>
    <row r="1069" spans="1:58" hidden="1" x14ac:dyDescent="0.3">
      <c r="A1069" s="324"/>
      <c r="B1069" s="22"/>
      <c r="C1069" s="7"/>
      <c r="D1069" s="16"/>
      <c r="E1069" s="29"/>
      <c r="F1069" s="29"/>
      <c r="BF1069" s="7"/>
    </row>
    <row r="1070" spans="1:58" hidden="1" x14ac:dyDescent="0.3">
      <c r="A1070" s="324"/>
      <c r="B1070" s="22"/>
      <c r="C1070" s="7"/>
      <c r="D1070" s="16"/>
      <c r="E1070" s="29"/>
      <c r="F1070" s="29"/>
      <c r="BF1070" s="7"/>
    </row>
    <row r="1071" spans="1:58" hidden="1" x14ac:dyDescent="0.3">
      <c r="A1071" s="324"/>
      <c r="B1071" s="22"/>
      <c r="C1071" s="7"/>
      <c r="D1071" s="16"/>
      <c r="E1071" s="29"/>
      <c r="F1071" s="29"/>
      <c r="BF1071" s="7"/>
    </row>
    <row r="1072" spans="1:58" hidden="1" x14ac:dyDescent="0.3">
      <c r="A1072" s="324"/>
      <c r="B1072" s="22"/>
      <c r="C1072" s="7"/>
      <c r="D1072" s="16"/>
      <c r="E1072" s="29"/>
      <c r="F1072" s="29"/>
      <c r="BF1072" s="7"/>
    </row>
    <row r="1073" spans="1:58" hidden="1" x14ac:dyDescent="0.3">
      <c r="A1073" s="324"/>
      <c r="B1073" s="22"/>
      <c r="C1073" s="7"/>
      <c r="D1073" s="16"/>
      <c r="E1073" s="29"/>
      <c r="F1073" s="29"/>
      <c r="BF1073" s="7"/>
    </row>
    <row r="1074" spans="1:58" hidden="1" x14ac:dyDescent="0.3">
      <c r="A1074" s="324"/>
      <c r="B1074" s="22"/>
      <c r="C1074" s="7"/>
      <c r="D1074" s="16"/>
      <c r="E1074" s="29"/>
      <c r="F1074" s="29"/>
      <c r="BF1074" s="7"/>
    </row>
    <row r="1075" spans="1:58" hidden="1" x14ac:dyDescent="0.3">
      <c r="A1075" s="324"/>
      <c r="B1075" s="22"/>
      <c r="C1075" s="7"/>
      <c r="D1075" s="16"/>
      <c r="E1075" s="29"/>
      <c r="F1075" s="29"/>
      <c r="BF1075" s="7"/>
    </row>
    <row r="1076" spans="1:58" hidden="1" x14ac:dyDescent="0.3">
      <c r="A1076" s="324"/>
      <c r="B1076" s="22"/>
      <c r="C1076" s="7"/>
      <c r="D1076" s="16"/>
      <c r="E1076" s="29"/>
      <c r="F1076" s="29"/>
      <c r="BF1076" s="7"/>
    </row>
    <row r="1077" spans="1:58" hidden="1" x14ac:dyDescent="0.3">
      <c r="A1077" s="324"/>
      <c r="B1077" s="22"/>
      <c r="C1077" s="7"/>
      <c r="D1077" s="16"/>
      <c r="E1077" s="29"/>
      <c r="F1077" s="29"/>
      <c r="BF1077" s="7"/>
    </row>
    <row r="1078" spans="1:58" hidden="1" x14ac:dyDescent="0.3">
      <c r="A1078" s="324"/>
      <c r="B1078" s="22"/>
      <c r="C1078" s="7"/>
      <c r="D1078" s="16"/>
      <c r="E1078" s="29"/>
      <c r="F1078" s="29"/>
      <c r="BF1078" s="7"/>
    </row>
    <row r="1079" spans="1:58" hidden="1" x14ac:dyDescent="0.3">
      <c r="A1079" s="324"/>
      <c r="B1079" s="22"/>
      <c r="C1079" s="7"/>
      <c r="D1079" s="16"/>
      <c r="E1079" s="29"/>
      <c r="F1079" s="29"/>
      <c r="BF1079" s="7"/>
    </row>
    <row r="1080" spans="1:58" hidden="1" x14ac:dyDescent="0.3">
      <c r="A1080" s="324"/>
      <c r="B1080" s="22"/>
      <c r="C1080" s="7"/>
      <c r="D1080" s="16"/>
      <c r="E1080" s="29"/>
      <c r="F1080" s="29"/>
      <c r="BF1080" s="7"/>
    </row>
    <row r="1081" spans="1:58" hidden="1" x14ac:dyDescent="0.3">
      <c r="A1081" s="324"/>
      <c r="B1081" s="22"/>
      <c r="C1081" s="7"/>
      <c r="D1081" s="16"/>
      <c r="E1081" s="29"/>
      <c r="F1081" s="29"/>
      <c r="BF1081" s="7"/>
    </row>
    <row r="1082" spans="1:58" hidden="1" x14ac:dyDescent="0.3">
      <c r="A1082" s="324"/>
      <c r="B1082" s="22"/>
      <c r="C1082" s="7"/>
      <c r="D1082" s="16"/>
      <c r="E1082" s="29"/>
      <c r="F1082" s="29"/>
      <c r="BF1082" s="7"/>
    </row>
    <row r="1083" spans="1:58" hidden="1" x14ac:dyDescent="0.3">
      <c r="A1083" s="324"/>
      <c r="B1083" s="22"/>
      <c r="C1083" s="7"/>
      <c r="D1083" s="16"/>
      <c r="E1083" s="29"/>
      <c r="F1083" s="29"/>
      <c r="BF1083" s="7"/>
    </row>
    <row r="1084" spans="1:58" hidden="1" x14ac:dyDescent="0.3">
      <c r="A1084" s="324"/>
      <c r="B1084" s="22"/>
      <c r="C1084" s="7"/>
      <c r="D1084" s="16"/>
      <c r="E1084" s="29"/>
      <c r="F1084" s="29"/>
      <c r="BF1084" s="7"/>
    </row>
    <row r="1085" spans="1:58" hidden="1" x14ac:dyDescent="0.3">
      <c r="A1085" s="324"/>
      <c r="B1085" s="22"/>
      <c r="C1085" s="7"/>
      <c r="D1085" s="16"/>
      <c r="E1085" s="29"/>
      <c r="F1085" s="29"/>
      <c r="BF1085" s="7"/>
    </row>
    <row r="1086" spans="1:58" hidden="1" x14ac:dyDescent="0.3">
      <c r="A1086" s="324"/>
      <c r="B1086" s="22"/>
      <c r="C1086" s="7"/>
      <c r="D1086" s="16"/>
      <c r="E1086" s="29"/>
      <c r="F1086" s="29"/>
      <c r="BF1086" s="7"/>
    </row>
    <row r="1087" spans="1:58" hidden="1" x14ac:dyDescent="0.3">
      <c r="A1087" s="324"/>
      <c r="B1087" s="22"/>
      <c r="C1087" s="7"/>
      <c r="D1087" s="16"/>
      <c r="E1087" s="29"/>
      <c r="F1087" s="29"/>
      <c r="BF1087" s="7"/>
    </row>
    <row r="1088" spans="1:58" hidden="1" x14ac:dyDescent="0.3">
      <c r="A1088" s="324"/>
      <c r="B1088" s="22"/>
      <c r="C1088" s="7"/>
      <c r="D1088" s="16"/>
      <c r="E1088" s="29"/>
      <c r="F1088" s="29"/>
      <c r="BF1088" s="7"/>
    </row>
    <row r="1089" spans="1:58" hidden="1" x14ac:dyDescent="0.3">
      <c r="A1089" s="324"/>
      <c r="B1089" s="22"/>
      <c r="C1089" s="7"/>
      <c r="D1089" s="16"/>
      <c r="E1089" s="29"/>
      <c r="F1089" s="29"/>
      <c r="BF1089" s="7"/>
    </row>
    <row r="1090" spans="1:58" hidden="1" x14ac:dyDescent="0.3">
      <c r="A1090" s="324"/>
      <c r="B1090" s="22"/>
      <c r="C1090" s="7"/>
      <c r="D1090" s="16"/>
      <c r="E1090" s="29"/>
      <c r="F1090" s="29"/>
      <c r="BF1090" s="7"/>
    </row>
    <row r="1091" spans="1:58" hidden="1" x14ac:dyDescent="0.3">
      <c r="A1091" s="324"/>
      <c r="B1091" s="22"/>
      <c r="C1091" s="7"/>
      <c r="D1091" s="16"/>
      <c r="E1091" s="29"/>
      <c r="F1091" s="29"/>
      <c r="BF1091" s="7"/>
    </row>
    <row r="1092" spans="1:58" hidden="1" x14ac:dyDescent="0.3">
      <c r="A1092" s="324"/>
      <c r="B1092" s="22"/>
      <c r="C1092" s="7"/>
      <c r="D1092" s="16"/>
      <c r="E1092" s="29"/>
      <c r="F1092" s="29"/>
      <c r="BF1092" s="7"/>
    </row>
    <row r="1093" spans="1:58" hidden="1" x14ac:dyDescent="0.3">
      <c r="A1093" s="324"/>
      <c r="B1093" s="22"/>
      <c r="C1093" s="7"/>
      <c r="D1093" s="16"/>
      <c r="E1093" s="29"/>
      <c r="F1093" s="29"/>
      <c r="BF1093" s="7"/>
    </row>
    <row r="1094" spans="1:58" hidden="1" x14ac:dyDescent="0.3">
      <c r="A1094" s="324"/>
      <c r="B1094" s="22"/>
      <c r="C1094" s="7"/>
      <c r="D1094" s="16"/>
      <c r="E1094" s="29"/>
      <c r="F1094" s="29"/>
      <c r="BF1094" s="7"/>
    </row>
    <row r="1095" spans="1:58" hidden="1" x14ac:dyDescent="0.3">
      <c r="A1095" s="324"/>
      <c r="B1095" s="22"/>
      <c r="C1095" s="7"/>
      <c r="D1095" s="16"/>
      <c r="E1095" s="29"/>
      <c r="F1095" s="29"/>
      <c r="BF1095" s="7"/>
    </row>
    <row r="1096" spans="1:58" x14ac:dyDescent="0.3"/>
    <row r="1097" spans="1:58" x14ac:dyDescent="0.3"/>
    <row r="1098" spans="1:58" x14ac:dyDescent="0.3"/>
    <row r="1099" spans="1:58" x14ac:dyDescent="0.3"/>
    <row r="1100" spans="1:58" x14ac:dyDescent="0.3"/>
    <row r="1101" spans="1:58" x14ac:dyDescent="0.3"/>
    <row r="1102" spans="1:58" x14ac:dyDescent="0.3"/>
    <row r="1103" spans="1:58" x14ac:dyDescent="0.3"/>
    <row r="1104" spans="1:58" x14ac:dyDescent="0.3"/>
    <row r="1105" x14ac:dyDescent="0.3"/>
    <row r="1106" x14ac:dyDescent="0.3"/>
    <row r="1107" x14ac:dyDescent="0.3"/>
    <row r="1108" x14ac:dyDescent="0.3"/>
    <row r="1109" x14ac:dyDescent="0.3"/>
    <row r="1110" x14ac:dyDescent="0.3"/>
    <row r="1111" x14ac:dyDescent="0.3"/>
    <row r="1112" x14ac:dyDescent="0.3"/>
    <row r="1113" x14ac:dyDescent="0.3"/>
    <row r="1114" x14ac:dyDescent="0.3"/>
    <row r="1115" x14ac:dyDescent="0.3"/>
    <row r="1116" x14ac:dyDescent="0.3"/>
    <row r="1117" x14ac:dyDescent="0.3"/>
    <row r="1118" x14ac:dyDescent="0.3"/>
    <row r="1119" x14ac:dyDescent="0.3"/>
    <row r="1120" x14ac:dyDescent="0.3"/>
    <row r="1121" x14ac:dyDescent="0.3"/>
    <row r="1122" x14ac:dyDescent="0.3"/>
    <row r="1123" x14ac:dyDescent="0.3"/>
    <row r="1124" x14ac:dyDescent="0.3"/>
    <row r="1125" x14ac:dyDescent="0.3"/>
    <row r="1126" x14ac:dyDescent="0.3"/>
    <row r="1127" x14ac:dyDescent="0.3"/>
    <row r="1128" x14ac:dyDescent="0.3"/>
    <row r="1129" x14ac:dyDescent="0.3"/>
  </sheetData>
  <sheetProtection password="EF49" sheet="1" formatCells="0" formatColumns="0" formatRows="0" insertColumns="0" insertRows="0" autoFilter="0" pivotTables="0"/>
  <mergeCells count="6">
    <mergeCell ref="B43:J43"/>
    <mergeCell ref="B40:J40"/>
    <mergeCell ref="B42:J42"/>
    <mergeCell ref="I6:J6"/>
    <mergeCell ref="I35:J35"/>
    <mergeCell ref="B41:J41"/>
  </mergeCells>
  <hyperlinks>
    <hyperlink ref="B41" r:id="rId1" display="https://www.solidcore-resources.com/en/investors-and-media/reports-and-results/result-centre/"/>
  </hyperlinks>
  <pageMargins left="0.7" right="0.7" top="0.75" bottom="0.75" header="0.3" footer="0.3"/>
  <pageSetup paperSize="9" orientation="portrait" horizontalDpi="1200" verticalDpi="12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80"/>
  <sheetViews>
    <sheetView workbookViewId="0">
      <pane ySplit="3" topLeftCell="A4" activePane="bottomLeft" state="frozen"/>
      <selection activeCell="B11" sqref="B11"/>
      <selection pane="bottomLeft"/>
    </sheetView>
  </sheetViews>
  <sheetFormatPr defaultColWidth="9.109375" defaultRowHeight="14.4" x14ac:dyDescent="0.3"/>
  <cols>
    <col min="1" max="1" width="2.88671875" style="227" customWidth="1"/>
    <col min="2" max="2" width="9.6640625" style="32" customWidth="1"/>
    <col min="3" max="3" width="52.33203125" style="32" customWidth="1"/>
    <col min="4" max="4" width="18.88671875" style="32" customWidth="1"/>
    <col min="5" max="16384" width="9.109375" style="32"/>
  </cols>
  <sheetData>
    <row r="1" spans="1:82" customFormat="1" x14ac:dyDescent="0.3">
      <c r="A1" s="189" t="s">
        <v>962</v>
      </c>
      <c r="B1" s="193">
        <v>2</v>
      </c>
      <c r="C1" s="193">
        <v>3</v>
      </c>
      <c r="D1" s="193">
        <v>4</v>
      </c>
      <c r="E1" s="193">
        <v>5</v>
      </c>
      <c r="F1" s="193">
        <v>6</v>
      </c>
      <c r="G1" s="193">
        <v>7</v>
      </c>
      <c r="H1" s="193">
        <v>8</v>
      </c>
      <c r="I1" s="193">
        <v>9</v>
      </c>
      <c r="J1" s="193">
        <v>10</v>
      </c>
      <c r="K1" s="193">
        <v>11</v>
      </c>
      <c r="L1" s="194">
        <v>12</v>
      </c>
      <c r="M1" s="194">
        <v>13</v>
      </c>
      <c r="N1" s="194">
        <v>14</v>
      </c>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4"/>
      <c r="BL1" s="32"/>
      <c r="BM1" s="32"/>
      <c r="BN1" s="32"/>
      <c r="BO1" s="32"/>
      <c r="BP1" s="32"/>
      <c r="BQ1" s="32"/>
      <c r="BR1" s="32"/>
      <c r="BS1" s="32"/>
      <c r="BT1" s="32"/>
      <c r="BU1" s="32"/>
      <c r="BV1" s="32"/>
      <c r="BW1" s="32"/>
      <c r="BX1" s="32"/>
      <c r="BY1" s="32"/>
      <c r="BZ1" s="32"/>
      <c r="CA1" s="32"/>
      <c r="CB1" s="32"/>
      <c r="CC1" s="32"/>
      <c r="CD1" s="32"/>
    </row>
    <row r="2" spans="1:82" customFormat="1" ht="22.8" x14ac:dyDescent="0.3">
      <c r="A2" s="230" t="s">
        <v>1309</v>
      </c>
      <c r="B2" s="5" t="str">
        <f>IF(Content!$D$6=1,VLOOKUP('Units of Measurement'!$A2,TranslationData!$A:$AB,'Units of Measurement'!B$1,FALSE),VLOOKUP('Units of Measurement'!$A2,TranslationData!$A:$AB,'Units of Measurement'!B$1+14,FALSE))</f>
        <v>Units of measurement</v>
      </c>
      <c r="C2" s="6"/>
      <c r="D2" s="10"/>
      <c r="E2" s="4"/>
      <c r="F2" s="4"/>
      <c r="G2" s="4"/>
      <c r="H2" s="4"/>
      <c r="I2" s="4"/>
      <c r="J2" s="4"/>
      <c r="K2" s="4"/>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4"/>
      <c r="BL2" s="32"/>
      <c r="BM2" s="32"/>
      <c r="BN2" s="32"/>
      <c r="BO2" s="32"/>
      <c r="BP2" s="32"/>
      <c r="BQ2" s="32"/>
      <c r="BR2" s="32"/>
      <c r="BS2" s="32"/>
      <c r="BT2" s="32"/>
      <c r="BU2" s="32"/>
      <c r="BV2" s="32"/>
      <c r="BW2" s="32"/>
      <c r="BX2" s="32"/>
      <c r="BY2" s="32"/>
      <c r="BZ2" s="32"/>
      <c r="CA2" s="32"/>
      <c r="CB2" s="32"/>
      <c r="CC2" s="32"/>
      <c r="CD2" s="32"/>
    </row>
    <row r="3" spans="1:82" x14ac:dyDescent="0.3">
      <c r="A3" s="230"/>
      <c r="B3" s="106"/>
      <c r="C3" s="106"/>
      <c r="D3" s="103"/>
    </row>
    <row r="4" spans="1:82" ht="11.25" customHeight="1" x14ac:dyDescent="0.3">
      <c r="A4" s="230" t="s">
        <v>1310</v>
      </c>
      <c r="B4" s="423" t="str">
        <f>IF(Content!$D$6=1,VLOOKUP('Units of Measurement'!$A4,TranslationData!$A:$AB,'Units of Measurement'!B$1,FALSE),VLOOKUP('Units of Measurement'!$A4,TranslationData!$A:$AB,'Units of Measurement'!B$1+14,FALSE))</f>
        <v>CO₂e</v>
      </c>
      <c r="C4" s="105" t="str">
        <f>IF(Content!$D$6=1,VLOOKUP('Units of Measurement'!$A4,TranslationData!$A:$AB,'Units of Measurement'!C$1,FALSE),VLOOKUP('Units of Measurement'!$A4,TranslationData!$A:$AB,'Units of Measurement'!C$1+14,FALSE))</f>
        <v>CO₂ equivalent</v>
      </c>
      <c r="D4" s="103"/>
    </row>
    <row r="5" spans="1:82" ht="11.25" customHeight="1" x14ac:dyDescent="0.3">
      <c r="A5" s="230" t="s">
        <v>1311</v>
      </c>
      <c r="B5" s="424" t="str">
        <f>IF(Content!$D$6=1,VLOOKUP('Units of Measurement'!$A5,TranslationData!$A:$AB,'Units of Measurement'!B$1,FALSE),VLOOKUP('Units of Measurement'!$A5,TranslationData!$A:$AB,'Units of Measurement'!B$1+14,FALSE))</f>
        <v>GJ</v>
      </c>
      <c r="C5" s="105" t="str">
        <f>IF(Content!$D$6=1,VLOOKUP('Units of Measurement'!$A5,TranslationData!$A:$AB,'Units of Measurement'!C$1,FALSE),VLOOKUP('Units of Measurement'!$A5,TranslationData!$A:$AB,'Units of Measurement'!C$1+14,FALSE))</f>
        <v>gigajoules (one billion joules)</v>
      </c>
      <c r="D5" s="103"/>
    </row>
    <row r="6" spans="1:82" ht="11.25" customHeight="1" x14ac:dyDescent="0.3">
      <c r="A6" s="230" t="s">
        <v>1312</v>
      </c>
      <c r="B6" s="424" t="str">
        <f>IF(Content!$D$6=1,VLOOKUP('Units of Measurement'!$A6,TranslationData!$A:$AB,'Units of Measurement'!B$1,FALSE),VLOOKUP('Units of Measurement'!$A6,TranslationData!$A:$AB,'Units of Measurement'!B$1+14,FALSE))</f>
        <v>TJ</v>
      </c>
      <c r="C6" s="103" t="str">
        <f>IF(Content!$D$6=1,VLOOKUP('Units of Measurement'!$A6,TranslationData!$A:$AB,'Units of Measurement'!C$1,FALSE),VLOOKUP('Units of Measurement'!$A6,TranslationData!$A:$AB,'Units of Measurement'!C$1+14,FALSE))</f>
        <v>terajoules (one trillion joules)</v>
      </c>
      <c r="D6" s="103"/>
    </row>
    <row r="7" spans="1:82" ht="11.25" customHeight="1" x14ac:dyDescent="0.3">
      <c r="A7" s="230" t="s">
        <v>1313</v>
      </c>
      <c r="B7" s="424" t="str">
        <f>IF(Content!$D$6=1,VLOOKUP('Units of Measurement'!$A7,TranslationData!$A:$AB,'Units of Measurement'!B$1,FALSE),VLOOKUP('Units of Measurement'!$A7,TranslationData!$A:$AB,'Units of Measurement'!B$1+14,FALSE))</f>
        <v>km</v>
      </c>
      <c r="C7" s="103" t="str">
        <f>IF(Content!$D$6=1,VLOOKUP('Units of Measurement'!$A7,TranslationData!$A:$AB,'Units of Measurement'!C$1,FALSE),VLOOKUP('Units of Measurement'!$A7,TranslationData!$A:$AB,'Units of Measurement'!C$1+14,FALSE))</f>
        <v>kilometres</v>
      </c>
      <c r="D7" s="103"/>
    </row>
    <row r="8" spans="1:82" ht="11.25" customHeight="1" x14ac:dyDescent="0.3">
      <c r="A8" s="230" t="s">
        <v>1314</v>
      </c>
      <c r="B8" s="424" t="str">
        <f>IF(Content!$D$6=1,VLOOKUP('Units of Measurement'!$A8,TranslationData!$A:$AB,'Units of Measurement'!B$1,FALSE),VLOOKUP('Units of Measurement'!$A8,TranslationData!$A:$AB,'Units of Measurement'!B$1+14,FALSE))</f>
        <v>Koz</v>
      </c>
      <c r="C8" s="103" t="str">
        <f>IF(Content!$D$6=1,VLOOKUP('Units of Measurement'!$A8,TranslationData!$A:$AB,'Units of Measurement'!C$1,FALSE),VLOOKUP('Units of Measurement'!$A8,TranslationData!$A:$AB,'Units of Measurement'!C$1+14,FALSE))</f>
        <v>thousand ounces</v>
      </c>
      <c r="D8" s="103"/>
    </row>
    <row r="9" spans="1:82" ht="11.25" customHeight="1" x14ac:dyDescent="0.3">
      <c r="A9" s="230" t="s">
        <v>1315</v>
      </c>
      <c r="B9" s="424" t="str">
        <f>IF(Content!$D$6=1,VLOOKUP('Units of Measurement'!$A9,TranslationData!$A:$AB,'Units of Measurement'!B$1,FALSE),VLOOKUP('Units of Measurement'!$A9,TranslationData!$A:$AB,'Units of Measurement'!B$1+14,FALSE))</f>
        <v>Kt</v>
      </c>
      <c r="C9" s="103" t="str">
        <f>IF(Content!$D$6=1,VLOOKUP('Units of Measurement'!$A9,TranslationData!$A:$AB,'Units of Measurement'!C$1,FALSE),VLOOKUP('Units of Measurement'!$A9,TranslationData!$A:$AB,'Units of Measurement'!C$1+14,FALSE))</f>
        <v>thousand tonnes</v>
      </c>
      <c r="D9" s="103"/>
    </row>
    <row r="10" spans="1:82" ht="11.25" customHeight="1" x14ac:dyDescent="0.3">
      <c r="A10" s="230" t="s">
        <v>1316</v>
      </c>
      <c r="B10" s="424" t="str">
        <f>IF(Content!$D$6=1,VLOOKUP('Units of Measurement'!$A10,TranslationData!$A:$AB,'Units of Measurement'!B$1,FALSE),VLOOKUP('Units of Measurement'!$A10,TranslationData!$A:$AB,'Units of Measurement'!B$1+14,FALSE))</f>
        <v>m</v>
      </c>
      <c r="C10" s="103" t="str">
        <f>IF(Content!$D$6=1,VLOOKUP('Units of Measurement'!$A10,TranslationData!$A:$AB,'Units of Measurement'!C$1,FALSE),VLOOKUP('Units of Measurement'!$A10,TranslationData!$A:$AB,'Units of Measurement'!C$1+14,FALSE))</f>
        <v>metres</v>
      </c>
      <c r="D10" s="103"/>
    </row>
    <row r="11" spans="1:82" ht="11.25" customHeight="1" x14ac:dyDescent="0.3">
      <c r="A11" s="230" t="s">
        <v>1317</v>
      </c>
      <c r="B11" s="424" t="str">
        <f>IF(Content!$D$6=1,VLOOKUP('Units of Measurement'!$A11,TranslationData!$A:$AB,'Units of Measurement'!B$1,FALSE),VLOOKUP('Units of Measurement'!$A11,TranslationData!$A:$AB,'Units of Measurement'!B$1+14,FALSE))</f>
        <v>Moz</v>
      </c>
      <c r="C11" s="103" t="str">
        <f>IF(Content!$D$6=1,VLOOKUP('Units of Measurement'!$A11,TranslationData!$A:$AB,'Units of Measurement'!C$1,FALSE),VLOOKUP('Units of Measurement'!$A11,TranslationData!$A:$AB,'Units of Measurement'!C$1+14,FALSE))</f>
        <v>million ounces</v>
      </c>
      <c r="D11" s="103"/>
    </row>
    <row r="12" spans="1:82" ht="11.25" customHeight="1" x14ac:dyDescent="0.3">
      <c r="A12" s="230" t="s">
        <v>1318</v>
      </c>
      <c r="B12" s="424" t="str">
        <f>IF(Content!$D$6=1,VLOOKUP('Units of Measurement'!$A12,TranslationData!$A:$AB,'Units of Measurement'!B$1,FALSE),VLOOKUP('Units of Measurement'!$A12,TranslationData!$A:$AB,'Units of Measurement'!B$1+14,FALSE))</f>
        <v>mt</v>
      </c>
      <c r="C12" s="103" t="str">
        <f>IF(Content!$D$6=1,VLOOKUP('Units of Measurement'!$A12,TranslationData!$A:$AB,'Units of Measurement'!C$1,FALSE),VLOOKUP('Units of Measurement'!$A12,TranslationData!$A:$AB,'Units of Measurement'!C$1+14,FALSE))</f>
        <v>million tonnes</v>
      </c>
      <c r="D12" s="103"/>
    </row>
    <row r="13" spans="1:82" ht="11.25" customHeight="1" x14ac:dyDescent="0.3">
      <c r="A13" s="230" t="s">
        <v>1319</v>
      </c>
      <c r="B13" s="424" t="str">
        <f>IF(Content!$D$6=1,VLOOKUP('Units of Measurement'!$A13,TranslationData!$A:$AB,'Units of Measurement'!B$1,FALSE),VLOOKUP('Units of Measurement'!$A13,TranslationData!$A:$AB,'Units of Measurement'!B$1+14,FALSE))</f>
        <v>MWh</v>
      </c>
      <c r="C13" s="103" t="str">
        <f>IF(Content!$D$6=1,VLOOKUP('Units of Measurement'!$A13,TranslationData!$A:$AB,'Units of Measurement'!C$1,FALSE),VLOOKUP('Units of Measurement'!$A13,TranslationData!$A:$AB,'Units of Measurement'!C$1+14,FALSE))</f>
        <v>megawatt-hour</v>
      </c>
      <c r="D13" s="103"/>
    </row>
    <row r="14" spans="1:82" ht="11.25" customHeight="1" x14ac:dyDescent="0.3">
      <c r="A14" s="230" t="s">
        <v>1320</v>
      </c>
      <c r="B14" s="424" t="str">
        <f>IF(Content!$D$6=1,VLOOKUP('Units of Measurement'!$A14,TranslationData!$A:$AB,'Units of Measurement'!B$1,FALSE),VLOOKUP('Units of Measurement'!$A14,TranslationData!$A:$AB,'Units of Measurement'!B$1+14,FALSE))</f>
        <v>Oz or oz</v>
      </c>
      <c r="C14" s="103" t="str">
        <f>IF(Content!$D$6=1,VLOOKUP('Units of Measurement'!$A14,TranslationData!$A:$AB,'Units of Measurement'!C$1,FALSE),VLOOKUP('Units of Measurement'!$A14,TranslationData!$A:$AB,'Units of Measurement'!C$1+14,FALSE))</f>
        <v>troy ounce (31.1035 g)</v>
      </c>
      <c r="D14" s="103"/>
    </row>
    <row r="15" spans="1:82" ht="11.25" customHeight="1" x14ac:dyDescent="0.3">
      <c r="A15" s="230" t="s">
        <v>1321</v>
      </c>
      <c r="B15" s="424" t="str">
        <f>IF(Content!$D$6=1,VLOOKUP('Units of Measurement'!$A15,TranslationData!$A:$AB,'Units of Measurement'!B$1,FALSE),VLOOKUP('Units of Measurement'!$A15,TranslationData!$A:$AB,'Units of Measurement'!B$1+14,FALSE))</f>
        <v>t</v>
      </c>
      <c r="C15" s="103" t="str">
        <f>IF(Content!$D$6=1,VLOOKUP('Units of Measurement'!$A15,TranslationData!$A:$AB,'Units of Measurement'!C$1,FALSE),VLOOKUP('Units of Measurement'!$A15,TranslationData!$A:$AB,'Units of Measurement'!C$1+14,FALSE))</f>
        <v>tonne (1,000 kg)</v>
      </c>
      <c r="D15" s="103"/>
    </row>
    <row r="16" spans="1:82" ht="11.25" customHeight="1" x14ac:dyDescent="0.3">
      <c r="A16" s="230" t="s">
        <v>1322</v>
      </c>
      <c r="B16" s="424" t="str">
        <f>IF(Content!$D$6=1,VLOOKUP('Units of Measurement'!$A16,TranslationData!$A:$AB,'Units of Measurement'!B$1,FALSE),VLOOKUP('Units of Measurement'!$A16,TranslationData!$A:$AB,'Units of Measurement'!B$1+14,FALSE))</f>
        <v>$</v>
      </c>
      <c r="C16" s="103" t="str">
        <f>IF(Content!$D$6=1,VLOOKUP('Units of Measurement'!$A16,TranslationData!$A:$AB,'Units of Measurement'!C$1,FALSE),VLOOKUP('Units of Measurement'!$A16,TranslationData!$A:$AB,'Units of Measurement'!C$1+14,FALSE))</f>
        <v>US Dollar</v>
      </c>
      <c r="D16" s="103"/>
    </row>
    <row r="17" spans="1:7" ht="11.25" customHeight="1" x14ac:dyDescent="0.3">
      <c r="A17" s="230"/>
      <c r="B17" s="425"/>
      <c r="C17" s="28"/>
      <c r="D17" s="76"/>
      <c r="E17" s="76"/>
      <c r="F17" s="76"/>
      <c r="G17" s="76"/>
    </row>
    <row r="18" spans="1:7" ht="11.25" customHeight="1" x14ac:dyDescent="0.3">
      <c r="A18" s="230"/>
      <c r="B18" s="103"/>
      <c r="C18" s="103"/>
      <c r="D18" s="103"/>
    </row>
    <row r="19" spans="1:7" ht="11.25" customHeight="1" x14ac:dyDescent="0.3">
      <c r="A19" s="230"/>
      <c r="B19" s="103"/>
      <c r="C19" s="103"/>
      <c r="D19" s="103"/>
    </row>
    <row r="20" spans="1:7" x14ac:dyDescent="0.3">
      <c r="A20" s="230"/>
      <c r="B20" s="103"/>
      <c r="C20" s="103"/>
      <c r="D20" s="103"/>
    </row>
    <row r="21" spans="1:7" x14ac:dyDescent="0.3">
      <c r="A21" s="230"/>
      <c r="B21" s="103"/>
      <c r="C21" s="103"/>
      <c r="D21" s="103"/>
    </row>
    <row r="22" spans="1:7" x14ac:dyDescent="0.3">
      <c r="A22" s="230"/>
    </row>
    <row r="23" spans="1:7" x14ac:dyDescent="0.3">
      <c r="A23" s="230"/>
    </row>
    <row r="24" spans="1:7" x14ac:dyDescent="0.3">
      <c r="A24" s="230"/>
    </row>
    <row r="25" spans="1:7" x14ac:dyDescent="0.3">
      <c r="A25" s="230"/>
    </row>
    <row r="26" spans="1:7" x14ac:dyDescent="0.3">
      <c r="A26" s="230"/>
    </row>
    <row r="27" spans="1:7" x14ac:dyDescent="0.3">
      <c r="A27" s="230"/>
    </row>
    <row r="28" spans="1:7" x14ac:dyDescent="0.3">
      <c r="A28" s="230"/>
    </row>
    <row r="29" spans="1:7" x14ac:dyDescent="0.3">
      <c r="A29" s="230"/>
    </row>
    <row r="30" spans="1:7" x14ac:dyDescent="0.3">
      <c r="A30" s="230"/>
    </row>
    <row r="31" spans="1:7" x14ac:dyDescent="0.3">
      <c r="A31" s="230"/>
    </row>
    <row r="32" spans="1:7" x14ac:dyDescent="0.3">
      <c r="A32" s="230"/>
    </row>
    <row r="33" spans="1:1" x14ac:dyDescent="0.3">
      <c r="A33" s="230"/>
    </row>
    <row r="34" spans="1:1" x14ac:dyDescent="0.3">
      <c r="A34" s="230"/>
    </row>
    <row r="35" spans="1:1" x14ac:dyDescent="0.3">
      <c r="A35" s="230"/>
    </row>
    <row r="36" spans="1:1" x14ac:dyDescent="0.3">
      <c r="A36" s="230"/>
    </row>
    <row r="37" spans="1:1" x14ac:dyDescent="0.3">
      <c r="A37" s="230"/>
    </row>
    <row r="38" spans="1:1" x14ac:dyDescent="0.3">
      <c r="A38" s="230"/>
    </row>
    <row r="39" spans="1:1" x14ac:dyDescent="0.3">
      <c r="A39" s="230"/>
    </row>
    <row r="40" spans="1:1" x14ac:dyDescent="0.3">
      <c r="A40" s="230"/>
    </row>
    <row r="41" spans="1:1" x14ac:dyDescent="0.3">
      <c r="A41" s="230"/>
    </row>
    <row r="42" spans="1:1" x14ac:dyDescent="0.3">
      <c r="A42" s="230"/>
    </row>
    <row r="43" spans="1:1" x14ac:dyDescent="0.3">
      <c r="A43" s="230"/>
    </row>
    <row r="44" spans="1:1" x14ac:dyDescent="0.3">
      <c r="A44" s="230"/>
    </row>
    <row r="45" spans="1:1" x14ac:dyDescent="0.3">
      <c r="A45" s="230"/>
    </row>
    <row r="46" spans="1:1" x14ac:dyDescent="0.3">
      <c r="A46" s="230"/>
    </row>
    <row r="47" spans="1:1" x14ac:dyDescent="0.3">
      <c r="A47" s="230"/>
    </row>
    <row r="48" spans="1:1" x14ac:dyDescent="0.3">
      <c r="A48" s="230"/>
    </row>
    <row r="49" spans="1:1" x14ac:dyDescent="0.3">
      <c r="A49" s="230"/>
    </row>
    <row r="50" spans="1:1" x14ac:dyDescent="0.3">
      <c r="A50" s="230"/>
    </row>
    <row r="51" spans="1:1" x14ac:dyDescent="0.3">
      <c r="A51" s="230"/>
    </row>
    <row r="52" spans="1:1" x14ac:dyDescent="0.3">
      <c r="A52" s="230"/>
    </row>
    <row r="53" spans="1:1" x14ac:dyDescent="0.3">
      <c r="A53" s="230"/>
    </row>
    <row r="54" spans="1:1" x14ac:dyDescent="0.3">
      <c r="A54" s="230"/>
    </row>
    <row r="55" spans="1:1" x14ac:dyDescent="0.3">
      <c r="A55" s="230"/>
    </row>
    <row r="56" spans="1:1" x14ac:dyDescent="0.3">
      <c r="A56" s="230"/>
    </row>
    <row r="57" spans="1:1" x14ac:dyDescent="0.3">
      <c r="A57" s="230"/>
    </row>
    <row r="58" spans="1:1" x14ac:dyDescent="0.3">
      <c r="A58" s="230"/>
    </row>
    <row r="59" spans="1:1" x14ac:dyDescent="0.3">
      <c r="A59" s="230"/>
    </row>
    <row r="60" spans="1:1" x14ac:dyDescent="0.3">
      <c r="A60" s="230"/>
    </row>
    <row r="61" spans="1:1" x14ac:dyDescent="0.3">
      <c r="A61" s="230"/>
    </row>
    <row r="62" spans="1:1" x14ac:dyDescent="0.3">
      <c r="A62" s="230"/>
    </row>
    <row r="63" spans="1:1" x14ac:dyDescent="0.3">
      <c r="A63" s="230"/>
    </row>
    <row r="64" spans="1:1" x14ac:dyDescent="0.3">
      <c r="A64" s="230"/>
    </row>
    <row r="65" spans="1:1" x14ac:dyDescent="0.3">
      <c r="A65" s="230"/>
    </row>
    <row r="66" spans="1:1" x14ac:dyDescent="0.3">
      <c r="A66" s="230"/>
    </row>
    <row r="67" spans="1:1" x14ac:dyDescent="0.3">
      <c r="A67" s="230"/>
    </row>
    <row r="68" spans="1:1" x14ac:dyDescent="0.3">
      <c r="A68" s="230"/>
    </row>
    <row r="69" spans="1:1" x14ac:dyDescent="0.3">
      <c r="A69" s="230"/>
    </row>
    <row r="70" spans="1:1" x14ac:dyDescent="0.3">
      <c r="A70" s="230"/>
    </row>
    <row r="71" spans="1:1" x14ac:dyDescent="0.3">
      <c r="A71" s="230"/>
    </row>
    <row r="72" spans="1:1" x14ac:dyDescent="0.3">
      <c r="A72" s="230"/>
    </row>
    <row r="73" spans="1:1" x14ac:dyDescent="0.3">
      <c r="A73" s="230"/>
    </row>
    <row r="74" spans="1:1" x14ac:dyDescent="0.3">
      <c r="A74" s="230"/>
    </row>
    <row r="75" spans="1:1" x14ac:dyDescent="0.3">
      <c r="A75" s="230"/>
    </row>
    <row r="76" spans="1:1" x14ac:dyDescent="0.3">
      <c r="A76" s="230"/>
    </row>
    <row r="77" spans="1:1" x14ac:dyDescent="0.3">
      <c r="A77" s="230"/>
    </row>
    <row r="78" spans="1:1" x14ac:dyDescent="0.3">
      <c r="A78" s="230"/>
    </row>
    <row r="79" spans="1:1" x14ac:dyDescent="0.3">
      <c r="A79" s="230"/>
    </row>
    <row r="80" spans="1:1" x14ac:dyDescent="0.3">
      <c r="A80" s="230"/>
    </row>
    <row r="81" spans="1:1" x14ac:dyDescent="0.3">
      <c r="A81" s="230"/>
    </row>
    <row r="82" spans="1:1" x14ac:dyDescent="0.3">
      <c r="A82" s="230"/>
    </row>
    <row r="83" spans="1:1" x14ac:dyDescent="0.3">
      <c r="A83" s="230"/>
    </row>
    <row r="84" spans="1:1" x14ac:dyDescent="0.3">
      <c r="A84" s="230"/>
    </row>
    <row r="85" spans="1:1" x14ac:dyDescent="0.3">
      <c r="A85" s="230"/>
    </row>
    <row r="86" spans="1:1" x14ac:dyDescent="0.3">
      <c r="A86" s="230"/>
    </row>
    <row r="87" spans="1:1" x14ac:dyDescent="0.3">
      <c r="A87" s="230"/>
    </row>
    <row r="88" spans="1:1" x14ac:dyDescent="0.3">
      <c r="A88" s="230"/>
    </row>
    <row r="89" spans="1:1" x14ac:dyDescent="0.3">
      <c r="A89" s="230"/>
    </row>
    <row r="90" spans="1:1" x14ac:dyDescent="0.3">
      <c r="A90" s="230"/>
    </row>
    <row r="91" spans="1:1" x14ac:dyDescent="0.3">
      <c r="A91" s="230"/>
    </row>
    <row r="92" spans="1:1" x14ac:dyDescent="0.3">
      <c r="A92" s="230"/>
    </row>
    <row r="93" spans="1:1" x14ac:dyDescent="0.3">
      <c r="A93" s="230"/>
    </row>
    <row r="94" spans="1:1" x14ac:dyDescent="0.3">
      <c r="A94" s="230"/>
    </row>
    <row r="95" spans="1:1" x14ac:dyDescent="0.3">
      <c r="A95" s="230"/>
    </row>
    <row r="96" spans="1:1" x14ac:dyDescent="0.3">
      <c r="A96" s="230"/>
    </row>
    <row r="97" spans="1:1" x14ac:dyDescent="0.3">
      <c r="A97" s="230"/>
    </row>
    <row r="98" spans="1:1" x14ac:dyDescent="0.3">
      <c r="A98" s="230"/>
    </row>
    <row r="99" spans="1:1" x14ac:dyDescent="0.3">
      <c r="A99" s="230"/>
    </row>
    <row r="100" spans="1:1" x14ac:dyDescent="0.3">
      <c r="A100" s="230"/>
    </row>
    <row r="101" spans="1:1" x14ac:dyDescent="0.3">
      <c r="A101" s="230"/>
    </row>
    <row r="102" spans="1:1" x14ac:dyDescent="0.3">
      <c r="A102" s="230"/>
    </row>
    <row r="103" spans="1:1" x14ac:dyDescent="0.3">
      <c r="A103" s="230"/>
    </row>
    <row r="104" spans="1:1" x14ac:dyDescent="0.3">
      <c r="A104" s="230"/>
    </row>
    <row r="105" spans="1:1" x14ac:dyDescent="0.3">
      <c r="A105" s="230"/>
    </row>
    <row r="106" spans="1:1" x14ac:dyDescent="0.3">
      <c r="A106" s="230"/>
    </row>
    <row r="107" spans="1:1" x14ac:dyDescent="0.3">
      <c r="A107" s="230"/>
    </row>
    <row r="108" spans="1:1" x14ac:dyDescent="0.3">
      <c r="A108" s="230"/>
    </row>
    <row r="109" spans="1:1" x14ac:dyDescent="0.3">
      <c r="A109" s="230"/>
    </row>
    <row r="110" spans="1:1" x14ac:dyDescent="0.3">
      <c r="A110" s="230"/>
    </row>
    <row r="111" spans="1:1" x14ac:dyDescent="0.3">
      <c r="A111" s="230"/>
    </row>
    <row r="112" spans="1:1" x14ac:dyDescent="0.3">
      <c r="A112" s="230"/>
    </row>
    <row r="113" spans="1:1" x14ac:dyDescent="0.3">
      <c r="A113" s="230"/>
    </row>
    <row r="114" spans="1:1" x14ac:dyDescent="0.3">
      <c r="A114" s="230"/>
    </row>
    <row r="115" spans="1:1" x14ac:dyDescent="0.3">
      <c r="A115" s="230"/>
    </row>
    <row r="116" spans="1:1" x14ac:dyDescent="0.3">
      <c r="A116" s="230"/>
    </row>
    <row r="117" spans="1:1" x14ac:dyDescent="0.3">
      <c r="A117" s="230"/>
    </row>
    <row r="118" spans="1:1" x14ac:dyDescent="0.3">
      <c r="A118" s="230"/>
    </row>
    <row r="119" spans="1:1" x14ac:dyDescent="0.3">
      <c r="A119" s="230"/>
    </row>
    <row r="120" spans="1:1" x14ac:dyDescent="0.3">
      <c r="A120" s="230"/>
    </row>
    <row r="121" spans="1:1" x14ac:dyDescent="0.3">
      <c r="A121" s="230"/>
    </row>
    <row r="122" spans="1:1" x14ac:dyDescent="0.3">
      <c r="A122" s="230"/>
    </row>
    <row r="123" spans="1:1" x14ac:dyDescent="0.3">
      <c r="A123" s="230"/>
    </row>
    <row r="124" spans="1:1" x14ac:dyDescent="0.3">
      <c r="A124" s="230"/>
    </row>
    <row r="125" spans="1:1" x14ac:dyDescent="0.3">
      <c r="A125" s="230"/>
    </row>
    <row r="126" spans="1:1" x14ac:dyDescent="0.3">
      <c r="A126" s="230"/>
    </row>
    <row r="127" spans="1:1" x14ac:dyDescent="0.3">
      <c r="A127" s="230"/>
    </row>
    <row r="128" spans="1:1" x14ac:dyDescent="0.3">
      <c r="A128" s="230"/>
    </row>
    <row r="129" spans="1:1" x14ac:dyDescent="0.3">
      <c r="A129" s="230"/>
    </row>
    <row r="130" spans="1:1" x14ac:dyDescent="0.3">
      <c r="A130" s="230"/>
    </row>
    <row r="131" spans="1:1" x14ac:dyDescent="0.3">
      <c r="A131" s="230"/>
    </row>
    <row r="132" spans="1:1" x14ac:dyDescent="0.3">
      <c r="A132" s="230"/>
    </row>
    <row r="133" spans="1:1" x14ac:dyDescent="0.3">
      <c r="A133" s="230"/>
    </row>
    <row r="134" spans="1:1" x14ac:dyDescent="0.3">
      <c r="A134" s="230"/>
    </row>
    <row r="135" spans="1:1" x14ac:dyDescent="0.3">
      <c r="A135" s="230"/>
    </row>
    <row r="136" spans="1:1" x14ac:dyDescent="0.3">
      <c r="A136" s="230"/>
    </row>
    <row r="137" spans="1:1" x14ac:dyDescent="0.3">
      <c r="A137" s="230"/>
    </row>
    <row r="138" spans="1:1" x14ac:dyDescent="0.3">
      <c r="A138" s="230"/>
    </row>
    <row r="139" spans="1:1" x14ac:dyDescent="0.3">
      <c r="A139" s="230"/>
    </row>
    <row r="140" spans="1:1" x14ac:dyDescent="0.3">
      <c r="A140" s="230"/>
    </row>
    <row r="141" spans="1:1" x14ac:dyDescent="0.3">
      <c r="A141" s="230"/>
    </row>
    <row r="142" spans="1:1" x14ac:dyDescent="0.3">
      <c r="A142" s="230"/>
    </row>
    <row r="143" spans="1:1" x14ac:dyDescent="0.3">
      <c r="A143" s="230"/>
    </row>
    <row r="144" spans="1:1" x14ac:dyDescent="0.3">
      <c r="A144" s="230"/>
    </row>
    <row r="145" spans="1:1" x14ac:dyDescent="0.3">
      <c r="A145" s="230"/>
    </row>
    <row r="146" spans="1:1" x14ac:dyDescent="0.3">
      <c r="A146" s="230"/>
    </row>
    <row r="147" spans="1:1" x14ac:dyDescent="0.3">
      <c r="A147" s="230"/>
    </row>
    <row r="148" spans="1:1" x14ac:dyDescent="0.3">
      <c r="A148" s="230"/>
    </row>
    <row r="149" spans="1:1" x14ac:dyDescent="0.3">
      <c r="A149" s="230"/>
    </row>
    <row r="150" spans="1:1" x14ac:dyDescent="0.3">
      <c r="A150" s="230"/>
    </row>
    <row r="151" spans="1:1" x14ac:dyDescent="0.3">
      <c r="A151" s="230"/>
    </row>
    <row r="152" spans="1:1" x14ac:dyDescent="0.3">
      <c r="A152" s="230"/>
    </row>
    <row r="153" spans="1:1" x14ac:dyDescent="0.3">
      <c r="A153" s="230"/>
    </row>
    <row r="154" spans="1:1" x14ac:dyDescent="0.3">
      <c r="A154" s="230"/>
    </row>
    <row r="155" spans="1:1" x14ac:dyDescent="0.3">
      <c r="A155" s="230"/>
    </row>
    <row r="156" spans="1:1" x14ac:dyDescent="0.3">
      <c r="A156" s="230"/>
    </row>
    <row r="157" spans="1:1" x14ac:dyDescent="0.3">
      <c r="A157" s="230"/>
    </row>
    <row r="158" spans="1:1" x14ac:dyDescent="0.3">
      <c r="A158" s="230"/>
    </row>
    <row r="159" spans="1:1" x14ac:dyDescent="0.3">
      <c r="A159" s="230"/>
    </row>
    <row r="160" spans="1:1" x14ac:dyDescent="0.3">
      <c r="A160" s="230"/>
    </row>
    <row r="161" spans="1:1" x14ac:dyDescent="0.3">
      <c r="A161" s="230"/>
    </row>
    <row r="162" spans="1:1" x14ac:dyDescent="0.3">
      <c r="A162" s="230"/>
    </row>
    <row r="163" spans="1:1" x14ac:dyDescent="0.3">
      <c r="A163" s="230"/>
    </row>
    <row r="164" spans="1:1" x14ac:dyDescent="0.3">
      <c r="A164" s="230"/>
    </row>
    <row r="165" spans="1:1" x14ac:dyDescent="0.3">
      <c r="A165" s="230"/>
    </row>
    <row r="166" spans="1:1" x14ac:dyDescent="0.3">
      <c r="A166" s="230"/>
    </row>
    <row r="167" spans="1:1" x14ac:dyDescent="0.3">
      <c r="A167" s="230"/>
    </row>
    <row r="168" spans="1:1" x14ac:dyDescent="0.3">
      <c r="A168" s="230"/>
    </row>
    <row r="169" spans="1:1" x14ac:dyDescent="0.3">
      <c r="A169" s="230"/>
    </row>
    <row r="170" spans="1:1" x14ac:dyDescent="0.3">
      <c r="A170" s="230"/>
    </row>
    <row r="171" spans="1:1" x14ac:dyDescent="0.3">
      <c r="A171" s="230"/>
    </row>
    <row r="172" spans="1:1" x14ac:dyDescent="0.3">
      <c r="A172" s="230"/>
    </row>
    <row r="173" spans="1:1" x14ac:dyDescent="0.3">
      <c r="A173" s="230"/>
    </row>
    <row r="174" spans="1:1" x14ac:dyDescent="0.3">
      <c r="A174" s="230"/>
    </row>
    <row r="175" spans="1:1" x14ac:dyDescent="0.3">
      <c r="A175" s="230"/>
    </row>
    <row r="176" spans="1:1" x14ac:dyDescent="0.3">
      <c r="A176" s="230"/>
    </row>
    <row r="177" spans="1:1" x14ac:dyDescent="0.3">
      <c r="A177" s="230"/>
    </row>
    <row r="178" spans="1:1" x14ac:dyDescent="0.3">
      <c r="A178" s="230"/>
    </row>
    <row r="179" spans="1:1" x14ac:dyDescent="0.3">
      <c r="A179" s="230"/>
    </row>
    <row r="180" spans="1:1" x14ac:dyDescent="0.3">
      <c r="A180" s="230"/>
    </row>
    <row r="181" spans="1:1" x14ac:dyDescent="0.3">
      <c r="A181" s="230"/>
    </row>
    <row r="182" spans="1:1" x14ac:dyDescent="0.3">
      <c r="A182" s="230"/>
    </row>
    <row r="183" spans="1:1" x14ac:dyDescent="0.3">
      <c r="A183" s="230"/>
    </row>
    <row r="184" spans="1:1" x14ac:dyDescent="0.3">
      <c r="A184" s="230"/>
    </row>
    <row r="185" spans="1:1" x14ac:dyDescent="0.3">
      <c r="A185" s="230"/>
    </row>
    <row r="186" spans="1:1" x14ac:dyDescent="0.3">
      <c r="A186" s="230"/>
    </row>
    <row r="187" spans="1:1" x14ac:dyDescent="0.3">
      <c r="A187" s="230"/>
    </row>
    <row r="188" spans="1:1" x14ac:dyDescent="0.3">
      <c r="A188" s="230"/>
    </row>
    <row r="189" spans="1:1" x14ac:dyDescent="0.3">
      <c r="A189" s="230"/>
    </row>
    <row r="190" spans="1:1" x14ac:dyDescent="0.3">
      <c r="A190" s="230"/>
    </row>
    <row r="191" spans="1:1" x14ac:dyDescent="0.3">
      <c r="A191" s="230"/>
    </row>
    <row r="192" spans="1:1" x14ac:dyDescent="0.3">
      <c r="A192" s="230"/>
    </row>
    <row r="193" spans="1:1" x14ac:dyDescent="0.3">
      <c r="A193" s="230"/>
    </row>
    <row r="194" spans="1:1" x14ac:dyDescent="0.3">
      <c r="A194" s="230"/>
    </row>
    <row r="195" spans="1:1" x14ac:dyDescent="0.3">
      <c r="A195" s="230"/>
    </row>
    <row r="196" spans="1:1" x14ac:dyDescent="0.3">
      <c r="A196" s="230"/>
    </row>
    <row r="197" spans="1:1" x14ac:dyDescent="0.3">
      <c r="A197" s="230"/>
    </row>
    <row r="198" spans="1:1" x14ac:dyDescent="0.3">
      <c r="A198" s="230"/>
    </row>
    <row r="199" spans="1:1" x14ac:dyDescent="0.3">
      <c r="A199" s="230"/>
    </row>
    <row r="200" spans="1:1" x14ac:dyDescent="0.3">
      <c r="A200" s="230"/>
    </row>
    <row r="201" spans="1:1" x14ac:dyDescent="0.3">
      <c r="A201" s="230"/>
    </row>
    <row r="202" spans="1:1" x14ac:dyDescent="0.3">
      <c r="A202" s="230"/>
    </row>
    <row r="203" spans="1:1" x14ac:dyDescent="0.3">
      <c r="A203" s="230"/>
    </row>
    <row r="204" spans="1:1" x14ac:dyDescent="0.3">
      <c r="A204" s="230"/>
    </row>
    <row r="205" spans="1:1" x14ac:dyDescent="0.3">
      <c r="A205" s="230"/>
    </row>
    <row r="206" spans="1:1" x14ac:dyDescent="0.3">
      <c r="A206" s="230"/>
    </row>
    <row r="207" spans="1:1" x14ac:dyDescent="0.3">
      <c r="A207" s="230"/>
    </row>
    <row r="208" spans="1:1" x14ac:dyDescent="0.3">
      <c r="A208" s="230"/>
    </row>
    <row r="209" spans="1:1" x14ac:dyDescent="0.3">
      <c r="A209" s="230"/>
    </row>
    <row r="210" spans="1:1" x14ac:dyDescent="0.3">
      <c r="A210" s="230"/>
    </row>
    <row r="211" spans="1:1" x14ac:dyDescent="0.3">
      <c r="A211" s="230"/>
    </row>
    <row r="212" spans="1:1" x14ac:dyDescent="0.3">
      <c r="A212" s="230"/>
    </row>
    <row r="213" spans="1:1" x14ac:dyDescent="0.3">
      <c r="A213" s="230"/>
    </row>
    <row r="214" spans="1:1" x14ac:dyDescent="0.3">
      <c r="A214" s="230"/>
    </row>
    <row r="215" spans="1:1" x14ac:dyDescent="0.3">
      <c r="A215" s="230"/>
    </row>
    <row r="216" spans="1:1" x14ac:dyDescent="0.3">
      <c r="A216" s="230"/>
    </row>
    <row r="217" spans="1:1" x14ac:dyDescent="0.3">
      <c r="A217" s="230"/>
    </row>
    <row r="218" spans="1:1" x14ac:dyDescent="0.3">
      <c r="A218" s="230"/>
    </row>
    <row r="219" spans="1:1" x14ac:dyDescent="0.3">
      <c r="A219" s="230"/>
    </row>
    <row r="220" spans="1:1" x14ac:dyDescent="0.3">
      <c r="A220" s="230"/>
    </row>
    <row r="221" spans="1:1" x14ac:dyDescent="0.3">
      <c r="A221" s="230"/>
    </row>
    <row r="222" spans="1:1" x14ac:dyDescent="0.3">
      <c r="A222" s="230"/>
    </row>
    <row r="223" spans="1:1" x14ac:dyDescent="0.3">
      <c r="A223" s="230"/>
    </row>
    <row r="224" spans="1:1" x14ac:dyDescent="0.3">
      <c r="A224" s="230"/>
    </row>
    <row r="225" spans="1:1" x14ac:dyDescent="0.3">
      <c r="A225" s="230"/>
    </row>
    <row r="226" spans="1:1" x14ac:dyDescent="0.3">
      <c r="A226" s="230"/>
    </row>
    <row r="227" spans="1:1" x14ac:dyDescent="0.3">
      <c r="A227" s="230"/>
    </row>
    <row r="228" spans="1:1" x14ac:dyDescent="0.3">
      <c r="A228" s="230"/>
    </row>
    <row r="229" spans="1:1" x14ac:dyDescent="0.3">
      <c r="A229" s="230"/>
    </row>
    <row r="230" spans="1:1" x14ac:dyDescent="0.3">
      <c r="A230" s="230"/>
    </row>
    <row r="231" spans="1:1" x14ac:dyDescent="0.3">
      <c r="A231" s="230"/>
    </row>
    <row r="232" spans="1:1" x14ac:dyDescent="0.3">
      <c r="A232" s="230"/>
    </row>
    <row r="233" spans="1:1" x14ac:dyDescent="0.3">
      <c r="A233" s="230"/>
    </row>
    <row r="234" spans="1:1" x14ac:dyDescent="0.3">
      <c r="A234" s="230"/>
    </row>
    <row r="235" spans="1:1" x14ac:dyDescent="0.3">
      <c r="A235" s="230"/>
    </row>
    <row r="236" spans="1:1" x14ac:dyDescent="0.3">
      <c r="A236" s="230"/>
    </row>
    <row r="237" spans="1:1" x14ac:dyDescent="0.3">
      <c r="A237" s="230"/>
    </row>
    <row r="238" spans="1:1" x14ac:dyDescent="0.3">
      <c r="A238" s="230"/>
    </row>
    <row r="239" spans="1:1" x14ac:dyDescent="0.3">
      <c r="A239" s="230"/>
    </row>
    <row r="240" spans="1:1" x14ac:dyDescent="0.3">
      <c r="A240" s="230"/>
    </row>
    <row r="241" spans="1:1" x14ac:dyDescent="0.3">
      <c r="A241" s="230"/>
    </row>
    <row r="242" spans="1:1" x14ac:dyDescent="0.3">
      <c r="A242" s="230"/>
    </row>
    <row r="243" spans="1:1" x14ac:dyDescent="0.3">
      <c r="A243" s="230"/>
    </row>
    <row r="244" spans="1:1" x14ac:dyDescent="0.3">
      <c r="A244" s="230"/>
    </row>
    <row r="245" spans="1:1" x14ac:dyDescent="0.3">
      <c r="A245" s="230"/>
    </row>
    <row r="246" spans="1:1" x14ac:dyDescent="0.3">
      <c r="A246" s="230"/>
    </row>
    <row r="247" spans="1:1" x14ac:dyDescent="0.3">
      <c r="A247" s="230"/>
    </row>
    <row r="248" spans="1:1" x14ac:dyDescent="0.3">
      <c r="A248" s="230"/>
    </row>
    <row r="249" spans="1:1" x14ac:dyDescent="0.3">
      <c r="A249" s="230"/>
    </row>
    <row r="250" spans="1:1" x14ac:dyDescent="0.3">
      <c r="A250" s="230"/>
    </row>
    <row r="251" spans="1:1" x14ac:dyDescent="0.3">
      <c r="A251" s="230"/>
    </row>
    <row r="252" spans="1:1" x14ac:dyDescent="0.3">
      <c r="A252" s="230"/>
    </row>
    <row r="253" spans="1:1" x14ac:dyDescent="0.3">
      <c r="A253" s="230"/>
    </row>
    <row r="254" spans="1:1" x14ac:dyDescent="0.3">
      <c r="A254" s="230"/>
    </row>
    <row r="255" spans="1:1" x14ac:dyDescent="0.3">
      <c r="A255" s="230"/>
    </row>
    <row r="256" spans="1:1" x14ac:dyDescent="0.3">
      <c r="A256" s="230"/>
    </row>
    <row r="257" spans="1:1" x14ac:dyDescent="0.3">
      <c r="A257" s="230"/>
    </row>
    <row r="258" spans="1:1" x14ac:dyDescent="0.3">
      <c r="A258" s="230"/>
    </row>
    <row r="259" spans="1:1" x14ac:dyDescent="0.3">
      <c r="A259" s="230"/>
    </row>
    <row r="260" spans="1:1" x14ac:dyDescent="0.3">
      <c r="A260" s="230"/>
    </row>
    <row r="261" spans="1:1" x14ac:dyDescent="0.3">
      <c r="A261" s="230"/>
    </row>
    <row r="262" spans="1:1" x14ac:dyDescent="0.3">
      <c r="A262" s="230"/>
    </row>
    <row r="263" spans="1:1" x14ac:dyDescent="0.3">
      <c r="A263" s="230"/>
    </row>
    <row r="264" spans="1:1" x14ac:dyDescent="0.3">
      <c r="A264" s="230"/>
    </row>
    <row r="265" spans="1:1" x14ac:dyDescent="0.3">
      <c r="A265" s="230"/>
    </row>
    <row r="266" spans="1:1" x14ac:dyDescent="0.3">
      <c r="A266" s="230"/>
    </row>
    <row r="267" spans="1:1" x14ac:dyDescent="0.3">
      <c r="A267" s="230"/>
    </row>
    <row r="268" spans="1:1" x14ac:dyDescent="0.3">
      <c r="A268" s="230"/>
    </row>
    <row r="269" spans="1:1" x14ac:dyDescent="0.3">
      <c r="A269" s="230"/>
    </row>
    <row r="270" spans="1:1" x14ac:dyDescent="0.3">
      <c r="A270" s="230"/>
    </row>
    <row r="271" spans="1:1" x14ac:dyDescent="0.3">
      <c r="A271" s="230"/>
    </row>
    <row r="272" spans="1:1" x14ac:dyDescent="0.3">
      <c r="A272" s="230"/>
    </row>
    <row r="273" spans="1:1" x14ac:dyDescent="0.3">
      <c r="A273" s="230"/>
    </row>
    <row r="274" spans="1:1" x14ac:dyDescent="0.3">
      <c r="A274" s="230"/>
    </row>
    <row r="275" spans="1:1" x14ac:dyDescent="0.3">
      <c r="A275" s="230"/>
    </row>
    <row r="276" spans="1:1" x14ac:dyDescent="0.3">
      <c r="A276" s="230"/>
    </row>
    <row r="277" spans="1:1" x14ac:dyDescent="0.3">
      <c r="A277" s="230"/>
    </row>
    <row r="278" spans="1:1" x14ac:dyDescent="0.3">
      <c r="A278" s="230"/>
    </row>
    <row r="279" spans="1:1" x14ac:dyDescent="0.3">
      <c r="A279" s="230"/>
    </row>
    <row r="280" spans="1:1" x14ac:dyDescent="0.3">
      <c r="A280" s="230"/>
    </row>
    <row r="281" spans="1:1" x14ac:dyDescent="0.3">
      <c r="A281" s="230"/>
    </row>
    <row r="282" spans="1:1" x14ac:dyDescent="0.3">
      <c r="A282" s="230"/>
    </row>
    <row r="283" spans="1:1" x14ac:dyDescent="0.3">
      <c r="A283" s="230"/>
    </row>
    <row r="284" spans="1:1" x14ac:dyDescent="0.3">
      <c r="A284" s="230"/>
    </row>
    <row r="285" spans="1:1" x14ac:dyDescent="0.3">
      <c r="A285" s="230"/>
    </row>
    <row r="286" spans="1:1" x14ac:dyDescent="0.3">
      <c r="A286" s="230"/>
    </row>
    <row r="287" spans="1:1" x14ac:dyDescent="0.3">
      <c r="A287" s="230"/>
    </row>
    <row r="288" spans="1:1" x14ac:dyDescent="0.3">
      <c r="A288" s="230"/>
    </row>
    <row r="289" spans="1:1" x14ac:dyDescent="0.3">
      <c r="A289" s="230"/>
    </row>
    <row r="290" spans="1:1" x14ac:dyDescent="0.3">
      <c r="A290" s="230"/>
    </row>
    <row r="291" spans="1:1" x14ac:dyDescent="0.3">
      <c r="A291" s="230"/>
    </row>
    <row r="292" spans="1:1" x14ac:dyDescent="0.3">
      <c r="A292" s="230"/>
    </row>
    <row r="293" spans="1:1" x14ac:dyDescent="0.3">
      <c r="A293" s="230"/>
    </row>
    <row r="294" spans="1:1" x14ac:dyDescent="0.3">
      <c r="A294" s="230"/>
    </row>
    <row r="295" spans="1:1" x14ac:dyDescent="0.3">
      <c r="A295" s="230"/>
    </row>
    <row r="296" spans="1:1" x14ac:dyDescent="0.3">
      <c r="A296" s="230"/>
    </row>
    <row r="297" spans="1:1" x14ac:dyDescent="0.3">
      <c r="A297" s="230"/>
    </row>
    <row r="298" spans="1:1" x14ac:dyDescent="0.3">
      <c r="A298" s="230"/>
    </row>
    <row r="299" spans="1:1" x14ac:dyDescent="0.3">
      <c r="A299" s="230"/>
    </row>
    <row r="300" spans="1:1" x14ac:dyDescent="0.3">
      <c r="A300" s="230"/>
    </row>
    <row r="301" spans="1:1" x14ac:dyDescent="0.3">
      <c r="A301" s="230"/>
    </row>
    <row r="302" spans="1:1" x14ac:dyDescent="0.3">
      <c r="A302" s="230"/>
    </row>
    <row r="303" spans="1:1" x14ac:dyDescent="0.3">
      <c r="A303" s="230"/>
    </row>
    <row r="304" spans="1:1" x14ac:dyDescent="0.3">
      <c r="A304" s="230"/>
    </row>
    <row r="305" spans="1:1" x14ac:dyDescent="0.3">
      <c r="A305" s="230"/>
    </row>
    <row r="306" spans="1:1" x14ac:dyDescent="0.3">
      <c r="A306" s="230"/>
    </row>
    <row r="307" spans="1:1" x14ac:dyDescent="0.3">
      <c r="A307" s="230"/>
    </row>
    <row r="308" spans="1:1" x14ac:dyDescent="0.3">
      <c r="A308" s="230"/>
    </row>
    <row r="309" spans="1:1" x14ac:dyDescent="0.3">
      <c r="A309" s="230"/>
    </row>
    <row r="310" spans="1:1" x14ac:dyDescent="0.3">
      <c r="A310" s="230"/>
    </row>
    <row r="311" spans="1:1" x14ac:dyDescent="0.3">
      <c r="A311" s="230"/>
    </row>
    <row r="312" spans="1:1" x14ac:dyDescent="0.3">
      <c r="A312" s="230"/>
    </row>
    <row r="313" spans="1:1" x14ac:dyDescent="0.3">
      <c r="A313" s="230"/>
    </row>
    <row r="314" spans="1:1" x14ac:dyDescent="0.3">
      <c r="A314" s="230"/>
    </row>
    <row r="315" spans="1:1" x14ac:dyDescent="0.3">
      <c r="A315" s="230"/>
    </row>
    <row r="316" spans="1:1" x14ac:dyDescent="0.3">
      <c r="A316" s="230"/>
    </row>
    <row r="317" spans="1:1" x14ac:dyDescent="0.3">
      <c r="A317" s="230"/>
    </row>
    <row r="318" spans="1:1" x14ac:dyDescent="0.3">
      <c r="A318" s="230"/>
    </row>
    <row r="319" spans="1:1" x14ac:dyDescent="0.3">
      <c r="A319" s="230"/>
    </row>
    <row r="320" spans="1:1" x14ac:dyDescent="0.3">
      <c r="A320" s="230"/>
    </row>
    <row r="321" spans="1:1" x14ac:dyDescent="0.3">
      <c r="A321" s="230"/>
    </row>
    <row r="322" spans="1:1" x14ac:dyDescent="0.3">
      <c r="A322" s="230"/>
    </row>
    <row r="323" spans="1:1" x14ac:dyDescent="0.3">
      <c r="A323" s="230"/>
    </row>
    <row r="324" spans="1:1" x14ac:dyDescent="0.3">
      <c r="A324" s="230"/>
    </row>
    <row r="325" spans="1:1" x14ac:dyDescent="0.3">
      <c r="A325" s="230"/>
    </row>
    <row r="326" spans="1:1" x14ac:dyDescent="0.3">
      <c r="A326" s="230"/>
    </row>
    <row r="327" spans="1:1" x14ac:dyDescent="0.3">
      <c r="A327" s="230"/>
    </row>
    <row r="328" spans="1:1" x14ac:dyDescent="0.3">
      <c r="A328" s="230"/>
    </row>
    <row r="329" spans="1:1" x14ac:dyDescent="0.3">
      <c r="A329" s="230"/>
    </row>
    <row r="330" spans="1:1" x14ac:dyDescent="0.3">
      <c r="A330" s="230"/>
    </row>
    <row r="331" spans="1:1" x14ac:dyDescent="0.3">
      <c r="A331" s="230"/>
    </row>
    <row r="332" spans="1:1" x14ac:dyDescent="0.3">
      <c r="A332" s="230"/>
    </row>
    <row r="333" spans="1:1" x14ac:dyDescent="0.3">
      <c r="A333" s="230"/>
    </row>
    <row r="334" spans="1:1" x14ac:dyDescent="0.3">
      <c r="A334" s="230"/>
    </row>
    <row r="335" spans="1:1" x14ac:dyDescent="0.3">
      <c r="A335" s="230"/>
    </row>
    <row r="336" spans="1:1" x14ac:dyDescent="0.3">
      <c r="A336" s="230"/>
    </row>
    <row r="337" spans="1:1" x14ac:dyDescent="0.3">
      <c r="A337" s="230"/>
    </row>
    <row r="338" spans="1:1" x14ac:dyDescent="0.3">
      <c r="A338" s="230"/>
    </row>
    <row r="339" spans="1:1" x14ac:dyDescent="0.3">
      <c r="A339" s="230"/>
    </row>
    <row r="340" spans="1:1" x14ac:dyDescent="0.3">
      <c r="A340" s="230"/>
    </row>
    <row r="341" spans="1:1" x14ac:dyDescent="0.3">
      <c r="A341" s="230"/>
    </row>
    <row r="342" spans="1:1" x14ac:dyDescent="0.3">
      <c r="A342" s="230"/>
    </row>
    <row r="343" spans="1:1" x14ac:dyDescent="0.3">
      <c r="A343" s="230"/>
    </row>
    <row r="344" spans="1:1" x14ac:dyDescent="0.3">
      <c r="A344" s="230"/>
    </row>
    <row r="345" spans="1:1" x14ac:dyDescent="0.3">
      <c r="A345" s="230"/>
    </row>
    <row r="346" spans="1:1" x14ac:dyDescent="0.3">
      <c r="A346" s="230"/>
    </row>
    <row r="347" spans="1:1" x14ac:dyDescent="0.3">
      <c r="A347" s="230"/>
    </row>
    <row r="348" spans="1:1" x14ac:dyDescent="0.3">
      <c r="A348" s="230"/>
    </row>
    <row r="349" spans="1:1" x14ac:dyDescent="0.3">
      <c r="A349" s="230"/>
    </row>
    <row r="350" spans="1:1" x14ac:dyDescent="0.3">
      <c r="A350" s="230"/>
    </row>
    <row r="351" spans="1:1" x14ac:dyDescent="0.3">
      <c r="A351" s="230"/>
    </row>
    <row r="352" spans="1:1" x14ac:dyDescent="0.3">
      <c r="A352" s="230"/>
    </row>
    <row r="353" spans="1:1" x14ac:dyDescent="0.3">
      <c r="A353" s="230"/>
    </row>
    <row r="354" spans="1:1" x14ac:dyDescent="0.3">
      <c r="A354" s="230"/>
    </row>
    <row r="355" spans="1:1" x14ac:dyDescent="0.3">
      <c r="A355" s="230"/>
    </row>
    <row r="356" spans="1:1" x14ac:dyDescent="0.3">
      <c r="A356" s="230"/>
    </row>
    <row r="357" spans="1:1" x14ac:dyDescent="0.3">
      <c r="A357" s="230"/>
    </row>
    <row r="358" spans="1:1" x14ac:dyDescent="0.3">
      <c r="A358" s="230"/>
    </row>
    <row r="359" spans="1:1" x14ac:dyDescent="0.3">
      <c r="A359" s="230"/>
    </row>
    <row r="360" spans="1:1" x14ac:dyDescent="0.3">
      <c r="A360" s="230"/>
    </row>
    <row r="361" spans="1:1" x14ac:dyDescent="0.3">
      <c r="A361" s="230"/>
    </row>
    <row r="362" spans="1:1" x14ac:dyDescent="0.3">
      <c r="A362" s="230"/>
    </row>
    <row r="363" spans="1:1" x14ac:dyDescent="0.3">
      <c r="A363" s="230"/>
    </row>
    <row r="364" spans="1:1" x14ac:dyDescent="0.3">
      <c r="A364" s="230"/>
    </row>
    <row r="365" spans="1:1" x14ac:dyDescent="0.3">
      <c r="A365" s="230"/>
    </row>
    <row r="366" spans="1:1" x14ac:dyDescent="0.3">
      <c r="A366" s="230"/>
    </row>
    <row r="367" spans="1:1" x14ac:dyDescent="0.3">
      <c r="A367" s="230"/>
    </row>
    <row r="368" spans="1:1" x14ac:dyDescent="0.3">
      <c r="A368" s="230"/>
    </row>
    <row r="369" spans="1:1" x14ac:dyDescent="0.3">
      <c r="A369" s="230"/>
    </row>
    <row r="370" spans="1:1" x14ac:dyDescent="0.3">
      <c r="A370" s="230"/>
    </row>
    <row r="371" spans="1:1" x14ac:dyDescent="0.3">
      <c r="A371" s="230"/>
    </row>
    <row r="372" spans="1:1" x14ac:dyDescent="0.3">
      <c r="A372" s="230"/>
    </row>
    <row r="373" spans="1:1" x14ac:dyDescent="0.3">
      <c r="A373" s="230"/>
    </row>
    <row r="374" spans="1:1" x14ac:dyDescent="0.3">
      <c r="A374" s="230"/>
    </row>
    <row r="375" spans="1:1" x14ac:dyDescent="0.3">
      <c r="A375" s="230"/>
    </row>
    <row r="376" spans="1:1" x14ac:dyDescent="0.3">
      <c r="A376" s="230"/>
    </row>
    <row r="377" spans="1:1" x14ac:dyDescent="0.3">
      <c r="A377" s="230"/>
    </row>
    <row r="378" spans="1:1" x14ac:dyDescent="0.3">
      <c r="A378" s="230"/>
    </row>
    <row r="379" spans="1:1" x14ac:dyDescent="0.3">
      <c r="A379" s="230"/>
    </row>
    <row r="380" spans="1:1" x14ac:dyDescent="0.3">
      <c r="A380" s="230"/>
    </row>
    <row r="381" spans="1:1" x14ac:dyDescent="0.3">
      <c r="A381" s="230"/>
    </row>
    <row r="382" spans="1:1" x14ac:dyDescent="0.3">
      <c r="A382" s="230"/>
    </row>
    <row r="383" spans="1:1" x14ac:dyDescent="0.3">
      <c r="A383" s="230"/>
    </row>
    <row r="384" spans="1:1" x14ac:dyDescent="0.3">
      <c r="A384" s="230"/>
    </row>
    <row r="385" spans="1:1" x14ac:dyDescent="0.3">
      <c r="A385" s="230"/>
    </row>
    <row r="386" spans="1:1" x14ac:dyDescent="0.3">
      <c r="A386" s="230"/>
    </row>
    <row r="387" spans="1:1" x14ac:dyDescent="0.3">
      <c r="A387" s="230"/>
    </row>
    <row r="388" spans="1:1" x14ac:dyDescent="0.3">
      <c r="A388" s="230"/>
    </row>
    <row r="389" spans="1:1" x14ac:dyDescent="0.3">
      <c r="A389" s="230"/>
    </row>
    <row r="390" spans="1:1" x14ac:dyDescent="0.3">
      <c r="A390" s="230"/>
    </row>
    <row r="391" spans="1:1" x14ac:dyDescent="0.3">
      <c r="A391" s="230"/>
    </row>
    <row r="392" spans="1:1" x14ac:dyDescent="0.3">
      <c r="A392" s="230"/>
    </row>
    <row r="393" spans="1:1" x14ac:dyDescent="0.3">
      <c r="A393" s="230"/>
    </row>
    <row r="394" spans="1:1" x14ac:dyDescent="0.3">
      <c r="A394" s="230"/>
    </row>
    <row r="395" spans="1:1" x14ac:dyDescent="0.3">
      <c r="A395" s="230"/>
    </row>
    <row r="396" spans="1:1" x14ac:dyDescent="0.3">
      <c r="A396" s="230"/>
    </row>
    <row r="397" spans="1:1" x14ac:dyDescent="0.3">
      <c r="A397" s="230"/>
    </row>
    <row r="398" spans="1:1" x14ac:dyDescent="0.3">
      <c r="A398" s="230"/>
    </row>
    <row r="399" spans="1:1" x14ac:dyDescent="0.3">
      <c r="A399" s="230"/>
    </row>
    <row r="400" spans="1:1" x14ac:dyDescent="0.3">
      <c r="A400" s="230"/>
    </row>
    <row r="401" spans="1:1" x14ac:dyDescent="0.3">
      <c r="A401" s="230"/>
    </row>
    <row r="402" spans="1:1" x14ac:dyDescent="0.3">
      <c r="A402" s="230"/>
    </row>
    <row r="403" spans="1:1" x14ac:dyDescent="0.3">
      <c r="A403" s="230"/>
    </row>
    <row r="404" spans="1:1" x14ac:dyDescent="0.3">
      <c r="A404" s="230"/>
    </row>
    <row r="405" spans="1:1" x14ac:dyDescent="0.3">
      <c r="A405" s="230"/>
    </row>
    <row r="406" spans="1:1" x14ac:dyDescent="0.3">
      <c r="A406" s="230"/>
    </row>
    <row r="407" spans="1:1" x14ac:dyDescent="0.3">
      <c r="A407" s="230"/>
    </row>
    <row r="408" spans="1:1" x14ac:dyDescent="0.3">
      <c r="A408" s="230"/>
    </row>
    <row r="409" spans="1:1" x14ac:dyDescent="0.3">
      <c r="A409" s="230"/>
    </row>
    <row r="410" spans="1:1" x14ac:dyDescent="0.3">
      <c r="A410" s="230"/>
    </row>
    <row r="411" spans="1:1" x14ac:dyDescent="0.3">
      <c r="A411" s="230"/>
    </row>
    <row r="412" spans="1:1" x14ac:dyDescent="0.3">
      <c r="A412" s="230"/>
    </row>
    <row r="413" spans="1:1" x14ac:dyDescent="0.3">
      <c r="A413" s="230"/>
    </row>
    <row r="414" spans="1:1" x14ac:dyDescent="0.3">
      <c r="A414" s="230"/>
    </row>
    <row r="415" spans="1:1" x14ac:dyDescent="0.3">
      <c r="A415" s="230"/>
    </row>
    <row r="416" spans="1:1" x14ac:dyDescent="0.3">
      <c r="A416" s="230"/>
    </row>
    <row r="417" spans="1:1" x14ac:dyDescent="0.3">
      <c r="A417" s="230"/>
    </row>
    <row r="418" spans="1:1" x14ac:dyDescent="0.3">
      <c r="A418" s="230"/>
    </row>
    <row r="419" spans="1:1" x14ac:dyDescent="0.3">
      <c r="A419" s="230"/>
    </row>
    <row r="420" spans="1:1" x14ac:dyDescent="0.3">
      <c r="A420" s="230"/>
    </row>
    <row r="421" spans="1:1" x14ac:dyDescent="0.3">
      <c r="A421" s="230"/>
    </row>
    <row r="422" spans="1:1" x14ac:dyDescent="0.3">
      <c r="A422" s="230"/>
    </row>
    <row r="423" spans="1:1" x14ac:dyDescent="0.3">
      <c r="A423" s="230"/>
    </row>
    <row r="424" spans="1:1" x14ac:dyDescent="0.3">
      <c r="A424" s="230"/>
    </row>
    <row r="425" spans="1:1" x14ac:dyDescent="0.3">
      <c r="A425" s="230"/>
    </row>
    <row r="426" spans="1:1" x14ac:dyDescent="0.3">
      <c r="A426" s="230"/>
    </row>
    <row r="427" spans="1:1" x14ac:dyDescent="0.3">
      <c r="A427" s="230"/>
    </row>
    <row r="428" spans="1:1" x14ac:dyDescent="0.3">
      <c r="A428" s="230"/>
    </row>
    <row r="429" spans="1:1" x14ac:dyDescent="0.3">
      <c r="A429" s="230"/>
    </row>
    <row r="430" spans="1:1" x14ac:dyDescent="0.3">
      <c r="A430" s="230"/>
    </row>
    <row r="431" spans="1:1" x14ac:dyDescent="0.3">
      <c r="A431" s="230"/>
    </row>
    <row r="432" spans="1:1" x14ac:dyDescent="0.3">
      <c r="A432" s="230"/>
    </row>
    <row r="433" spans="1:1" x14ac:dyDescent="0.3">
      <c r="A433" s="230"/>
    </row>
    <row r="434" spans="1:1" x14ac:dyDescent="0.3">
      <c r="A434" s="230"/>
    </row>
    <row r="435" spans="1:1" x14ac:dyDescent="0.3">
      <c r="A435" s="230"/>
    </row>
    <row r="436" spans="1:1" x14ac:dyDescent="0.3">
      <c r="A436" s="230"/>
    </row>
    <row r="437" spans="1:1" x14ac:dyDescent="0.3">
      <c r="A437" s="230"/>
    </row>
    <row r="438" spans="1:1" x14ac:dyDescent="0.3">
      <c r="A438" s="230"/>
    </row>
    <row r="439" spans="1:1" x14ac:dyDescent="0.3">
      <c r="A439" s="230"/>
    </row>
    <row r="440" spans="1:1" x14ac:dyDescent="0.3">
      <c r="A440" s="230"/>
    </row>
    <row r="441" spans="1:1" x14ac:dyDescent="0.3">
      <c r="A441" s="230"/>
    </row>
    <row r="442" spans="1:1" x14ac:dyDescent="0.3">
      <c r="A442" s="230"/>
    </row>
    <row r="443" spans="1:1" x14ac:dyDescent="0.3">
      <c r="A443" s="230"/>
    </row>
    <row r="444" spans="1:1" x14ac:dyDescent="0.3">
      <c r="A444" s="230"/>
    </row>
    <row r="445" spans="1:1" x14ac:dyDescent="0.3">
      <c r="A445" s="230"/>
    </row>
    <row r="446" spans="1:1" x14ac:dyDescent="0.3">
      <c r="A446" s="230"/>
    </row>
    <row r="447" spans="1:1" x14ac:dyDescent="0.3">
      <c r="A447" s="230"/>
    </row>
    <row r="448" spans="1:1" x14ac:dyDescent="0.3">
      <c r="A448" s="230"/>
    </row>
    <row r="449" spans="1:1" x14ac:dyDescent="0.3">
      <c r="A449" s="230"/>
    </row>
    <row r="450" spans="1:1" x14ac:dyDescent="0.3">
      <c r="A450" s="230"/>
    </row>
    <row r="451" spans="1:1" x14ac:dyDescent="0.3">
      <c r="A451" s="230"/>
    </row>
    <row r="452" spans="1:1" x14ac:dyDescent="0.3">
      <c r="A452" s="230"/>
    </row>
    <row r="453" spans="1:1" x14ac:dyDescent="0.3">
      <c r="A453" s="230"/>
    </row>
    <row r="454" spans="1:1" x14ac:dyDescent="0.3">
      <c r="A454" s="230"/>
    </row>
    <row r="455" spans="1:1" x14ac:dyDescent="0.3">
      <c r="A455" s="230"/>
    </row>
    <row r="456" spans="1:1" x14ac:dyDescent="0.3">
      <c r="A456" s="230"/>
    </row>
    <row r="457" spans="1:1" x14ac:dyDescent="0.3">
      <c r="A457" s="230"/>
    </row>
    <row r="458" spans="1:1" x14ac:dyDescent="0.3">
      <c r="A458" s="230"/>
    </row>
    <row r="459" spans="1:1" x14ac:dyDescent="0.3">
      <c r="A459" s="230"/>
    </row>
    <row r="460" spans="1:1" x14ac:dyDescent="0.3">
      <c r="A460" s="230"/>
    </row>
    <row r="461" spans="1:1" x14ac:dyDescent="0.3">
      <c r="A461" s="230"/>
    </row>
    <row r="462" spans="1:1" x14ac:dyDescent="0.3">
      <c r="A462" s="230"/>
    </row>
    <row r="463" spans="1:1" x14ac:dyDescent="0.3">
      <c r="A463" s="230"/>
    </row>
    <row r="464" spans="1:1" x14ac:dyDescent="0.3">
      <c r="A464" s="230"/>
    </row>
    <row r="465" spans="1:1" x14ac:dyDescent="0.3">
      <c r="A465" s="230"/>
    </row>
    <row r="466" spans="1:1" x14ac:dyDescent="0.3">
      <c r="A466" s="230"/>
    </row>
    <row r="467" spans="1:1" x14ac:dyDescent="0.3">
      <c r="A467" s="230"/>
    </row>
    <row r="468" spans="1:1" x14ac:dyDescent="0.3">
      <c r="A468" s="230"/>
    </row>
    <row r="469" spans="1:1" x14ac:dyDescent="0.3">
      <c r="A469" s="230"/>
    </row>
    <row r="470" spans="1:1" x14ac:dyDescent="0.3">
      <c r="A470" s="230"/>
    </row>
    <row r="471" spans="1:1" x14ac:dyDescent="0.3">
      <c r="A471" s="230"/>
    </row>
    <row r="472" spans="1:1" x14ac:dyDescent="0.3">
      <c r="A472" s="230"/>
    </row>
    <row r="473" spans="1:1" x14ac:dyDescent="0.3">
      <c r="A473" s="230"/>
    </row>
    <row r="474" spans="1:1" x14ac:dyDescent="0.3">
      <c r="A474" s="230"/>
    </row>
    <row r="475" spans="1:1" x14ac:dyDescent="0.3">
      <c r="A475" s="230"/>
    </row>
    <row r="476" spans="1:1" x14ac:dyDescent="0.3">
      <c r="A476" s="230"/>
    </row>
    <row r="477" spans="1:1" x14ac:dyDescent="0.3">
      <c r="A477" s="230"/>
    </row>
    <row r="478" spans="1:1" x14ac:dyDescent="0.3">
      <c r="A478" s="230"/>
    </row>
    <row r="479" spans="1:1" x14ac:dyDescent="0.3">
      <c r="A479" s="230"/>
    </row>
    <row r="480" spans="1:1" x14ac:dyDescent="0.3">
      <c r="A480" s="230"/>
    </row>
    <row r="481" spans="1:1" x14ac:dyDescent="0.3">
      <c r="A481" s="230"/>
    </row>
    <row r="482" spans="1:1" x14ac:dyDescent="0.3">
      <c r="A482" s="230"/>
    </row>
    <row r="483" spans="1:1" x14ac:dyDescent="0.3">
      <c r="A483" s="230"/>
    </row>
    <row r="484" spans="1:1" x14ac:dyDescent="0.3">
      <c r="A484" s="230"/>
    </row>
    <row r="485" spans="1:1" x14ac:dyDescent="0.3">
      <c r="A485" s="230"/>
    </row>
    <row r="486" spans="1:1" x14ac:dyDescent="0.3">
      <c r="A486" s="230"/>
    </row>
    <row r="487" spans="1:1" x14ac:dyDescent="0.3">
      <c r="A487" s="230"/>
    </row>
    <row r="488" spans="1:1" x14ac:dyDescent="0.3">
      <c r="A488" s="230"/>
    </row>
    <row r="489" spans="1:1" x14ac:dyDescent="0.3">
      <c r="A489" s="230"/>
    </row>
    <row r="490" spans="1:1" x14ac:dyDescent="0.3">
      <c r="A490" s="230"/>
    </row>
    <row r="491" spans="1:1" x14ac:dyDescent="0.3">
      <c r="A491" s="230"/>
    </row>
    <row r="492" spans="1:1" x14ac:dyDescent="0.3">
      <c r="A492" s="230"/>
    </row>
    <row r="493" spans="1:1" x14ac:dyDescent="0.3">
      <c r="A493" s="230"/>
    </row>
    <row r="494" spans="1:1" x14ac:dyDescent="0.3">
      <c r="A494" s="230"/>
    </row>
    <row r="495" spans="1:1" x14ac:dyDescent="0.3">
      <c r="A495" s="230"/>
    </row>
    <row r="496" spans="1:1" x14ac:dyDescent="0.3">
      <c r="A496" s="230"/>
    </row>
    <row r="497" spans="1:1" x14ac:dyDescent="0.3">
      <c r="A497" s="230"/>
    </row>
    <row r="498" spans="1:1" x14ac:dyDescent="0.3">
      <c r="A498" s="230"/>
    </row>
    <row r="499" spans="1:1" x14ac:dyDescent="0.3">
      <c r="A499" s="230"/>
    </row>
    <row r="500" spans="1:1" x14ac:dyDescent="0.3">
      <c r="A500" s="230"/>
    </row>
    <row r="501" spans="1:1" x14ac:dyDescent="0.3">
      <c r="A501" s="230"/>
    </row>
    <row r="502" spans="1:1" x14ac:dyDescent="0.3">
      <c r="A502" s="230"/>
    </row>
    <row r="503" spans="1:1" x14ac:dyDescent="0.3">
      <c r="A503" s="230"/>
    </row>
    <row r="504" spans="1:1" x14ac:dyDescent="0.3">
      <c r="A504" s="230"/>
    </row>
    <row r="505" spans="1:1" x14ac:dyDescent="0.3">
      <c r="A505" s="230"/>
    </row>
    <row r="506" spans="1:1" x14ac:dyDescent="0.3">
      <c r="A506" s="230"/>
    </row>
    <row r="507" spans="1:1" x14ac:dyDescent="0.3">
      <c r="A507" s="230"/>
    </row>
    <row r="508" spans="1:1" x14ac:dyDescent="0.3">
      <c r="A508" s="230"/>
    </row>
    <row r="509" spans="1:1" x14ac:dyDescent="0.3">
      <c r="A509" s="230"/>
    </row>
    <row r="510" spans="1:1" x14ac:dyDescent="0.3">
      <c r="A510" s="230"/>
    </row>
    <row r="511" spans="1:1" x14ac:dyDescent="0.3">
      <c r="A511" s="230"/>
    </row>
    <row r="512" spans="1:1" x14ac:dyDescent="0.3">
      <c r="A512" s="230"/>
    </row>
    <row r="513" spans="1:1" x14ac:dyDescent="0.3">
      <c r="A513" s="230"/>
    </row>
    <row r="514" spans="1:1" x14ac:dyDescent="0.3">
      <c r="A514" s="230"/>
    </row>
    <row r="515" spans="1:1" x14ac:dyDescent="0.3">
      <c r="A515" s="230"/>
    </row>
    <row r="516" spans="1:1" x14ac:dyDescent="0.3">
      <c r="A516" s="230"/>
    </row>
    <row r="517" spans="1:1" x14ac:dyDescent="0.3">
      <c r="A517" s="230"/>
    </row>
    <row r="518" spans="1:1" x14ac:dyDescent="0.3">
      <c r="A518" s="230"/>
    </row>
    <row r="519" spans="1:1" x14ac:dyDescent="0.3">
      <c r="A519" s="230"/>
    </row>
    <row r="520" spans="1:1" x14ac:dyDescent="0.3">
      <c r="A520" s="230"/>
    </row>
    <row r="521" spans="1:1" x14ac:dyDescent="0.3">
      <c r="A521" s="230"/>
    </row>
    <row r="522" spans="1:1" x14ac:dyDescent="0.3">
      <c r="A522" s="230"/>
    </row>
    <row r="523" spans="1:1" x14ac:dyDescent="0.3">
      <c r="A523" s="230"/>
    </row>
    <row r="524" spans="1:1" x14ac:dyDescent="0.3">
      <c r="A524" s="230"/>
    </row>
    <row r="525" spans="1:1" x14ac:dyDescent="0.3">
      <c r="A525" s="230"/>
    </row>
    <row r="526" spans="1:1" x14ac:dyDescent="0.3">
      <c r="A526" s="230"/>
    </row>
    <row r="527" spans="1:1" x14ac:dyDescent="0.3">
      <c r="A527" s="230"/>
    </row>
    <row r="528" spans="1:1" x14ac:dyDescent="0.3">
      <c r="A528" s="230"/>
    </row>
    <row r="529" spans="1:1" x14ac:dyDescent="0.3">
      <c r="A529" s="230"/>
    </row>
    <row r="530" spans="1:1" x14ac:dyDescent="0.3">
      <c r="A530" s="230"/>
    </row>
    <row r="531" spans="1:1" x14ac:dyDescent="0.3">
      <c r="A531" s="230"/>
    </row>
    <row r="532" spans="1:1" x14ac:dyDescent="0.3">
      <c r="A532" s="230"/>
    </row>
    <row r="533" spans="1:1" x14ac:dyDescent="0.3">
      <c r="A533" s="230"/>
    </row>
    <row r="534" spans="1:1" x14ac:dyDescent="0.3">
      <c r="A534" s="230"/>
    </row>
    <row r="535" spans="1:1" x14ac:dyDescent="0.3">
      <c r="A535" s="230"/>
    </row>
    <row r="536" spans="1:1" x14ac:dyDescent="0.3">
      <c r="A536" s="230"/>
    </row>
    <row r="537" spans="1:1" x14ac:dyDescent="0.3">
      <c r="A537" s="230"/>
    </row>
    <row r="538" spans="1:1" x14ac:dyDescent="0.3">
      <c r="A538" s="230"/>
    </row>
    <row r="539" spans="1:1" x14ac:dyDescent="0.3">
      <c r="A539" s="230"/>
    </row>
    <row r="540" spans="1:1" x14ac:dyDescent="0.3">
      <c r="A540" s="230"/>
    </row>
    <row r="541" spans="1:1" x14ac:dyDescent="0.3">
      <c r="A541" s="230"/>
    </row>
    <row r="542" spans="1:1" x14ac:dyDescent="0.3">
      <c r="A542" s="230"/>
    </row>
    <row r="543" spans="1:1" x14ac:dyDescent="0.3">
      <c r="A543" s="230"/>
    </row>
    <row r="544" spans="1:1" x14ac:dyDescent="0.3">
      <c r="A544" s="230"/>
    </row>
    <row r="545" spans="1:1" x14ac:dyDescent="0.3">
      <c r="A545" s="230"/>
    </row>
    <row r="546" spans="1:1" x14ac:dyDescent="0.3">
      <c r="A546" s="230"/>
    </row>
    <row r="547" spans="1:1" x14ac:dyDescent="0.3">
      <c r="A547" s="230"/>
    </row>
    <row r="548" spans="1:1" x14ac:dyDescent="0.3">
      <c r="A548" s="230"/>
    </row>
    <row r="549" spans="1:1" x14ac:dyDescent="0.3">
      <c r="A549" s="230"/>
    </row>
    <row r="550" spans="1:1" x14ac:dyDescent="0.3">
      <c r="A550" s="230"/>
    </row>
    <row r="551" spans="1:1" x14ac:dyDescent="0.3">
      <c r="A551" s="230"/>
    </row>
    <row r="552" spans="1:1" x14ac:dyDescent="0.3">
      <c r="A552" s="230"/>
    </row>
    <row r="553" spans="1:1" x14ac:dyDescent="0.3">
      <c r="A553" s="230"/>
    </row>
    <row r="554" spans="1:1" x14ac:dyDescent="0.3">
      <c r="A554" s="230"/>
    </row>
    <row r="555" spans="1:1" x14ac:dyDescent="0.3">
      <c r="A555" s="230"/>
    </row>
    <row r="556" spans="1:1" x14ac:dyDescent="0.3">
      <c r="A556" s="230"/>
    </row>
    <row r="557" spans="1:1" x14ac:dyDescent="0.3">
      <c r="A557" s="230"/>
    </row>
    <row r="558" spans="1:1" x14ac:dyDescent="0.3">
      <c r="A558" s="230"/>
    </row>
    <row r="559" spans="1:1" x14ac:dyDescent="0.3">
      <c r="A559" s="230"/>
    </row>
    <row r="560" spans="1:1" x14ac:dyDescent="0.3">
      <c r="A560" s="230"/>
    </row>
    <row r="561" spans="1:1" x14ac:dyDescent="0.3">
      <c r="A561" s="230"/>
    </row>
    <row r="562" spans="1:1" x14ac:dyDescent="0.3">
      <c r="A562" s="230"/>
    </row>
    <row r="563" spans="1:1" x14ac:dyDescent="0.3">
      <c r="A563" s="230"/>
    </row>
    <row r="564" spans="1:1" x14ac:dyDescent="0.3">
      <c r="A564" s="230"/>
    </row>
    <row r="565" spans="1:1" x14ac:dyDescent="0.3">
      <c r="A565" s="230"/>
    </row>
    <row r="566" spans="1:1" x14ac:dyDescent="0.3">
      <c r="A566" s="230"/>
    </row>
    <row r="567" spans="1:1" x14ac:dyDescent="0.3">
      <c r="A567" s="230"/>
    </row>
    <row r="568" spans="1:1" x14ac:dyDescent="0.3">
      <c r="A568" s="230"/>
    </row>
    <row r="569" spans="1:1" x14ac:dyDescent="0.3">
      <c r="A569" s="230"/>
    </row>
    <row r="570" spans="1:1" x14ac:dyDescent="0.3">
      <c r="A570" s="230"/>
    </row>
    <row r="571" spans="1:1" x14ac:dyDescent="0.3">
      <c r="A571" s="230"/>
    </row>
    <row r="572" spans="1:1" x14ac:dyDescent="0.3">
      <c r="A572" s="230"/>
    </row>
    <row r="573" spans="1:1" x14ac:dyDescent="0.3">
      <c r="A573" s="230"/>
    </row>
    <row r="574" spans="1:1" x14ac:dyDescent="0.3">
      <c r="A574" s="230"/>
    </row>
    <row r="575" spans="1:1" x14ac:dyDescent="0.3">
      <c r="A575" s="230"/>
    </row>
    <row r="576" spans="1:1" x14ac:dyDescent="0.3">
      <c r="A576" s="230"/>
    </row>
    <row r="577" spans="1:1" x14ac:dyDescent="0.3">
      <c r="A577" s="230"/>
    </row>
    <row r="578" spans="1:1" x14ac:dyDescent="0.3">
      <c r="A578" s="230"/>
    </row>
    <row r="579" spans="1:1" x14ac:dyDescent="0.3">
      <c r="A579" s="230"/>
    </row>
    <row r="580" spans="1:1" x14ac:dyDescent="0.3">
      <c r="A580" s="230"/>
    </row>
    <row r="581" spans="1:1" x14ac:dyDescent="0.3">
      <c r="A581" s="230"/>
    </row>
    <row r="582" spans="1:1" x14ac:dyDescent="0.3">
      <c r="A582" s="230"/>
    </row>
    <row r="583" spans="1:1" x14ac:dyDescent="0.3">
      <c r="A583" s="230"/>
    </row>
    <row r="584" spans="1:1" x14ac:dyDescent="0.3">
      <c r="A584" s="230"/>
    </row>
    <row r="585" spans="1:1" x14ac:dyDescent="0.3">
      <c r="A585" s="230"/>
    </row>
    <row r="586" spans="1:1" x14ac:dyDescent="0.3">
      <c r="A586" s="230"/>
    </row>
    <row r="587" spans="1:1" x14ac:dyDescent="0.3">
      <c r="A587" s="230"/>
    </row>
    <row r="588" spans="1:1" x14ac:dyDescent="0.3">
      <c r="A588" s="230"/>
    </row>
    <row r="589" spans="1:1" x14ac:dyDescent="0.3">
      <c r="A589" s="230"/>
    </row>
    <row r="590" spans="1:1" x14ac:dyDescent="0.3">
      <c r="A590" s="230"/>
    </row>
    <row r="591" spans="1:1" x14ac:dyDescent="0.3">
      <c r="A591" s="230"/>
    </row>
    <row r="592" spans="1:1" x14ac:dyDescent="0.3">
      <c r="A592" s="230"/>
    </row>
    <row r="593" spans="1:1" x14ac:dyDescent="0.3">
      <c r="A593" s="230"/>
    </row>
    <row r="594" spans="1:1" x14ac:dyDescent="0.3">
      <c r="A594" s="230"/>
    </row>
    <row r="595" spans="1:1" x14ac:dyDescent="0.3">
      <c r="A595" s="230"/>
    </row>
    <row r="596" spans="1:1" x14ac:dyDescent="0.3">
      <c r="A596" s="230"/>
    </row>
    <row r="597" spans="1:1" x14ac:dyDescent="0.3">
      <c r="A597" s="230"/>
    </row>
    <row r="598" spans="1:1" x14ac:dyDescent="0.3">
      <c r="A598" s="230"/>
    </row>
    <row r="599" spans="1:1" x14ac:dyDescent="0.3">
      <c r="A599" s="230"/>
    </row>
    <row r="600" spans="1:1" x14ac:dyDescent="0.3">
      <c r="A600" s="230"/>
    </row>
    <row r="601" spans="1:1" x14ac:dyDescent="0.3">
      <c r="A601" s="230"/>
    </row>
    <row r="602" spans="1:1" x14ac:dyDescent="0.3">
      <c r="A602" s="230"/>
    </row>
    <row r="603" spans="1:1" x14ac:dyDescent="0.3">
      <c r="A603" s="230"/>
    </row>
    <row r="604" spans="1:1" x14ac:dyDescent="0.3">
      <c r="A604" s="230"/>
    </row>
    <row r="605" spans="1:1" x14ac:dyDescent="0.3">
      <c r="A605" s="230"/>
    </row>
    <row r="606" spans="1:1" x14ac:dyDescent="0.3">
      <c r="A606" s="230"/>
    </row>
    <row r="607" spans="1:1" x14ac:dyDescent="0.3">
      <c r="A607" s="230"/>
    </row>
    <row r="608" spans="1:1" x14ac:dyDescent="0.3">
      <c r="A608" s="230"/>
    </row>
    <row r="609" spans="1:1" x14ac:dyDescent="0.3">
      <c r="A609" s="230"/>
    </row>
    <row r="610" spans="1:1" x14ac:dyDescent="0.3">
      <c r="A610" s="230"/>
    </row>
    <row r="611" spans="1:1" x14ac:dyDescent="0.3">
      <c r="A611" s="230"/>
    </row>
    <row r="612" spans="1:1" x14ac:dyDescent="0.3">
      <c r="A612" s="230"/>
    </row>
    <row r="613" spans="1:1" x14ac:dyDescent="0.3">
      <c r="A613" s="230"/>
    </row>
    <row r="614" spans="1:1" x14ac:dyDescent="0.3">
      <c r="A614" s="230"/>
    </row>
    <row r="615" spans="1:1" x14ac:dyDescent="0.3">
      <c r="A615" s="230"/>
    </row>
    <row r="616" spans="1:1" x14ac:dyDescent="0.3">
      <c r="A616" s="230"/>
    </row>
    <row r="617" spans="1:1" x14ac:dyDescent="0.3">
      <c r="A617" s="230"/>
    </row>
    <row r="618" spans="1:1" x14ac:dyDescent="0.3">
      <c r="A618" s="230"/>
    </row>
    <row r="619" spans="1:1" x14ac:dyDescent="0.3">
      <c r="A619" s="230"/>
    </row>
    <row r="620" spans="1:1" x14ac:dyDescent="0.3">
      <c r="A620" s="230"/>
    </row>
    <row r="621" spans="1:1" x14ac:dyDescent="0.3">
      <c r="A621" s="230"/>
    </row>
    <row r="622" spans="1:1" x14ac:dyDescent="0.3">
      <c r="A622" s="230"/>
    </row>
    <row r="623" spans="1:1" x14ac:dyDescent="0.3">
      <c r="A623" s="230"/>
    </row>
    <row r="624" spans="1:1" x14ac:dyDescent="0.3">
      <c r="A624" s="230"/>
    </row>
    <row r="625" spans="1:1" x14ac:dyDescent="0.3">
      <c r="A625" s="230"/>
    </row>
    <row r="626" spans="1:1" x14ac:dyDescent="0.3">
      <c r="A626" s="230"/>
    </row>
    <row r="627" spans="1:1" x14ac:dyDescent="0.3">
      <c r="A627" s="230"/>
    </row>
    <row r="628" spans="1:1" x14ac:dyDescent="0.3">
      <c r="A628" s="230"/>
    </row>
    <row r="629" spans="1:1" x14ac:dyDescent="0.3">
      <c r="A629" s="230"/>
    </row>
    <row r="630" spans="1:1" x14ac:dyDescent="0.3">
      <c r="A630" s="230"/>
    </row>
    <row r="631" spans="1:1" x14ac:dyDescent="0.3">
      <c r="A631" s="230"/>
    </row>
    <row r="632" spans="1:1" x14ac:dyDescent="0.3">
      <c r="A632" s="230"/>
    </row>
    <row r="633" spans="1:1" x14ac:dyDescent="0.3">
      <c r="A633" s="230"/>
    </row>
    <row r="634" spans="1:1" x14ac:dyDescent="0.3">
      <c r="A634" s="230"/>
    </row>
    <row r="635" spans="1:1" x14ac:dyDescent="0.3">
      <c r="A635" s="230"/>
    </row>
    <row r="636" spans="1:1" x14ac:dyDescent="0.3">
      <c r="A636" s="230"/>
    </row>
    <row r="637" spans="1:1" x14ac:dyDescent="0.3">
      <c r="A637" s="230"/>
    </row>
    <row r="638" spans="1:1" x14ac:dyDescent="0.3">
      <c r="A638" s="230"/>
    </row>
    <row r="639" spans="1:1" x14ac:dyDescent="0.3">
      <c r="A639" s="230"/>
    </row>
    <row r="640" spans="1:1" x14ac:dyDescent="0.3">
      <c r="A640" s="230"/>
    </row>
    <row r="641" spans="1:1" x14ac:dyDescent="0.3">
      <c r="A641" s="230"/>
    </row>
    <row r="642" spans="1:1" x14ac:dyDescent="0.3">
      <c r="A642" s="230"/>
    </row>
    <row r="643" spans="1:1" x14ac:dyDescent="0.3">
      <c r="A643" s="230"/>
    </row>
    <row r="644" spans="1:1" x14ac:dyDescent="0.3">
      <c r="A644" s="230"/>
    </row>
    <row r="645" spans="1:1" x14ac:dyDescent="0.3">
      <c r="A645" s="230"/>
    </row>
    <row r="646" spans="1:1" x14ac:dyDescent="0.3">
      <c r="A646" s="230"/>
    </row>
    <row r="647" spans="1:1" x14ac:dyDescent="0.3">
      <c r="A647" s="230"/>
    </row>
    <row r="648" spans="1:1" x14ac:dyDescent="0.3">
      <c r="A648" s="230"/>
    </row>
    <row r="649" spans="1:1" x14ac:dyDescent="0.3">
      <c r="A649" s="230"/>
    </row>
    <row r="650" spans="1:1" x14ac:dyDescent="0.3">
      <c r="A650" s="230"/>
    </row>
    <row r="651" spans="1:1" x14ac:dyDescent="0.3">
      <c r="A651" s="230"/>
    </row>
    <row r="652" spans="1:1" x14ac:dyDescent="0.3">
      <c r="A652" s="230"/>
    </row>
    <row r="653" spans="1:1" x14ac:dyDescent="0.3">
      <c r="A653" s="230"/>
    </row>
    <row r="654" spans="1:1" x14ac:dyDescent="0.3">
      <c r="A654" s="230"/>
    </row>
    <row r="655" spans="1:1" x14ac:dyDescent="0.3">
      <c r="A655" s="230"/>
    </row>
    <row r="656" spans="1:1" x14ac:dyDescent="0.3">
      <c r="A656" s="230"/>
    </row>
    <row r="657" spans="1:1" x14ac:dyDescent="0.3">
      <c r="A657" s="230"/>
    </row>
    <row r="658" spans="1:1" x14ac:dyDescent="0.3">
      <c r="A658" s="230"/>
    </row>
    <row r="659" spans="1:1" x14ac:dyDescent="0.3">
      <c r="A659" s="230"/>
    </row>
    <row r="660" spans="1:1" x14ac:dyDescent="0.3">
      <c r="A660" s="230"/>
    </row>
    <row r="661" spans="1:1" x14ac:dyDescent="0.3">
      <c r="A661" s="230"/>
    </row>
    <row r="662" spans="1:1" x14ac:dyDescent="0.3">
      <c r="A662" s="230"/>
    </row>
    <row r="663" spans="1:1" x14ac:dyDescent="0.3">
      <c r="A663" s="230"/>
    </row>
    <row r="664" spans="1:1" x14ac:dyDescent="0.3">
      <c r="A664" s="230"/>
    </row>
    <row r="665" spans="1:1" x14ac:dyDescent="0.3">
      <c r="A665" s="230"/>
    </row>
    <row r="666" spans="1:1" x14ac:dyDescent="0.3">
      <c r="A666" s="230"/>
    </row>
    <row r="667" spans="1:1" x14ac:dyDescent="0.3">
      <c r="A667" s="230"/>
    </row>
    <row r="668" spans="1:1" x14ac:dyDescent="0.3">
      <c r="A668" s="230"/>
    </row>
    <row r="669" spans="1:1" x14ac:dyDescent="0.3">
      <c r="A669" s="230"/>
    </row>
    <row r="670" spans="1:1" x14ac:dyDescent="0.3">
      <c r="A670" s="230"/>
    </row>
    <row r="671" spans="1:1" x14ac:dyDescent="0.3">
      <c r="A671" s="230"/>
    </row>
    <row r="672" spans="1:1" x14ac:dyDescent="0.3">
      <c r="A672" s="230"/>
    </row>
    <row r="673" spans="1:1" x14ac:dyDescent="0.3">
      <c r="A673" s="230"/>
    </row>
    <row r="674" spans="1:1" x14ac:dyDescent="0.3">
      <c r="A674" s="230"/>
    </row>
    <row r="675" spans="1:1" x14ac:dyDescent="0.3">
      <c r="A675" s="230"/>
    </row>
    <row r="676" spans="1:1" x14ac:dyDescent="0.3">
      <c r="A676" s="230"/>
    </row>
    <row r="677" spans="1:1" x14ac:dyDescent="0.3">
      <c r="A677" s="230"/>
    </row>
    <row r="678" spans="1:1" x14ac:dyDescent="0.3">
      <c r="A678" s="230"/>
    </row>
    <row r="679" spans="1:1" x14ac:dyDescent="0.3">
      <c r="A679" s="230"/>
    </row>
    <row r="680" spans="1:1" x14ac:dyDescent="0.3">
      <c r="A680" s="230"/>
    </row>
    <row r="681" spans="1:1" x14ac:dyDescent="0.3">
      <c r="A681" s="230"/>
    </row>
    <row r="682" spans="1:1" x14ac:dyDescent="0.3">
      <c r="A682" s="230"/>
    </row>
    <row r="683" spans="1:1" x14ac:dyDescent="0.3">
      <c r="A683" s="230"/>
    </row>
    <row r="684" spans="1:1" x14ac:dyDescent="0.3">
      <c r="A684" s="230"/>
    </row>
    <row r="685" spans="1:1" x14ac:dyDescent="0.3">
      <c r="A685" s="230"/>
    </row>
    <row r="686" spans="1:1" x14ac:dyDescent="0.3">
      <c r="A686" s="230"/>
    </row>
    <row r="687" spans="1:1" x14ac:dyDescent="0.3">
      <c r="A687" s="230"/>
    </row>
    <row r="688" spans="1:1" x14ac:dyDescent="0.3">
      <c r="A688" s="230"/>
    </row>
    <row r="689" spans="1:1" x14ac:dyDescent="0.3">
      <c r="A689" s="230"/>
    </row>
    <row r="690" spans="1:1" x14ac:dyDescent="0.3">
      <c r="A690" s="230"/>
    </row>
    <row r="691" spans="1:1" x14ac:dyDescent="0.3">
      <c r="A691" s="230"/>
    </row>
    <row r="692" spans="1:1" x14ac:dyDescent="0.3">
      <c r="A692" s="230"/>
    </row>
    <row r="693" spans="1:1" x14ac:dyDescent="0.3">
      <c r="A693" s="230"/>
    </row>
    <row r="694" spans="1:1" x14ac:dyDescent="0.3">
      <c r="A694" s="230"/>
    </row>
    <row r="695" spans="1:1" x14ac:dyDescent="0.3">
      <c r="A695" s="230"/>
    </row>
    <row r="696" spans="1:1" x14ac:dyDescent="0.3">
      <c r="A696" s="230"/>
    </row>
    <row r="697" spans="1:1" x14ac:dyDescent="0.3">
      <c r="A697" s="230"/>
    </row>
    <row r="698" spans="1:1" x14ac:dyDescent="0.3">
      <c r="A698" s="230"/>
    </row>
    <row r="699" spans="1:1" x14ac:dyDescent="0.3">
      <c r="A699" s="230"/>
    </row>
    <row r="700" spans="1:1" x14ac:dyDescent="0.3">
      <c r="A700" s="230"/>
    </row>
    <row r="701" spans="1:1" x14ac:dyDescent="0.3">
      <c r="A701" s="230"/>
    </row>
    <row r="702" spans="1:1" x14ac:dyDescent="0.3">
      <c r="A702" s="230"/>
    </row>
    <row r="703" spans="1:1" x14ac:dyDescent="0.3">
      <c r="A703" s="230"/>
    </row>
    <row r="704" spans="1:1" x14ac:dyDescent="0.3">
      <c r="A704" s="230"/>
    </row>
    <row r="705" spans="1:1" x14ac:dyDescent="0.3">
      <c r="A705" s="230"/>
    </row>
    <row r="706" spans="1:1" x14ac:dyDescent="0.3">
      <c r="A706" s="230"/>
    </row>
    <row r="707" spans="1:1" x14ac:dyDescent="0.3">
      <c r="A707" s="230"/>
    </row>
    <row r="708" spans="1:1" x14ac:dyDescent="0.3">
      <c r="A708" s="230"/>
    </row>
    <row r="709" spans="1:1" x14ac:dyDescent="0.3">
      <c r="A709" s="230"/>
    </row>
    <row r="710" spans="1:1" x14ac:dyDescent="0.3">
      <c r="A710" s="230"/>
    </row>
    <row r="711" spans="1:1" x14ac:dyDescent="0.3">
      <c r="A711" s="230"/>
    </row>
    <row r="712" spans="1:1" x14ac:dyDescent="0.3">
      <c r="A712" s="230"/>
    </row>
    <row r="713" spans="1:1" x14ac:dyDescent="0.3">
      <c r="A713" s="230"/>
    </row>
    <row r="714" spans="1:1" x14ac:dyDescent="0.3">
      <c r="A714" s="230"/>
    </row>
    <row r="715" spans="1:1" x14ac:dyDescent="0.3">
      <c r="A715" s="230"/>
    </row>
    <row r="716" spans="1:1" x14ac:dyDescent="0.3">
      <c r="A716" s="230"/>
    </row>
    <row r="717" spans="1:1" x14ac:dyDescent="0.3">
      <c r="A717" s="230"/>
    </row>
    <row r="718" spans="1:1" x14ac:dyDescent="0.3">
      <c r="A718" s="230"/>
    </row>
    <row r="719" spans="1:1" x14ac:dyDescent="0.3">
      <c r="A719" s="230"/>
    </row>
    <row r="720" spans="1:1" x14ac:dyDescent="0.3">
      <c r="A720" s="230"/>
    </row>
    <row r="721" spans="1:1" x14ac:dyDescent="0.3">
      <c r="A721" s="230"/>
    </row>
    <row r="722" spans="1:1" x14ac:dyDescent="0.3">
      <c r="A722" s="230"/>
    </row>
    <row r="723" spans="1:1" x14ac:dyDescent="0.3">
      <c r="A723" s="230"/>
    </row>
    <row r="724" spans="1:1" x14ac:dyDescent="0.3">
      <c r="A724" s="230"/>
    </row>
    <row r="725" spans="1:1" x14ac:dyDescent="0.3">
      <c r="A725" s="230"/>
    </row>
    <row r="726" spans="1:1" x14ac:dyDescent="0.3">
      <c r="A726" s="230"/>
    </row>
    <row r="727" spans="1:1" x14ac:dyDescent="0.3">
      <c r="A727" s="230"/>
    </row>
    <row r="728" spans="1:1" x14ac:dyDescent="0.3">
      <c r="A728" s="230"/>
    </row>
    <row r="729" spans="1:1" x14ac:dyDescent="0.3">
      <c r="A729" s="230"/>
    </row>
    <row r="730" spans="1:1" x14ac:dyDescent="0.3">
      <c r="A730" s="230"/>
    </row>
    <row r="731" spans="1:1" x14ac:dyDescent="0.3">
      <c r="A731" s="230"/>
    </row>
    <row r="732" spans="1:1" x14ac:dyDescent="0.3">
      <c r="A732" s="230"/>
    </row>
    <row r="733" spans="1:1" x14ac:dyDescent="0.3">
      <c r="A733" s="230"/>
    </row>
    <row r="734" spans="1:1" x14ac:dyDescent="0.3">
      <c r="A734" s="230"/>
    </row>
    <row r="735" spans="1:1" x14ac:dyDescent="0.3">
      <c r="A735" s="230"/>
    </row>
    <row r="736" spans="1:1" x14ac:dyDescent="0.3">
      <c r="A736" s="230"/>
    </row>
    <row r="737" spans="1:1" x14ac:dyDescent="0.3">
      <c r="A737" s="230"/>
    </row>
    <row r="738" spans="1:1" x14ac:dyDescent="0.3">
      <c r="A738" s="230"/>
    </row>
    <row r="739" spans="1:1" x14ac:dyDescent="0.3">
      <c r="A739" s="230"/>
    </row>
    <row r="740" spans="1:1" x14ac:dyDescent="0.3">
      <c r="A740" s="230"/>
    </row>
    <row r="741" spans="1:1" x14ac:dyDescent="0.3">
      <c r="A741" s="230"/>
    </row>
    <row r="742" spans="1:1" x14ac:dyDescent="0.3">
      <c r="A742" s="230"/>
    </row>
    <row r="743" spans="1:1" x14ac:dyDescent="0.3">
      <c r="A743" s="230"/>
    </row>
    <row r="744" spans="1:1" x14ac:dyDescent="0.3">
      <c r="A744" s="230"/>
    </row>
    <row r="745" spans="1:1" x14ac:dyDescent="0.3">
      <c r="A745" s="230"/>
    </row>
    <row r="746" spans="1:1" x14ac:dyDescent="0.3">
      <c r="A746" s="230"/>
    </row>
    <row r="747" spans="1:1" x14ac:dyDescent="0.3">
      <c r="A747" s="230"/>
    </row>
    <row r="748" spans="1:1" x14ac:dyDescent="0.3">
      <c r="A748" s="230"/>
    </row>
    <row r="749" spans="1:1" x14ac:dyDescent="0.3">
      <c r="A749" s="230"/>
    </row>
    <row r="750" spans="1:1" x14ac:dyDescent="0.3">
      <c r="A750" s="230"/>
    </row>
    <row r="751" spans="1:1" x14ac:dyDescent="0.3">
      <c r="A751" s="230"/>
    </row>
    <row r="752" spans="1:1" x14ac:dyDescent="0.3">
      <c r="A752" s="230"/>
    </row>
    <row r="753" spans="1:1" x14ac:dyDescent="0.3">
      <c r="A753" s="230"/>
    </row>
    <row r="754" spans="1:1" x14ac:dyDescent="0.3">
      <c r="A754" s="230"/>
    </row>
    <row r="755" spans="1:1" x14ac:dyDescent="0.3">
      <c r="A755" s="230"/>
    </row>
    <row r="756" spans="1:1" x14ac:dyDescent="0.3">
      <c r="A756" s="230"/>
    </row>
    <row r="757" spans="1:1" x14ac:dyDescent="0.3">
      <c r="A757" s="230"/>
    </row>
    <row r="758" spans="1:1" x14ac:dyDescent="0.3">
      <c r="A758" s="230"/>
    </row>
    <row r="759" spans="1:1" x14ac:dyDescent="0.3">
      <c r="A759" s="230"/>
    </row>
    <row r="760" spans="1:1" x14ac:dyDescent="0.3">
      <c r="A760" s="230"/>
    </row>
    <row r="761" spans="1:1" x14ac:dyDescent="0.3">
      <c r="A761" s="230"/>
    </row>
    <row r="762" spans="1:1" x14ac:dyDescent="0.3">
      <c r="A762" s="230"/>
    </row>
    <row r="763" spans="1:1" x14ac:dyDescent="0.3">
      <c r="A763" s="230"/>
    </row>
    <row r="764" spans="1:1" x14ac:dyDescent="0.3">
      <c r="A764" s="230"/>
    </row>
    <row r="765" spans="1:1" x14ac:dyDescent="0.3">
      <c r="A765" s="230"/>
    </row>
    <row r="766" spans="1:1" x14ac:dyDescent="0.3">
      <c r="A766" s="230"/>
    </row>
    <row r="767" spans="1:1" x14ac:dyDescent="0.3">
      <c r="A767" s="230"/>
    </row>
    <row r="768" spans="1:1" x14ac:dyDescent="0.3">
      <c r="A768" s="230"/>
    </row>
    <row r="769" spans="1:1" x14ac:dyDescent="0.3">
      <c r="A769" s="230"/>
    </row>
    <row r="770" spans="1:1" x14ac:dyDescent="0.3">
      <c r="A770" s="230"/>
    </row>
    <row r="771" spans="1:1" x14ac:dyDescent="0.3">
      <c r="A771" s="230"/>
    </row>
    <row r="772" spans="1:1" x14ac:dyDescent="0.3">
      <c r="A772" s="230"/>
    </row>
    <row r="773" spans="1:1" x14ac:dyDescent="0.3">
      <c r="A773" s="230"/>
    </row>
    <row r="774" spans="1:1" x14ac:dyDescent="0.3">
      <c r="A774" s="230"/>
    </row>
    <row r="775" spans="1:1" x14ac:dyDescent="0.3">
      <c r="A775" s="230"/>
    </row>
    <row r="776" spans="1:1" x14ac:dyDescent="0.3">
      <c r="A776" s="230"/>
    </row>
    <row r="777" spans="1:1" x14ac:dyDescent="0.3">
      <c r="A777" s="230"/>
    </row>
    <row r="778" spans="1:1" x14ac:dyDescent="0.3">
      <c r="A778" s="230"/>
    </row>
    <row r="779" spans="1:1" x14ac:dyDescent="0.3">
      <c r="A779" s="230"/>
    </row>
    <row r="780" spans="1:1" x14ac:dyDescent="0.3">
      <c r="A780" s="230"/>
    </row>
    <row r="781" spans="1:1" x14ac:dyDescent="0.3">
      <c r="A781" s="230"/>
    </row>
    <row r="782" spans="1:1" x14ac:dyDescent="0.3">
      <c r="A782" s="230"/>
    </row>
    <row r="783" spans="1:1" x14ac:dyDescent="0.3">
      <c r="A783" s="230"/>
    </row>
    <row r="784" spans="1:1" x14ac:dyDescent="0.3">
      <c r="A784" s="230"/>
    </row>
    <row r="785" spans="1:1" x14ac:dyDescent="0.3">
      <c r="A785" s="230"/>
    </row>
    <row r="786" spans="1:1" x14ac:dyDescent="0.3">
      <c r="A786" s="230"/>
    </row>
    <row r="787" spans="1:1" x14ac:dyDescent="0.3">
      <c r="A787" s="230"/>
    </row>
    <row r="788" spans="1:1" x14ac:dyDescent="0.3">
      <c r="A788" s="230"/>
    </row>
    <row r="789" spans="1:1" x14ac:dyDescent="0.3">
      <c r="A789" s="230"/>
    </row>
    <row r="790" spans="1:1" x14ac:dyDescent="0.3">
      <c r="A790" s="230"/>
    </row>
    <row r="791" spans="1:1" x14ac:dyDescent="0.3">
      <c r="A791" s="230"/>
    </row>
    <row r="792" spans="1:1" x14ac:dyDescent="0.3">
      <c r="A792" s="230"/>
    </row>
    <row r="793" spans="1:1" x14ac:dyDescent="0.3">
      <c r="A793" s="230"/>
    </row>
    <row r="794" spans="1:1" x14ac:dyDescent="0.3">
      <c r="A794" s="230"/>
    </row>
    <row r="795" spans="1:1" x14ac:dyDescent="0.3">
      <c r="A795" s="230"/>
    </row>
    <row r="796" spans="1:1" x14ac:dyDescent="0.3">
      <c r="A796" s="230"/>
    </row>
    <row r="797" spans="1:1" x14ac:dyDescent="0.3">
      <c r="A797" s="230"/>
    </row>
    <row r="798" spans="1:1" x14ac:dyDescent="0.3">
      <c r="A798" s="230"/>
    </row>
    <row r="799" spans="1:1" x14ac:dyDescent="0.3">
      <c r="A799" s="230"/>
    </row>
    <row r="800" spans="1:1" x14ac:dyDescent="0.3">
      <c r="A800" s="230"/>
    </row>
    <row r="801" spans="1:1" x14ac:dyDescent="0.3">
      <c r="A801" s="230"/>
    </row>
    <row r="802" spans="1:1" x14ac:dyDescent="0.3">
      <c r="A802" s="230"/>
    </row>
    <row r="803" spans="1:1" x14ac:dyDescent="0.3">
      <c r="A803" s="230"/>
    </row>
    <row r="804" spans="1:1" x14ac:dyDescent="0.3">
      <c r="A804" s="230"/>
    </row>
    <row r="805" spans="1:1" x14ac:dyDescent="0.3">
      <c r="A805" s="230"/>
    </row>
    <row r="806" spans="1:1" x14ac:dyDescent="0.3">
      <c r="A806" s="230"/>
    </row>
    <row r="807" spans="1:1" x14ac:dyDescent="0.3">
      <c r="A807" s="230"/>
    </row>
    <row r="808" spans="1:1" x14ac:dyDescent="0.3">
      <c r="A808" s="230"/>
    </row>
    <row r="809" spans="1:1" x14ac:dyDescent="0.3">
      <c r="A809" s="230"/>
    </row>
    <row r="810" spans="1:1" x14ac:dyDescent="0.3">
      <c r="A810" s="230"/>
    </row>
    <row r="811" spans="1:1" x14ac:dyDescent="0.3">
      <c r="A811" s="230"/>
    </row>
    <row r="812" spans="1:1" x14ac:dyDescent="0.3">
      <c r="A812" s="230"/>
    </row>
    <row r="813" spans="1:1" x14ac:dyDescent="0.3">
      <c r="A813" s="230"/>
    </row>
    <row r="814" spans="1:1" x14ac:dyDescent="0.3">
      <c r="A814" s="230"/>
    </row>
    <row r="815" spans="1:1" x14ac:dyDescent="0.3">
      <c r="A815" s="230"/>
    </row>
    <row r="816" spans="1:1" x14ac:dyDescent="0.3">
      <c r="A816" s="230"/>
    </row>
    <row r="817" spans="1:1" x14ac:dyDescent="0.3">
      <c r="A817" s="230"/>
    </row>
    <row r="818" spans="1:1" x14ac:dyDescent="0.3">
      <c r="A818" s="230"/>
    </row>
    <row r="819" spans="1:1" x14ac:dyDescent="0.3">
      <c r="A819" s="230"/>
    </row>
    <row r="820" spans="1:1" x14ac:dyDescent="0.3">
      <c r="A820" s="230"/>
    </row>
    <row r="821" spans="1:1" x14ac:dyDescent="0.3">
      <c r="A821" s="230"/>
    </row>
    <row r="822" spans="1:1" x14ac:dyDescent="0.3">
      <c r="A822" s="230"/>
    </row>
    <row r="823" spans="1:1" x14ac:dyDescent="0.3">
      <c r="A823" s="230"/>
    </row>
    <row r="824" spans="1:1" x14ac:dyDescent="0.3">
      <c r="A824" s="230"/>
    </row>
    <row r="825" spans="1:1" x14ac:dyDescent="0.3">
      <c r="A825" s="230"/>
    </row>
    <row r="826" spans="1:1" x14ac:dyDescent="0.3">
      <c r="A826" s="230"/>
    </row>
    <row r="827" spans="1:1" x14ac:dyDescent="0.3">
      <c r="A827" s="230"/>
    </row>
    <row r="828" spans="1:1" x14ac:dyDescent="0.3">
      <c r="A828" s="230"/>
    </row>
    <row r="829" spans="1:1" x14ac:dyDescent="0.3">
      <c r="A829" s="230"/>
    </row>
    <row r="830" spans="1:1" x14ac:dyDescent="0.3">
      <c r="A830" s="230"/>
    </row>
    <row r="831" spans="1:1" x14ac:dyDescent="0.3">
      <c r="A831" s="230"/>
    </row>
    <row r="832" spans="1:1" x14ac:dyDescent="0.3">
      <c r="A832" s="230"/>
    </row>
    <row r="833" spans="1:1" x14ac:dyDescent="0.3">
      <c r="A833" s="230"/>
    </row>
    <row r="834" spans="1:1" x14ac:dyDescent="0.3">
      <c r="A834" s="230"/>
    </row>
    <row r="835" spans="1:1" x14ac:dyDescent="0.3">
      <c r="A835" s="230"/>
    </row>
    <row r="836" spans="1:1" x14ac:dyDescent="0.3">
      <c r="A836" s="230"/>
    </row>
    <row r="837" spans="1:1" x14ac:dyDescent="0.3">
      <c r="A837" s="230"/>
    </row>
    <row r="838" spans="1:1" x14ac:dyDescent="0.3">
      <c r="A838" s="230"/>
    </row>
    <row r="839" spans="1:1" x14ac:dyDescent="0.3">
      <c r="A839" s="230"/>
    </row>
    <row r="840" spans="1:1" x14ac:dyDescent="0.3">
      <c r="A840" s="230"/>
    </row>
    <row r="841" spans="1:1" x14ac:dyDescent="0.3">
      <c r="A841" s="230"/>
    </row>
    <row r="842" spans="1:1" x14ac:dyDescent="0.3">
      <c r="A842" s="230"/>
    </row>
    <row r="843" spans="1:1" x14ac:dyDescent="0.3">
      <c r="A843" s="230"/>
    </row>
    <row r="844" spans="1:1" x14ac:dyDescent="0.3">
      <c r="A844" s="230"/>
    </row>
    <row r="845" spans="1:1" x14ac:dyDescent="0.3">
      <c r="A845" s="230"/>
    </row>
    <row r="846" spans="1:1" x14ac:dyDescent="0.3">
      <c r="A846" s="230"/>
    </row>
    <row r="847" spans="1:1" x14ac:dyDescent="0.3">
      <c r="A847" s="230"/>
    </row>
    <row r="848" spans="1:1" x14ac:dyDescent="0.3">
      <c r="A848" s="230"/>
    </row>
    <row r="849" spans="1:1" x14ac:dyDescent="0.3">
      <c r="A849" s="230"/>
    </row>
    <row r="850" spans="1:1" x14ac:dyDescent="0.3">
      <c r="A850" s="230"/>
    </row>
    <row r="851" spans="1:1" x14ac:dyDescent="0.3">
      <c r="A851" s="230"/>
    </row>
    <row r="852" spans="1:1" x14ac:dyDescent="0.3">
      <c r="A852" s="230"/>
    </row>
    <row r="853" spans="1:1" x14ac:dyDescent="0.3">
      <c r="A853" s="230"/>
    </row>
    <row r="854" spans="1:1" x14ac:dyDescent="0.3">
      <c r="A854" s="230"/>
    </row>
    <row r="855" spans="1:1" x14ac:dyDescent="0.3">
      <c r="A855" s="230"/>
    </row>
    <row r="856" spans="1:1" x14ac:dyDescent="0.3">
      <c r="A856" s="230"/>
    </row>
    <row r="857" spans="1:1" x14ac:dyDescent="0.3">
      <c r="A857" s="230"/>
    </row>
    <row r="858" spans="1:1" x14ac:dyDescent="0.3">
      <c r="A858" s="230"/>
    </row>
    <row r="859" spans="1:1" x14ac:dyDescent="0.3">
      <c r="A859" s="230"/>
    </row>
    <row r="860" spans="1:1" x14ac:dyDescent="0.3">
      <c r="A860" s="230"/>
    </row>
    <row r="861" spans="1:1" x14ac:dyDescent="0.3">
      <c r="A861" s="230"/>
    </row>
    <row r="862" spans="1:1" x14ac:dyDescent="0.3">
      <c r="A862" s="230"/>
    </row>
    <row r="863" spans="1:1" x14ac:dyDescent="0.3">
      <c r="A863" s="230"/>
    </row>
    <row r="864" spans="1:1" x14ac:dyDescent="0.3">
      <c r="A864" s="230"/>
    </row>
    <row r="865" spans="1:1" x14ac:dyDescent="0.3">
      <c r="A865" s="230"/>
    </row>
    <row r="866" spans="1:1" x14ac:dyDescent="0.3">
      <c r="A866" s="230"/>
    </row>
    <row r="867" spans="1:1" x14ac:dyDescent="0.3">
      <c r="A867" s="230"/>
    </row>
    <row r="868" spans="1:1" x14ac:dyDescent="0.3">
      <c r="A868" s="230"/>
    </row>
    <row r="869" spans="1:1" x14ac:dyDescent="0.3">
      <c r="A869" s="230"/>
    </row>
    <row r="870" spans="1:1" x14ac:dyDescent="0.3">
      <c r="A870" s="230"/>
    </row>
    <row r="871" spans="1:1" x14ac:dyDescent="0.3">
      <c r="A871" s="230"/>
    </row>
    <row r="872" spans="1:1" x14ac:dyDescent="0.3">
      <c r="A872" s="230"/>
    </row>
    <row r="873" spans="1:1" x14ac:dyDescent="0.3">
      <c r="A873" s="230"/>
    </row>
    <row r="874" spans="1:1" x14ac:dyDescent="0.3">
      <c r="A874" s="230"/>
    </row>
    <row r="875" spans="1:1" x14ac:dyDescent="0.3">
      <c r="A875" s="230"/>
    </row>
    <row r="876" spans="1:1" x14ac:dyDescent="0.3">
      <c r="A876" s="230"/>
    </row>
    <row r="877" spans="1:1" x14ac:dyDescent="0.3">
      <c r="A877" s="230"/>
    </row>
    <row r="878" spans="1:1" x14ac:dyDescent="0.3">
      <c r="A878" s="230"/>
    </row>
    <row r="879" spans="1:1" x14ac:dyDescent="0.3">
      <c r="A879" s="230"/>
    </row>
    <row r="880" spans="1:1" x14ac:dyDescent="0.3">
      <c r="A880" s="230"/>
    </row>
    <row r="881" spans="1:1" x14ac:dyDescent="0.3">
      <c r="A881" s="230"/>
    </row>
    <row r="882" spans="1:1" x14ac:dyDescent="0.3">
      <c r="A882" s="230"/>
    </row>
    <row r="883" spans="1:1" x14ac:dyDescent="0.3">
      <c r="A883" s="230"/>
    </row>
    <row r="884" spans="1:1" x14ac:dyDescent="0.3">
      <c r="A884" s="230"/>
    </row>
    <row r="885" spans="1:1" x14ac:dyDescent="0.3">
      <c r="A885" s="230"/>
    </row>
    <row r="886" spans="1:1" x14ac:dyDescent="0.3">
      <c r="A886" s="230"/>
    </row>
    <row r="887" spans="1:1" x14ac:dyDescent="0.3">
      <c r="A887" s="230"/>
    </row>
    <row r="888" spans="1:1" x14ac:dyDescent="0.3">
      <c r="A888" s="230"/>
    </row>
    <row r="889" spans="1:1" x14ac:dyDescent="0.3">
      <c r="A889" s="230"/>
    </row>
    <row r="890" spans="1:1" x14ac:dyDescent="0.3">
      <c r="A890" s="230"/>
    </row>
    <row r="891" spans="1:1" x14ac:dyDescent="0.3">
      <c r="A891" s="230"/>
    </row>
    <row r="892" spans="1:1" x14ac:dyDescent="0.3">
      <c r="A892" s="230"/>
    </row>
    <row r="893" spans="1:1" x14ac:dyDescent="0.3">
      <c r="A893" s="230"/>
    </row>
    <row r="894" spans="1:1" x14ac:dyDescent="0.3">
      <c r="A894" s="230"/>
    </row>
    <row r="895" spans="1:1" x14ac:dyDescent="0.3">
      <c r="A895" s="230"/>
    </row>
    <row r="896" spans="1:1" x14ac:dyDescent="0.3">
      <c r="A896" s="230"/>
    </row>
    <row r="897" spans="1:1" x14ac:dyDescent="0.3">
      <c r="A897" s="230"/>
    </row>
    <row r="898" spans="1:1" x14ac:dyDescent="0.3">
      <c r="A898" s="230"/>
    </row>
    <row r="899" spans="1:1" x14ac:dyDescent="0.3">
      <c r="A899" s="230"/>
    </row>
    <row r="900" spans="1:1" x14ac:dyDescent="0.3">
      <c r="A900" s="230"/>
    </row>
    <row r="901" spans="1:1" x14ac:dyDescent="0.3">
      <c r="A901" s="230"/>
    </row>
    <row r="902" spans="1:1" x14ac:dyDescent="0.3">
      <c r="A902" s="230"/>
    </row>
    <row r="903" spans="1:1" x14ac:dyDescent="0.3">
      <c r="A903" s="230"/>
    </row>
    <row r="904" spans="1:1" x14ac:dyDescent="0.3">
      <c r="A904" s="230"/>
    </row>
    <row r="905" spans="1:1" x14ac:dyDescent="0.3">
      <c r="A905" s="230"/>
    </row>
    <row r="906" spans="1:1" x14ac:dyDescent="0.3">
      <c r="A906" s="230"/>
    </row>
    <row r="907" spans="1:1" x14ac:dyDescent="0.3">
      <c r="A907" s="230"/>
    </row>
    <row r="908" spans="1:1" x14ac:dyDescent="0.3">
      <c r="A908" s="230"/>
    </row>
    <row r="909" spans="1:1" x14ac:dyDescent="0.3">
      <c r="A909" s="230"/>
    </row>
    <row r="910" spans="1:1" x14ac:dyDescent="0.3">
      <c r="A910" s="230"/>
    </row>
    <row r="911" spans="1:1" x14ac:dyDescent="0.3">
      <c r="A911" s="230"/>
    </row>
    <row r="912" spans="1:1" x14ac:dyDescent="0.3">
      <c r="A912" s="230"/>
    </row>
    <row r="913" spans="1:1" x14ac:dyDescent="0.3">
      <c r="A913" s="230"/>
    </row>
    <row r="914" spans="1:1" x14ac:dyDescent="0.3">
      <c r="A914" s="230"/>
    </row>
    <row r="915" spans="1:1" x14ac:dyDescent="0.3">
      <c r="A915" s="230"/>
    </row>
    <row r="916" spans="1:1" x14ac:dyDescent="0.3">
      <c r="A916" s="230"/>
    </row>
    <row r="917" spans="1:1" x14ac:dyDescent="0.3">
      <c r="A917" s="230"/>
    </row>
    <row r="918" spans="1:1" x14ac:dyDescent="0.3">
      <c r="A918" s="230"/>
    </row>
    <row r="919" spans="1:1" x14ac:dyDescent="0.3">
      <c r="A919" s="230"/>
    </row>
    <row r="920" spans="1:1" x14ac:dyDescent="0.3">
      <c r="A920" s="230"/>
    </row>
    <row r="921" spans="1:1" x14ac:dyDescent="0.3">
      <c r="A921" s="230"/>
    </row>
    <row r="922" spans="1:1" x14ac:dyDescent="0.3">
      <c r="A922" s="230"/>
    </row>
    <row r="923" spans="1:1" x14ac:dyDescent="0.3">
      <c r="A923" s="230"/>
    </row>
    <row r="924" spans="1:1" x14ac:dyDescent="0.3">
      <c r="A924" s="230"/>
    </row>
    <row r="925" spans="1:1" x14ac:dyDescent="0.3">
      <c r="A925" s="230"/>
    </row>
    <row r="926" spans="1:1" x14ac:dyDescent="0.3">
      <c r="A926" s="230"/>
    </row>
    <row r="927" spans="1:1" x14ac:dyDescent="0.3">
      <c r="A927" s="230"/>
    </row>
    <row r="928" spans="1:1" x14ac:dyDescent="0.3">
      <c r="A928" s="230"/>
    </row>
    <row r="929" spans="1:1" x14ac:dyDescent="0.3">
      <c r="A929" s="230"/>
    </row>
    <row r="930" spans="1:1" x14ac:dyDescent="0.3">
      <c r="A930" s="230"/>
    </row>
    <row r="931" spans="1:1" x14ac:dyDescent="0.3">
      <c r="A931" s="230"/>
    </row>
    <row r="932" spans="1:1" x14ac:dyDescent="0.3">
      <c r="A932" s="230"/>
    </row>
    <row r="933" spans="1:1" x14ac:dyDescent="0.3">
      <c r="A933" s="230"/>
    </row>
    <row r="934" spans="1:1" x14ac:dyDescent="0.3">
      <c r="A934" s="230"/>
    </row>
    <row r="935" spans="1:1" x14ac:dyDescent="0.3">
      <c r="A935" s="230"/>
    </row>
    <row r="936" spans="1:1" x14ac:dyDescent="0.3">
      <c r="A936" s="230"/>
    </row>
    <row r="937" spans="1:1" x14ac:dyDescent="0.3">
      <c r="A937" s="230"/>
    </row>
    <row r="938" spans="1:1" x14ac:dyDescent="0.3">
      <c r="A938" s="230"/>
    </row>
    <row r="939" spans="1:1" x14ac:dyDescent="0.3">
      <c r="A939" s="230"/>
    </row>
    <row r="940" spans="1:1" x14ac:dyDescent="0.3">
      <c r="A940" s="230"/>
    </row>
    <row r="941" spans="1:1" x14ac:dyDescent="0.3">
      <c r="A941" s="230"/>
    </row>
    <row r="942" spans="1:1" x14ac:dyDescent="0.3">
      <c r="A942" s="230"/>
    </row>
    <row r="943" spans="1:1" x14ac:dyDescent="0.3">
      <c r="A943" s="230"/>
    </row>
    <row r="944" spans="1:1" x14ac:dyDescent="0.3">
      <c r="A944" s="230"/>
    </row>
    <row r="945" spans="1:1" x14ac:dyDescent="0.3">
      <c r="A945" s="230"/>
    </row>
    <row r="946" spans="1:1" x14ac:dyDescent="0.3">
      <c r="A946" s="230"/>
    </row>
    <row r="947" spans="1:1" x14ac:dyDescent="0.3">
      <c r="A947" s="230"/>
    </row>
    <row r="948" spans="1:1" x14ac:dyDescent="0.3">
      <c r="A948" s="230"/>
    </row>
    <row r="949" spans="1:1" x14ac:dyDescent="0.3">
      <c r="A949" s="230"/>
    </row>
    <row r="950" spans="1:1" x14ac:dyDescent="0.3">
      <c r="A950" s="230"/>
    </row>
    <row r="951" spans="1:1" x14ac:dyDescent="0.3">
      <c r="A951" s="230"/>
    </row>
    <row r="952" spans="1:1" x14ac:dyDescent="0.3">
      <c r="A952" s="230"/>
    </row>
    <row r="953" spans="1:1" x14ac:dyDescent="0.3">
      <c r="A953" s="230"/>
    </row>
    <row r="954" spans="1:1" x14ac:dyDescent="0.3">
      <c r="A954" s="230"/>
    </row>
    <row r="955" spans="1:1" x14ac:dyDescent="0.3">
      <c r="A955" s="230"/>
    </row>
    <row r="956" spans="1:1" x14ac:dyDescent="0.3">
      <c r="A956" s="230"/>
    </row>
    <row r="957" spans="1:1" x14ac:dyDescent="0.3">
      <c r="A957" s="230"/>
    </row>
    <row r="958" spans="1:1" x14ac:dyDescent="0.3">
      <c r="A958" s="230"/>
    </row>
    <row r="959" spans="1:1" x14ac:dyDescent="0.3">
      <c r="A959" s="230"/>
    </row>
    <row r="960" spans="1:1" x14ac:dyDescent="0.3">
      <c r="A960" s="230"/>
    </row>
    <row r="961" spans="1:1" x14ac:dyDescent="0.3">
      <c r="A961" s="230"/>
    </row>
    <row r="962" spans="1:1" x14ac:dyDescent="0.3">
      <c r="A962" s="230"/>
    </row>
    <row r="963" spans="1:1" x14ac:dyDescent="0.3">
      <c r="A963" s="230"/>
    </row>
    <row r="964" spans="1:1" x14ac:dyDescent="0.3">
      <c r="A964" s="230"/>
    </row>
    <row r="965" spans="1:1" x14ac:dyDescent="0.3">
      <c r="A965" s="230"/>
    </row>
    <row r="966" spans="1:1" x14ac:dyDescent="0.3">
      <c r="A966" s="230"/>
    </row>
    <row r="967" spans="1:1" x14ac:dyDescent="0.3">
      <c r="A967" s="230"/>
    </row>
    <row r="968" spans="1:1" x14ac:dyDescent="0.3">
      <c r="A968" s="230"/>
    </row>
    <row r="969" spans="1:1" x14ac:dyDescent="0.3">
      <c r="A969" s="230"/>
    </row>
    <row r="970" spans="1:1" x14ac:dyDescent="0.3">
      <c r="A970" s="230"/>
    </row>
    <row r="971" spans="1:1" x14ac:dyDescent="0.3">
      <c r="A971" s="230"/>
    </row>
    <row r="972" spans="1:1" x14ac:dyDescent="0.3">
      <c r="A972" s="230"/>
    </row>
    <row r="973" spans="1:1" x14ac:dyDescent="0.3">
      <c r="A973" s="230"/>
    </row>
    <row r="974" spans="1:1" x14ac:dyDescent="0.3">
      <c r="A974" s="230"/>
    </row>
    <row r="975" spans="1:1" x14ac:dyDescent="0.3">
      <c r="A975" s="230"/>
    </row>
    <row r="976" spans="1:1" x14ac:dyDescent="0.3">
      <c r="A976" s="230"/>
    </row>
    <row r="977" spans="1:1" x14ac:dyDescent="0.3">
      <c r="A977" s="230"/>
    </row>
    <row r="978" spans="1:1" x14ac:dyDescent="0.3">
      <c r="A978" s="230"/>
    </row>
    <row r="979" spans="1:1" x14ac:dyDescent="0.3">
      <c r="A979" s="230"/>
    </row>
    <row r="980" spans="1:1" x14ac:dyDescent="0.3">
      <c r="A980" s="230"/>
    </row>
    <row r="981" spans="1:1" x14ac:dyDescent="0.3">
      <c r="A981" s="230"/>
    </row>
    <row r="982" spans="1:1" x14ac:dyDescent="0.3">
      <c r="A982" s="230"/>
    </row>
    <row r="983" spans="1:1" x14ac:dyDescent="0.3">
      <c r="A983" s="230"/>
    </row>
    <row r="984" spans="1:1" x14ac:dyDescent="0.3">
      <c r="A984" s="230"/>
    </row>
    <row r="985" spans="1:1" x14ac:dyDescent="0.3">
      <c r="A985" s="230"/>
    </row>
    <row r="986" spans="1:1" x14ac:dyDescent="0.3">
      <c r="A986" s="230"/>
    </row>
    <row r="987" spans="1:1" x14ac:dyDescent="0.3">
      <c r="A987" s="230"/>
    </row>
    <row r="988" spans="1:1" x14ac:dyDescent="0.3">
      <c r="A988" s="230"/>
    </row>
    <row r="989" spans="1:1" x14ac:dyDescent="0.3">
      <c r="A989" s="230"/>
    </row>
    <row r="990" spans="1:1" x14ac:dyDescent="0.3">
      <c r="A990" s="230"/>
    </row>
    <row r="991" spans="1:1" x14ac:dyDescent="0.3">
      <c r="A991" s="230"/>
    </row>
    <row r="992" spans="1:1" x14ac:dyDescent="0.3">
      <c r="A992" s="230"/>
    </row>
    <row r="993" spans="1:1" x14ac:dyDescent="0.3">
      <c r="A993" s="230"/>
    </row>
    <row r="994" spans="1:1" x14ac:dyDescent="0.3">
      <c r="A994" s="230"/>
    </row>
    <row r="995" spans="1:1" x14ac:dyDescent="0.3">
      <c r="A995" s="230"/>
    </row>
    <row r="996" spans="1:1" x14ac:dyDescent="0.3">
      <c r="A996" s="230"/>
    </row>
    <row r="997" spans="1:1" x14ac:dyDescent="0.3">
      <c r="A997" s="230"/>
    </row>
    <row r="998" spans="1:1" x14ac:dyDescent="0.3">
      <c r="A998" s="230"/>
    </row>
    <row r="999" spans="1:1" x14ac:dyDescent="0.3">
      <c r="A999" s="230"/>
    </row>
    <row r="1000" spans="1:1" x14ac:dyDescent="0.3">
      <c r="A1000" s="230"/>
    </row>
    <row r="1001" spans="1:1" x14ac:dyDescent="0.3">
      <c r="A1001" s="230"/>
    </row>
    <row r="1002" spans="1:1" x14ac:dyDescent="0.3">
      <c r="A1002" s="230"/>
    </row>
    <row r="1003" spans="1:1" x14ac:dyDescent="0.3">
      <c r="A1003" s="230"/>
    </row>
    <row r="1004" spans="1:1" x14ac:dyDescent="0.3">
      <c r="A1004" s="230"/>
    </row>
    <row r="1005" spans="1:1" x14ac:dyDescent="0.3">
      <c r="A1005" s="230"/>
    </row>
    <row r="1006" spans="1:1" x14ac:dyDescent="0.3">
      <c r="A1006" s="230"/>
    </row>
    <row r="1007" spans="1:1" x14ac:dyDescent="0.3">
      <c r="A1007" s="230"/>
    </row>
    <row r="1008" spans="1:1" x14ac:dyDescent="0.3">
      <c r="A1008" s="230"/>
    </row>
    <row r="1009" spans="1:1" x14ac:dyDescent="0.3">
      <c r="A1009" s="230"/>
    </row>
    <row r="1010" spans="1:1" x14ac:dyDescent="0.3">
      <c r="A1010" s="230"/>
    </row>
    <row r="1011" spans="1:1" x14ac:dyDescent="0.3">
      <c r="A1011" s="230"/>
    </row>
    <row r="1012" spans="1:1" x14ac:dyDescent="0.3">
      <c r="A1012" s="230"/>
    </row>
    <row r="1013" spans="1:1" x14ac:dyDescent="0.3">
      <c r="A1013" s="230"/>
    </row>
    <row r="1014" spans="1:1" x14ac:dyDescent="0.3">
      <c r="A1014" s="230"/>
    </row>
    <row r="1015" spans="1:1" x14ac:dyDescent="0.3">
      <c r="A1015" s="230"/>
    </row>
    <row r="1016" spans="1:1" x14ac:dyDescent="0.3">
      <c r="A1016" s="230"/>
    </row>
    <row r="1017" spans="1:1" x14ac:dyDescent="0.3">
      <c r="A1017" s="230"/>
    </row>
    <row r="1018" spans="1:1" x14ac:dyDescent="0.3">
      <c r="A1018" s="230"/>
    </row>
    <row r="1019" spans="1:1" x14ac:dyDescent="0.3">
      <c r="A1019" s="230"/>
    </row>
    <row r="1020" spans="1:1" x14ac:dyDescent="0.3">
      <c r="A1020" s="230"/>
    </row>
    <row r="1021" spans="1:1" x14ac:dyDescent="0.3">
      <c r="A1021" s="230"/>
    </row>
    <row r="1022" spans="1:1" x14ac:dyDescent="0.3">
      <c r="A1022" s="230"/>
    </row>
    <row r="1023" spans="1:1" x14ac:dyDescent="0.3">
      <c r="A1023" s="230"/>
    </row>
    <row r="1024" spans="1:1" x14ac:dyDescent="0.3">
      <c r="A1024" s="230"/>
    </row>
    <row r="1025" spans="1:1" x14ac:dyDescent="0.3">
      <c r="A1025" s="230"/>
    </row>
    <row r="1026" spans="1:1" x14ac:dyDescent="0.3">
      <c r="A1026" s="230"/>
    </row>
    <row r="1027" spans="1:1" x14ac:dyDescent="0.3">
      <c r="A1027" s="230"/>
    </row>
    <row r="1028" spans="1:1" x14ac:dyDescent="0.3">
      <c r="A1028" s="230"/>
    </row>
    <row r="1029" spans="1:1" x14ac:dyDescent="0.3">
      <c r="A1029" s="230"/>
    </row>
    <row r="1030" spans="1:1" x14ac:dyDescent="0.3">
      <c r="A1030" s="230"/>
    </row>
    <row r="1031" spans="1:1" x14ac:dyDescent="0.3">
      <c r="A1031" s="230"/>
    </row>
    <row r="1032" spans="1:1" x14ac:dyDescent="0.3">
      <c r="A1032" s="230"/>
    </row>
    <row r="1033" spans="1:1" x14ac:dyDescent="0.3">
      <c r="A1033" s="230"/>
    </row>
    <row r="1034" spans="1:1" x14ac:dyDescent="0.3">
      <c r="A1034" s="230"/>
    </row>
    <row r="1035" spans="1:1" x14ac:dyDescent="0.3">
      <c r="A1035" s="230"/>
    </row>
    <row r="1036" spans="1:1" x14ac:dyDescent="0.3">
      <c r="A1036" s="230"/>
    </row>
    <row r="1037" spans="1:1" x14ac:dyDescent="0.3">
      <c r="A1037" s="230"/>
    </row>
    <row r="1038" spans="1:1" x14ac:dyDescent="0.3">
      <c r="A1038" s="230"/>
    </row>
    <row r="1039" spans="1:1" x14ac:dyDescent="0.3">
      <c r="A1039" s="230"/>
    </row>
    <row r="1040" spans="1:1" x14ac:dyDescent="0.3">
      <c r="A1040" s="230"/>
    </row>
    <row r="1041" spans="1:1" x14ac:dyDescent="0.3">
      <c r="A1041" s="230"/>
    </row>
    <row r="1042" spans="1:1" x14ac:dyDescent="0.3">
      <c r="A1042" s="230"/>
    </row>
    <row r="1043" spans="1:1" x14ac:dyDescent="0.3">
      <c r="A1043" s="230"/>
    </row>
    <row r="1044" spans="1:1" x14ac:dyDescent="0.3">
      <c r="A1044" s="230"/>
    </row>
    <row r="1045" spans="1:1" x14ac:dyDescent="0.3">
      <c r="A1045" s="230"/>
    </row>
    <row r="1046" spans="1:1" x14ac:dyDescent="0.3">
      <c r="A1046" s="230"/>
    </row>
    <row r="1047" spans="1:1" x14ac:dyDescent="0.3">
      <c r="A1047" s="230"/>
    </row>
    <row r="1048" spans="1:1" x14ac:dyDescent="0.3">
      <c r="A1048" s="230"/>
    </row>
    <row r="1049" spans="1:1" x14ac:dyDescent="0.3">
      <c r="A1049" s="230"/>
    </row>
    <row r="1050" spans="1:1" x14ac:dyDescent="0.3">
      <c r="A1050" s="230"/>
    </row>
    <row r="1051" spans="1:1" x14ac:dyDescent="0.3">
      <c r="A1051" s="230"/>
    </row>
    <row r="1052" spans="1:1" x14ac:dyDescent="0.3">
      <c r="A1052" s="230"/>
    </row>
    <row r="1053" spans="1:1" x14ac:dyDescent="0.3">
      <c r="A1053" s="230"/>
    </row>
    <row r="1054" spans="1:1" x14ac:dyDescent="0.3">
      <c r="A1054" s="230"/>
    </row>
    <row r="1055" spans="1:1" x14ac:dyDescent="0.3">
      <c r="A1055" s="230"/>
    </row>
    <row r="1056" spans="1:1" x14ac:dyDescent="0.3">
      <c r="A1056" s="230"/>
    </row>
    <row r="1057" spans="1:1" x14ac:dyDescent="0.3">
      <c r="A1057" s="230"/>
    </row>
    <row r="1058" spans="1:1" x14ac:dyDescent="0.3">
      <c r="A1058" s="230"/>
    </row>
    <row r="1059" spans="1:1" x14ac:dyDescent="0.3">
      <c r="A1059" s="230"/>
    </row>
    <row r="1060" spans="1:1" x14ac:dyDescent="0.3">
      <c r="A1060" s="230"/>
    </row>
    <row r="1061" spans="1:1" x14ac:dyDescent="0.3">
      <c r="A1061" s="230"/>
    </row>
    <row r="1062" spans="1:1" x14ac:dyDescent="0.3">
      <c r="A1062" s="230"/>
    </row>
    <row r="1063" spans="1:1" x14ac:dyDescent="0.3">
      <c r="A1063" s="230"/>
    </row>
    <row r="1064" spans="1:1" x14ac:dyDescent="0.3">
      <c r="A1064" s="230"/>
    </row>
    <row r="1065" spans="1:1" x14ac:dyDescent="0.3">
      <c r="A1065" s="230"/>
    </row>
    <row r="1066" spans="1:1" x14ac:dyDescent="0.3">
      <c r="A1066" s="230"/>
    </row>
    <row r="1067" spans="1:1" x14ac:dyDescent="0.3">
      <c r="A1067" s="230"/>
    </row>
    <row r="1068" spans="1:1" x14ac:dyDescent="0.3">
      <c r="A1068" s="230"/>
    </row>
    <row r="1069" spans="1:1" x14ac:dyDescent="0.3">
      <c r="A1069" s="230"/>
    </row>
    <row r="1070" spans="1:1" x14ac:dyDescent="0.3">
      <c r="A1070" s="230"/>
    </row>
    <row r="1071" spans="1:1" x14ac:dyDescent="0.3">
      <c r="A1071" s="230"/>
    </row>
    <row r="1072" spans="1:1" x14ac:dyDescent="0.3">
      <c r="A1072" s="230"/>
    </row>
    <row r="1073" spans="1:1" x14ac:dyDescent="0.3">
      <c r="A1073" s="230"/>
    </row>
    <row r="1074" spans="1:1" x14ac:dyDescent="0.3">
      <c r="A1074" s="230"/>
    </row>
    <row r="1075" spans="1:1" x14ac:dyDescent="0.3">
      <c r="A1075" s="230"/>
    </row>
    <row r="1076" spans="1:1" x14ac:dyDescent="0.3">
      <c r="A1076" s="230"/>
    </row>
    <row r="1077" spans="1:1" x14ac:dyDescent="0.3">
      <c r="A1077" s="230"/>
    </row>
    <row r="1078" spans="1:1" x14ac:dyDescent="0.3">
      <c r="A1078" s="230"/>
    </row>
    <row r="1079" spans="1:1" x14ac:dyDescent="0.3">
      <c r="A1079" s="230"/>
    </row>
    <row r="1080" spans="1:1" x14ac:dyDescent="0.3">
      <c r="A1080" s="230"/>
    </row>
  </sheetData>
  <sheetProtection password="EF49" sheet="1" formatCells="0" formatColumns="0" formatRows="0" insertColumns="0" insertRows="0" autoFilter="0" pivotTables="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80"/>
  <sheetViews>
    <sheetView workbookViewId="0">
      <pane ySplit="5" topLeftCell="A6" activePane="bottomLeft" state="frozen"/>
      <selection pane="bottomLeft"/>
    </sheetView>
  </sheetViews>
  <sheetFormatPr defaultColWidth="9.109375" defaultRowHeight="14.4" x14ac:dyDescent="0.3"/>
  <cols>
    <col min="1" max="1" width="2.88671875" style="227" customWidth="1"/>
    <col min="2" max="2" width="25.5546875" style="132" customWidth="1"/>
    <col min="3" max="3" width="51.88671875" style="283" customWidth="1"/>
    <col min="4" max="4" width="50.33203125" style="283" customWidth="1"/>
    <col min="5" max="5" width="44" style="283" customWidth="1"/>
    <col min="6" max="16384" width="9.109375" style="132"/>
  </cols>
  <sheetData>
    <row r="1" spans="1:82" s="288" customFormat="1" x14ac:dyDescent="0.3">
      <c r="A1" s="189" t="s">
        <v>962</v>
      </c>
      <c r="B1" s="193">
        <v>2</v>
      </c>
      <c r="C1" s="286">
        <v>3</v>
      </c>
      <c r="D1" s="286">
        <v>4</v>
      </c>
      <c r="E1" s="286">
        <v>5</v>
      </c>
      <c r="F1" s="193">
        <v>6</v>
      </c>
      <c r="G1" s="193">
        <v>7</v>
      </c>
      <c r="H1" s="193">
        <v>8</v>
      </c>
      <c r="I1" s="193">
        <v>9</v>
      </c>
      <c r="J1" s="193">
        <v>10</v>
      </c>
      <c r="K1" s="193">
        <v>11</v>
      </c>
      <c r="L1" s="194">
        <v>12</v>
      </c>
      <c r="M1" s="194">
        <v>13</v>
      </c>
      <c r="N1" s="194">
        <v>14</v>
      </c>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255"/>
      <c r="BL1" s="287"/>
      <c r="BM1" s="287"/>
      <c r="BN1" s="287"/>
      <c r="BO1" s="287"/>
      <c r="BP1" s="287"/>
      <c r="BQ1" s="287"/>
      <c r="BR1" s="287"/>
      <c r="BS1" s="287"/>
      <c r="BT1" s="287"/>
      <c r="BU1" s="287"/>
      <c r="BV1" s="287"/>
      <c r="BW1" s="287"/>
      <c r="BX1" s="287"/>
      <c r="BY1" s="287"/>
      <c r="BZ1" s="287"/>
      <c r="CA1" s="287"/>
      <c r="CB1" s="287"/>
      <c r="CC1" s="287"/>
      <c r="CD1" s="287"/>
    </row>
    <row r="2" spans="1:82" s="124" customFormat="1" ht="22.8" x14ac:dyDescent="0.3">
      <c r="A2" s="230" t="s">
        <v>2047</v>
      </c>
      <c r="B2" s="5" t="str">
        <f>IF(Content!$D$6=1,VLOOKUP($A2,'GRI Content Index'!$A:$K,B$1,FALSE),VLOOKUP($A2,'GRI Content Index'!$A:$K,B$1+5,FALSE))</f>
        <v>GRI content index</v>
      </c>
      <c r="C2" s="281"/>
      <c r="D2" s="282"/>
      <c r="E2" s="282"/>
      <c r="F2" s="4"/>
      <c r="G2" s="4"/>
      <c r="H2" s="4"/>
      <c r="I2" s="4"/>
      <c r="J2" s="4"/>
      <c r="K2" s="4"/>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4"/>
      <c r="BL2" s="132"/>
      <c r="BM2" s="132"/>
      <c r="BN2" s="132"/>
      <c r="BO2" s="132"/>
      <c r="BP2" s="132"/>
      <c r="BQ2" s="132"/>
      <c r="BR2" s="132"/>
      <c r="BS2" s="132"/>
      <c r="BT2" s="132"/>
      <c r="BU2" s="132"/>
      <c r="BV2" s="132"/>
      <c r="BW2" s="132"/>
      <c r="BX2" s="132"/>
      <c r="BY2" s="132"/>
      <c r="BZ2" s="132"/>
      <c r="CA2" s="132"/>
      <c r="CB2" s="132"/>
      <c r="CC2" s="132"/>
      <c r="CD2" s="132"/>
    </row>
    <row r="3" spans="1:82" ht="11.25" customHeight="1" x14ac:dyDescent="0.3">
      <c r="A3" s="230"/>
      <c r="B3" s="4"/>
      <c r="C3" s="278"/>
      <c r="D3" s="105"/>
      <c r="E3" s="105"/>
    </row>
    <row r="4" spans="1:82" ht="11.25" customHeight="1" x14ac:dyDescent="0.3">
      <c r="A4" s="230" t="s">
        <v>2048</v>
      </c>
      <c r="B4" s="284" t="str">
        <f>IF(Content!$D$6=1,VLOOKUP($A4,'GRI Content Index'!$A:$K,B$1,FALSE),VLOOKUP($A4,'GRI Content Index'!$A:$K,B$1+5,FALSE))</f>
        <v>GRI Standard</v>
      </c>
      <c r="C4" s="284" t="str">
        <f>IF(Content!$D$6=1,VLOOKUP($A4,'GRI Content Index'!$A:$K,C$1,FALSE),VLOOKUP($A4,'GRI Content Index'!$A:$K,C$1+5,FALSE))</f>
        <v>Disclosure</v>
      </c>
      <c r="D4" s="284" t="str">
        <f>IF(Content!$D$6=1,VLOOKUP($A4,'GRI Content Index'!$A:$K,D$1,FALSE),VLOOKUP($A4,'GRI Content Index'!$A:$K,D$1+5,FALSE))</f>
        <v>Location in the Integrated Report 2024</v>
      </c>
      <c r="E4" s="284" t="str">
        <f>IF(Content!$D$6=1,VLOOKUP($A4,'GRI Content Index'!$A:$K,E$1,FALSE),VLOOKUP($A4,'GRI Content Index'!$A:$K,E$1+5,FALSE))</f>
        <v>Location in the ESG Datapack 2024</v>
      </c>
    </row>
    <row r="5" spans="1:82" ht="11.25" customHeight="1" thickBot="1" x14ac:dyDescent="0.35">
      <c r="A5" s="230" t="s">
        <v>2049</v>
      </c>
      <c r="B5" s="285"/>
      <c r="C5" s="285"/>
      <c r="D5" s="375" t="str">
        <f>IF(Content!$D$6=1,VLOOKUP($A5,'GRI Content Index'!$A:$K,D$1,FALSE),VLOOKUP($A5,'GRI Content Index'!$A:$K,D$1+5,FALSE))</f>
        <v>(available on our website)</v>
      </c>
      <c r="E5" s="285"/>
    </row>
    <row r="6" spans="1:82" ht="15" thickTop="1" x14ac:dyDescent="0.3">
      <c r="A6" s="230" t="s">
        <v>2050</v>
      </c>
      <c r="B6" s="289" t="str">
        <f>IF(Content!$D$6=1,VLOOKUP($A6,'GRI Content Index'!$A:$K,B$1,FALSE),VLOOKUP($A6,'GRI Content Index'!$A:$K,B$1+5,FALSE))</f>
        <v>GRI 1: Foundation 2021</v>
      </c>
      <c r="C6" s="290"/>
      <c r="D6" s="290"/>
      <c r="E6" s="290"/>
    </row>
    <row r="7" spans="1:82" s="271" customFormat="1" ht="40.799999999999997" x14ac:dyDescent="0.3">
      <c r="A7" s="291" t="s">
        <v>2051</v>
      </c>
      <c r="B7" s="460" t="str">
        <f>IF(Content!$D$6=1,VLOOKUP($A7,'GRI Content Index'!$A:$K,B$1,FALSE),VLOOKUP($A7,'GRI Content Index'!$A:$K,B$1+5,FALSE))</f>
        <v>GRI 2: General Disclosures 2021</v>
      </c>
      <c r="C7" s="293" t="str">
        <f>IF(Content!$D$6=1,VLOOKUP($A7,'GRI Content Index'!$A:$K,C$1,FALSE),VLOOKUP($A7,'GRI Content Index'!$A:$K,C$1+5,FALSE))</f>
        <v>2-1 Organizational details</v>
      </c>
      <c r="D7" s="293" t="str">
        <f>IF(Content!$D$6=1,VLOOKUP($A7,'GRI Content Index'!$A:$K,D$1,FALSE),VLOOKUP($A7,'GRI Content Index'!$A:$K,D$1+5,FALSE))</f>
        <v>About this report, p. 3
At a glance, p. 8-9
Where we operate, p. 14-15
Chair's and CEO's statements, p. 10-13</v>
      </c>
      <c r="E7" s="293" t="str">
        <f>IF(Content!$D$6=1,VLOOKUP($A7,'GRI Content Index'!$A:$K,E$1,FALSE),VLOOKUP($A7,'GRI Content Index'!$A:$K,E$1+5,FALSE))</f>
        <v>-</v>
      </c>
    </row>
    <row r="8" spans="1:82" s="271" customFormat="1" ht="30.6" x14ac:dyDescent="0.3">
      <c r="A8" s="291" t="s">
        <v>2052</v>
      </c>
      <c r="B8" s="461"/>
      <c r="C8" s="294" t="str">
        <f>IF(Content!$D$6=1,VLOOKUP($A8,'GRI Content Index'!$A:$K,C$1,FALSE),VLOOKUP($A8,'GRI Content Index'!$A:$K,C$1+5,FALSE))</f>
        <v>2-2 Entities included in the organization’s sustainability reporting</v>
      </c>
      <c r="D8" s="294" t="str">
        <f>IF(Content!$D$6=1,VLOOKUP($A8,'GRI Content Index'!$A:$K,D$1,FALSE),VLOOKUP($A8,'GRI Content Index'!$A:$K,D$1+5,FALSE))</f>
        <v>Where we operate, p. 14-15
Notes to the consolidated financial statements, Significant subsidiaries, p. 143</v>
      </c>
      <c r="E8" s="294" t="str">
        <f>IF(Content!$D$6=1,VLOOKUP($A8,'GRI Content Index'!$A:$K,E$1,FALSE),VLOOKUP($A8,'GRI Content Index'!$A:$K,E$1+5,FALSE))</f>
        <v>-</v>
      </c>
    </row>
    <row r="9" spans="1:82" s="271" customFormat="1" x14ac:dyDescent="0.3">
      <c r="A9" s="291" t="s">
        <v>2053</v>
      </c>
      <c r="B9" s="461"/>
      <c r="C9" s="294" t="str">
        <f>IF(Content!$D$6=1,VLOOKUP($A9,'GRI Content Index'!$A:$K,C$1,FALSE),VLOOKUP($A9,'GRI Content Index'!$A:$K,C$1+5,FALSE))</f>
        <v>2-3 Reporting period, frequency and contact point</v>
      </c>
      <c r="D9" s="294" t="str">
        <f>IF(Content!$D$6=1,VLOOKUP($A9,'GRI Content Index'!$A:$K,D$1,FALSE),VLOOKUP($A9,'GRI Content Index'!$A:$K,D$1+5,FALSE))</f>
        <v>1 January 2024 – 31 December 2024 (FY 2024)</v>
      </c>
      <c r="E9" s="294" t="str">
        <f>IF(Content!$D$6=1,VLOOKUP($A9,'GRI Content Index'!$A:$K,E$1,FALSE),VLOOKUP($A9,'GRI Content Index'!$A:$K,E$1+5,FALSE))</f>
        <v>-</v>
      </c>
    </row>
    <row r="10" spans="1:82" s="271" customFormat="1" x14ac:dyDescent="0.3">
      <c r="A10" s="291" t="s">
        <v>2054</v>
      </c>
      <c r="B10" s="461"/>
      <c r="C10" s="294" t="str">
        <f>IF(Content!$D$6=1,VLOOKUP($A10,'GRI Content Index'!$A:$K,C$1,FALSE),VLOOKUP($A10,'GRI Content Index'!$A:$K,C$1+5,FALSE))</f>
        <v>2-4 Restatements of information</v>
      </c>
      <c r="D10" s="294" t="str">
        <f>IF(Content!$D$6=1,VLOOKUP($A10,'GRI Content Index'!$A:$K,D$1,FALSE),VLOOKUP($A10,'GRI Content Index'!$A:$K,D$1+5,FALSE))</f>
        <v>In the footnotes of the report</v>
      </c>
      <c r="E10" s="294" t="str">
        <f>IF(Content!$D$6=1,VLOOKUP($A10,'GRI Content Index'!$A:$K,E$1,FALSE),VLOOKUP($A10,'GRI Content Index'!$A:$K,E$1+5,FALSE))</f>
        <v>In the footnotes of the corresponding metrics</v>
      </c>
    </row>
    <row r="11" spans="1:82" s="271" customFormat="1" x14ac:dyDescent="0.3">
      <c r="A11" s="291" t="s">
        <v>2055</v>
      </c>
      <c r="B11" s="461"/>
      <c r="C11" s="294" t="str">
        <f>IF(Content!$D$6=1,VLOOKUP($A11,'GRI Content Index'!$A:$K,C$1,FALSE),VLOOKUP($A11,'GRI Content Index'!$A:$K,C$1+5,FALSE))</f>
        <v>2-5 External assurance</v>
      </c>
      <c r="D11" s="294" t="str">
        <f>IF(Content!$D$6=1,VLOOKUP($A11,'GRI Content Index'!$A:$K,D$1,FALSE),VLOOKUP($A11,'GRI Content Index'!$A:$K,D$1+5,FALSE))</f>
        <v>About this report. Reporting standards and external assurance, p. 3</v>
      </c>
      <c r="E11" s="294" t="str">
        <f>IF(Content!$D$6=1,VLOOKUP($A11,'GRI Content Index'!$A:$K,E$1,FALSE),VLOOKUP($A11,'GRI Content Index'!$A:$K,E$1+5,FALSE))</f>
        <v>-</v>
      </c>
    </row>
    <row r="12" spans="1:82" s="271" customFormat="1" ht="30.6" x14ac:dyDescent="0.3">
      <c r="A12" s="291" t="s">
        <v>2056</v>
      </c>
      <c r="B12" s="461"/>
      <c r="C12" s="294" t="str">
        <f>IF(Content!$D$6=1,VLOOKUP($A12,'GRI Content Index'!$A:$K,C$1,FALSE),VLOOKUP($A12,'GRI Content Index'!$A:$K,C$1+5,FALSE))</f>
        <v>2-6 Activities, value chain and other business relationships</v>
      </c>
      <c r="D12" s="294" t="str">
        <f>IF(Content!$D$6=1,VLOOKUP($A12,'GRI Content Index'!$A:$K,D$1,FALSE),VLOOKUP($A12,'GRI Content Index'!$A:$K,D$1+5,FALSE))</f>
        <v>At a glance p. 8-9
Where we operate, p. 14-15
Business model, p. 20-21</v>
      </c>
      <c r="E12" s="294" t="str">
        <f>IF(Content!$D$6=1,VLOOKUP($A12,'GRI Content Index'!$A:$K,E$1,FALSE),VLOOKUP($A12,'GRI Content Index'!$A:$K,E$1+5,FALSE))</f>
        <v>-</v>
      </c>
    </row>
    <row r="13" spans="1:82" s="271" customFormat="1" x14ac:dyDescent="0.3">
      <c r="A13" s="291" t="s">
        <v>2057</v>
      </c>
      <c r="B13" s="461"/>
      <c r="C13" s="294" t="str">
        <f>IF(Content!$D$6=1,VLOOKUP($A13,'GRI Content Index'!$A:$K,C$1,FALSE),VLOOKUP($A13,'GRI Content Index'!$A:$K,C$1+5,FALSE))</f>
        <v>2-7 Employees</v>
      </c>
      <c r="D13" s="294" t="str">
        <f>IF(Content!$D$6=1,VLOOKUP($A13,'GRI Content Index'!$A:$K,D$1,FALSE),VLOOKUP($A13,'GRI Content Index'!$A:$K,D$1+5,FALSE))</f>
        <v>Employees, p. 58-63</v>
      </c>
      <c r="E13" s="304" t="str">
        <f>IF(Content!$D$6=1,VLOOKUP($A13,'GRI Content Index'!$A:$K,E$1,FALSE),VLOOKUP($A13,'GRI Content Index'!$A:$K,E$1+5,FALSE))</f>
        <v>"People" tab</v>
      </c>
    </row>
    <row r="14" spans="1:82" s="271" customFormat="1" x14ac:dyDescent="0.3">
      <c r="A14" s="291" t="s">
        <v>2058</v>
      </c>
      <c r="B14" s="461"/>
      <c r="C14" s="294" t="str">
        <f>IF(Content!$D$6=1,VLOOKUP($A14,'GRI Content Index'!$A:$K,C$1,FALSE),VLOOKUP($A14,'GRI Content Index'!$A:$K,C$1+5,FALSE))</f>
        <v>2-8 Workers who are not employees</v>
      </c>
      <c r="D14" s="294" t="str">
        <f>IF(Content!$D$6=1,VLOOKUP($A14,'GRI Content Index'!$A:$K,D$1,FALSE),VLOOKUP($A14,'GRI Content Index'!$A:$K,D$1+5,FALSE))</f>
        <v>Sustainability data. People, p. 186-188</v>
      </c>
      <c r="E14" s="304" t="str">
        <f>IF(Content!$D$6=1,VLOOKUP($A14,'GRI Content Index'!$A:$K,E$1,FALSE),VLOOKUP($A14,'GRI Content Index'!$A:$K,E$1+5,FALSE))</f>
        <v>"People" tab</v>
      </c>
    </row>
    <row r="15" spans="1:82" s="271" customFormat="1" x14ac:dyDescent="0.3">
      <c r="A15" s="291" t="s">
        <v>2059</v>
      </c>
      <c r="B15" s="461"/>
      <c r="C15" s="294" t="str">
        <f>IF(Content!$D$6=1,VLOOKUP($A15,'GRI Content Index'!$A:$K,C$1,FALSE),VLOOKUP($A15,'GRI Content Index'!$A:$K,C$1+5,FALSE))</f>
        <v>2-9 Governance structure and composition</v>
      </c>
      <c r="D15" s="294" t="str">
        <f>IF(Content!$D$6=1,VLOOKUP($A15,'GRI Content Index'!$A:$K,D$1,FALSE),VLOOKUP($A15,'GRI Content Index'!$A:$K,D$1+5,FALSE))</f>
        <v>Corporate governance, p. 108-113</v>
      </c>
      <c r="E15" s="304" t="str">
        <f>IF(Content!$D$6=1,VLOOKUP($A15,'GRI Content Index'!$A:$K,E$1,FALSE),VLOOKUP($A15,'GRI Content Index'!$A:$K,E$1+5,FALSE))</f>
        <v>"Governance and Ethics" tab</v>
      </c>
    </row>
    <row r="16" spans="1:82" s="271" customFormat="1" x14ac:dyDescent="0.3">
      <c r="A16" s="291" t="s">
        <v>2060</v>
      </c>
      <c r="B16" s="461"/>
      <c r="C16" s="294" t="str">
        <f>IF(Content!$D$6=1,VLOOKUP($A16,'GRI Content Index'!$A:$K,C$1,FALSE),VLOOKUP($A16,'GRI Content Index'!$A:$K,C$1+5,FALSE))</f>
        <v>2-10 Nomination and selection of the highest governance body</v>
      </c>
      <c r="D16" s="294" t="str">
        <f>IF(Content!$D$6=1,VLOOKUP($A16,'GRI Content Index'!$A:$K,D$1,FALSE),VLOOKUP($A16,'GRI Content Index'!$A:$K,D$1+5,FALSE))</f>
        <v>Nomination Committee report, p. 120-121</v>
      </c>
      <c r="E16" s="299" t="str">
        <f>IF(Content!$D$6=1,VLOOKUP($A16,'GRI Content Index'!$A:$K,E$1,FALSE),VLOOKUP($A16,'GRI Content Index'!$A:$K,E$1+5,FALSE))</f>
        <v>-</v>
      </c>
    </row>
    <row r="17" spans="1:7" s="271" customFormat="1" x14ac:dyDescent="0.3">
      <c r="A17" s="291" t="s">
        <v>2061</v>
      </c>
      <c r="B17" s="461"/>
      <c r="C17" s="294" t="str">
        <f>IF(Content!$D$6=1,VLOOKUP($A17,'GRI Content Index'!$A:$K,C$1,FALSE),VLOOKUP($A17,'GRI Content Index'!$A:$K,C$1+5,FALSE))</f>
        <v>2-11 Chair of the highest governance body</v>
      </c>
      <c r="D17" s="294" t="str">
        <f>IF(Content!$D$6=1,VLOOKUP($A17,'GRI Content Index'!$A:$K,D$1,FALSE),VLOOKUP($A17,'GRI Content Index'!$A:$K,D$1+5,FALSE))</f>
        <v>Our governance framework, p. 112</v>
      </c>
      <c r="E17" s="304" t="str">
        <f>IF(Content!$D$6=1,VLOOKUP($A17,'GRI Content Index'!$A:$K,E$1,FALSE),VLOOKUP($A17,'GRI Content Index'!$A:$K,E$1+5,FALSE))</f>
        <v>"Governance and Ethics" tab</v>
      </c>
      <c r="F17" s="280"/>
      <c r="G17" s="280"/>
    </row>
    <row r="18" spans="1:7" s="271" customFormat="1" ht="30.6" x14ac:dyDescent="0.3">
      <c r="A18" s="291" t="s">
        <v>2062</v>
      </c>
      <c r="B18" s="461"/>
      <c r="C18" s="294" t="str">
        <f>IF(Content!$D$6=1,VLOOKUP($A18,'GRI Content Index'!$A:$K,C$1,FALSE),VLOOKUP($A18,'GRI Content Index'!$A:$K,C$1+5,FALSE))</f>
        <v>2-12 Role of the highest governance body in overseeing the management of impacts</v>
      </c>
      <c r="D18" s="294" t="str">
        <f>IF(Content!$D$6=1,VLOOKUP($A18,'GRI Content Index'!$A:$K,D$1,FALSE),VLOOKUP($A18,'GRI Content Index'!$A:$K,D$1+5,FALSE))</f>
        <v>Roles of the Chair, CEO and Senior Independent Director, p. 113
Corporate governance, p. 108-109
Corporate governance. Board’s stakeholder engagement, p. 130</v>
      </c>
      <c r="E18" s="299" t="str">
        <f>IF(Content!$D$6=1,VLOOKUP($A18,'GRI Content Index'!$A:$K,E$1,FALSE),VLOOKUP($A18,'GRI Content Index'!$A:$K,E$1+5,FALSE))</f>
        <v>-</v>
      </c>
    </row>
    <row r="19" spans="1:7" s="271" customFormat="1" x14ac:dyDescent="0.3">
      <c r="A19" s="291" t="s">
        <v>2063</v>
      </c>
      <c r="B19" s="461"/>
      <c r="C19" s="294" t="str">
        <f>IF(Content!$D$6=1,VLOOKUP($A19,'GRI Content Index'!$A:$K,C$1,FALSE),VLOOKUP($A19,'GRI Content Index'!$A:$K,C$1+5,FALSE))</f>
        <v>2-13 Delegation of responsibility for managing impacts</v>
      </c>
      <c r="D19" s="294" t="str">
        <f>IF(Content!$D$6=1,VLOOKUP($A19,'GRI Content Index'!$A:$K,D$1,FALSE),VLOOKUP($A19,'GRI Content Index'!$A:$K,D$1+5,FALSE))</f>
        <v>Our governance framework, p. 112</v>
      </c>
      <c r="E19" s="299" t="str">
        <f>IF(Content!$D$6=1,VLOOKUP($A19,'GRI Content Index'!$A:$K,E$1,FALSE),VLOOKUP($A19,'GRI Content Index'!$A:$K,E$1+5,FALSE))</f>
        <v>-</v>
      </c>
    </row>
    <row r="20" spans="1:7" s="271" customFormat="1" x14ac:dyDescent="0.3">
      <c r="A20" s="291" t="s">
        <v>2064</v>
      </c>
      <c r="B20" s="461"/>
      <c r="C20" s="294" t="str">
        <f>IF(Content!$D$6=1,VLOOKUP($A20,'GRI Content Index'!$A:$K,C$1,FALSE),VLOOKUP($A20,'GRI Content Index'!$A:$K,C$1+5,FALSE))</f>
        <v>2-14 Role of the highest governance body in sustainability reporting</v>
      </c>
      <c r="D20" s="294" t="str">
        <f>IF(Content!$D$6=1,VLOOKUP($A20,'GRI Content Index'!$A:$K,D$1,FALSE),VLOOKUP($A20,'GRI Content Index'!$A:$K,D$1+5,FALSE))</f>
        <v>Board areas of focus in 2024 and link to strategy, p. 109</v>
      </c>
      <c r="E20" s="299" t="str">
        <f>IF(Content!$D$6=1,VLOOKUP($A20,'GRI Content Index'!$A:$K,E$1,FALSE),VLOOKUP($A20,'GRI Content Index'!$A:$K,E$1+5,FALSE))</f>
        <v>-</v>
      </c>
    </row>
    <row r="21" spans="1:7" s="271" customFormat="1" ht="20.399999999999999" x14ac:dyDescent="0.3">
      <c r="A21" s="291" t="s">
        <v>2065</v>
      </c>
      <c r="B21" s="461"/>
      <c r="C21" s="294" t="str">
        <f>IF(Content!$D$6=1,VLOOKUP($A21,'GRI Content Index'!$A:$K,C$1,FALSE),VLOOKUP($A21,'GRI Content Index'!$A:$K,C$1+5,FALSE))</f>
        <v>2-15 Conflicts of interest</v>
      </c>
      <c r="D21" s="294" t="str">
        <f>IF(Content!$D$6=1,VLOOKUP($A21,'GRI Content Index'!$A:$K,D$1,FALSE),VLOOKUP($A21,'GRI Content Index'!$A:$K,D$1+5,FALSE))</f>
        <v>Corporate governance, p. 108
Nomination Committee Report, p. 120-121</v>
      </c>
      <c r="E21" s="304" t="str">
        <f>IF(Content!$D$6=1,VLOOKUP($A21,'GRI Content Index'!$A:$K,E$1,FALSE),VLOOKUP($A21,'GRI Content Index'!$A:$K,E$1+5,FALSE))</f>
        <v>"Governance and Ethics" tab</v>
      </c>
    </row>
    <row r="22" spans="1:7" s="271" customFormat="1" ht="36" customHeight="1" x14ac:dyDescent="0.3">
      <c r="A22" s="291" t="s">
        <v>2066</v>
      </c>
      <c r="B22" s="461"/>
      <c r="C22" s="463" t="str">
        <f>IF(Content!$D$6=1,VLOOKUP($A22,'GRI Content Index'!$A:$K,C$1,FALSE),VLOOKUP($A22,'GRI Content Index'!$A:$K,C$1+5,FALSE))</f>
        <v>2-16 Communication of critical concerns</v>
      </c>
      <c r="D22" s="463" t="str">
        <f>IF(Content!$D$6=1,VLOOKUP($A22,'GRI Content Index'!$A:$K,D$1,FALSE),VLOOKUP($A22,'GRI Content Index'!$A:$K,D$1+5,FALSE))</f>
        <v>Employees. Communications and engagement, p. 62-63
Communities. Engagement, p. 83
Ethical business. Anti-bribery and corruption, p. 89
Corporate governance. Board’s stakeholder engagement, p. 130</v>
      </c>
      <c r="E22" s="304" t="str">
        <f>IF(Content!$D$6=1,VLOOKUP($A22,'GRI Content Index'!$A:$K,E$1,FALSE),VLOOKUP($A22,'GRI Content Index'!$A:$K,E$1+5,FALSE))</f>
        <v>"People" tab</v>
      </c>
    </row>
    <row r="23" spans="1:7" s="271" customFormat="1" ht="36" customHeight="1" x14ac:dyDescent="0.3">
      <c r="A23" s="291" t="s">
        <v>2067</v>
      </c>
      <c r="B23" s="461"/>
      <c r="C23" s="464"/>
      <c r="D23" s="464"/>
      <c r="E23" s="304" t="str">
        <f>IF(Content!$D$6=1,VLOOKUP($A23,'GRI Content Index'!$A:$K,E$1,FALSE),VLOOKUP($A23,'GRI Content Index'!$A:$K,E$1+5,FALSE))</f>
        <v>"Communities" tab</v>
      </c>
    </row>
    <row r="24" spans="1:7" s="271" customFormat="1" x14ac:dyDescent="0.3">
      <c r="A24" s="291" t="s">
        <v>2068</v>
      </c>
      <c r="B24" s="461"/>
      <c r="C24" s="294" t="str">
        <f>IF(Content!$D$6=1,VLOOKUP($A24,'GRI Content Index'!$A:$K,C$1,FALSE),VLOOKUP($A24,'GRI Content Index'!$A:$K,C$1+5,FALSE))</f>
        <v>2-17 Collective knowledge of the highest governance body</v>
      </c>
      <c r="D24" s="294" t="str">
        <f>IF(Content!$D$6=1,VLOOKUP($A24,'GRI Content Index'!$A:$K,D$1,FALSE),VLOOKUP($A24,'GRI Content Index'!$A:$K,D$1+5,FALSE))</f>
        <v>Corporate governance. Training, p. 108</v>
      </c>
      <c r="E24" s="304" t="str">
        <f>IF(Content!$D$6=1,VLOOKUP($A24,'GRI Content Index'!$A:$K,E$1,FALSE),VLOOKUP($A24,'GRI Content Index'!$A:$K,E$1+5,FALSE))</f>
        <v>"Governance and Ethics" tab</v>
      </c>
    </row>
    <row r="25" spans="1:7" s="271" customFormat="1" ht="30.6" x14ac:dyDescent="0.3">
      <c r="A25" s="291" t="s">
        <v>2069</v>
      </c>
      <c r="B25" s="461"/>
      <c r="C25" s="294" t="str">
        <f>IF(Content!$D$6=1,VLOOKUP($A25,'GRI Content Index'!$A:$K,C$1,FALSE),VLOOKUP($A25,'GRI Content Index'!$A:$K,C$1+5,FALSE))</f>
        <v>2-18 Evaluation of the performance of the highest governance body</v>
      </c>
      <c r="D25" s="294" t="str">
        <f>IF(Content!$D$6=1,VLOOKUP($A25,'GRI Content Index'!$A:$K,D$1,FALSE),VLOOKUP($A25,'GRI Content Index'!$A:$K,D$1+5,FALSE))</f>
        <v>Corporate governance. Board evaluation, p. 109
Corporate governance. Principle 3 – Board composition and resources, p. 110</v>
      </c>
      <c r="E25" s="299" t="str">
        <f>IF(Content!$D$6=1,VLOOKUP($A25,'GRI Content Index'!$A:$K,E$1,FALSE),VLOOKUP($A25,'GRI Content Index'!$A:$K,E$1+5,FALSE))</f>
        <v>-</v>
      </c>
    </row>
    <row r="26" spans="1:7" s="271" customFormat="1" x14ac:dyDescent="0.3">
      <c r="A26" s="291" t="s">
        <v>2070</v>
      </c>
      <c r="B26" s="461"/>
      <c r="C26" s="294" t="str">
        <f>IF(Content!$D$6=1,VLOOKUP($A26,'GRI Content Index'!$A:$K,C$1,FALSE),VLOOKUP($A26,'GRI Content Index'!$A:$K,C$1+5,FALSE))</f>
        <v>2-19 Remuneration policies</v>
      </c>
      <c r="D26" s="294" t="str">
        <f>IF(Content!$D$6=1,VLOOKUP($A26,'GRI Content Index'!$A:$K,D$1,FALSE),VLOOKUP($A26,'GRI Content Index'!$A:$K,D$1+5,FALSE))</f>
        <v>Remuneration Committee report, p. 122-129</v>
      </c>
      <c r="E26" s="299" t="str">
        <f>IF(Content!$D$6=1,VLOOKUP($A26,'GRI Content Index'!$A:$K,E$1,FALSE),VLOOKUP($A26,'GRI Content Index'!$A:$K,E$1+5,FALSE))</f>
        <v>-</v>
      </c>
    </row>
    <row r="27" spans="1:7" s="271" customFormat="1" x14ac:dyDescent="0.3">
      <c r="A27" s="291" t="s">
        <v>2071</v>
      </c>
      <c r="B27" s="461"/>
      <c r="C27" s="294" t="str">
        <f>IF(Content!$D$6=1,VLOOKUP($A27,'GRI Content Index'!$A:$K,C$1,FALSE),VLOOKUP($A27,'GRI Content Index'!$A:$K,C$1+5,FALSE))</f>
        <v>2-20 Process to determine remuneration</v>
      </c>
      <c r="D27" s="294" t="str">
        <f>IF(Content!$D$6=1,VLOOKUP($A27,'GRI Content Index'!$A:$K,D$1,FALSE),VLOOKUP($A27,'GRI Content Index'!$A:$K,D$1+5,FALSE))</f>
        <v>Remuneration Committee report, p. 122-129</v>
      </c>
      <c r="E27" s="299" t="str">
        <f>IF(Content!$D$6=1,VLOOKUP($A27,'GRI Content Index'!$A:$K,E$1,FALSE),VLOOKUP($A27,'GRI Content Index'!$A:$K,E$1+5,FALSE))</f>
        <v>-</v>
      </c>
    </row>
    <row r="28" spans="1:7" s="271" customFormat="1" x14ac:dyDescent="0.3">
      <c r="A28" s="291" t="s">
        <v>2072</v>
      </c>
      <c r="B28" s="461"/>
      <c r="C28" s="294" t="str">
        <f>IF(Content!$D$6=1,VLOOKUP($A28,'GRI Content Index'!$A:$K,C$1,FALSE),VLOOKUP($A28,'GRI Content Index'!$A:$K,C$1+5,FALSE))</f>
        <v>2-21 Annual total compensation ratio</v>
      </c>
      <c r="D28" s="294" t="str">
        <f>IF(Content!$D$6=1,VLOOKUP($A28,'GRI Content Index'!$A:$K,D$1,FALSE),VLOOKUP($A28,'GRI Content Index'!$A:$K,D$1+5,FALSE))</f>
        <v>CEO pay to Company-wide average employee pay ratio: 1:51</v>
      </c>
      <c r="E28" s="304" t="str">
        <f>IF(Content!$D$6=1,VLOOKUP($A28,'GRI Content Index'!$A:$K,E$1,FALSE),VLOOKUP($A28,'GRI Content Index'!$A:$K,E$1+5,FALSE))</f>
        <v>"Governance and Ethics" tab</v>
      </c>
    </row>
    <row r="29" spans="1:7" s="271" customFormat="1" x14ac:dyDescent="0.3">
      <c r="A29" s="291" t="s">
        <v>2073</v>
      </c>
      <c r="B29" s="461"/>
      <c r="C29" s="294" t="str">
        <f>IF(Content!$D$6=1,VLOOKUP($A29,'GRI Content Index'!$A:$K,C$1,FALSE),VLOOKUP($A29,'GRI Content Index'!$A:$K,C$1+5,FALSE))</f>
        <v>2-22 Statement on sustainable development strategy</v>
      </c>
      <c r="D29" s="294" t="str">
        <f>IF(Content!$D$6=1,VLOOKUP($A29,'GRI Content Index'!$A:$K,D$1,FALSE),VLOOKUP($A29,'GRI Content Index'!$A:$K,D$1+5,FALSE))</f>
        <v>Sustainability, p. 48-51</v>
      </c>
      <c r="E29" s="299" t="str">
        <f>IF(Content!$D$6=1,VLOOKUP($A29,'GRI Content Index'!$A:$K,E$1,FALSE),VLOOKUP($A29,'GRI Content Index'!$A:$K,E$1+5,FALSE))</f>
        <v>-</v>
      </c>
    </row>
    <row r="30" spans="1:7" s="271" customFormat="1" x14ac:dyDescent="0.3">
      <c r="A30" s="291" t="s">
        <v>2074</v>
      </c>
      <c r="B30" s="461"/>
      <c r="C30" s="294" t="str">
        <f>IF(Content!$D$6=1,VLOOKUP($A30,'GRI Content Index'!$A:$K,C$1,FALSE),VLOOKUP($A30,'GRI Content Index'!$A:$K,C$1+5,FALSE))</f>
        <v>2-23 Policy commitments</v>
      </c>
      <c r="D30" s="294" t="str">
        <f>IF(Content!$D$6=1,VLOOKUP($A30,'GRI Content Index'!$A:$K,D$1,FALSE),VLOOKUP($A30,'GRI Content Index'!$A:$K,D$1+5,FALSE))</f>
        <v>Sustainability. Which guidelines do we follow? p. 57, 63, 65, 79, 87, 90</v>
      </c>
      <c r="E30" s="299" t="str">
        <f>IF(Content!$D$6=1,VLOOKUP($A30,'GRI Content Index'!$A:$K,E$1,FALSE),VLOOKUP($A30,'GRI Content Index'!$A:$K,E$1+5,FALSE))</f>
        <v>-</v>
      </c>
    </row>
    <row r="31" spans="1:7" s="271" customFormat="1" ht="40.799999999999997" x14ac:dyDescent="0.3">
      <c r="A31" s="291" t="s">
        <v>2075</v>
      </c>
      <c r="B31" s="461"/>
      <c r="C31" s="294" t="str">
        <f>IF(Content!$D$6=1,VLOOKUP($A31,'GRI Content Index'!$A:$K,C$1,FALSE),VLOOKUP($A31,'GRI Content Index'!$A:$K,C$1+5,FALSE))</f>
        <v>2-24 Embedding policy commitments</v>
      </c>
      <c r="D31" s="294" t="str">
        <f>IF(Content!$D$6=1,VLOOKUP($A31,'GRI Content Index'!$A:$K,D$1,FALSE),VLOOKUP($A31,'GRI Content Index'!$A:$K,D$1+5,FALSE))</f>
        <v>Corporate governance, p. 108-113
Audit and Risk Committee report, p. 114-117
Safety and Sustainability Committee report, p. 118-119
Sustainability, p. 48-91</v>
      </c>
      <c r="E31" s="299" t="str">
        <f>IF(Content!$D$6=1,VLOOKUP($A31,'GRI Content Index'!$A:$K,E$1,FALSE),VLOOKUP($A31,'GRI Content Index'!$A:$K,E$1+5,FALSE))</f>
        <v>-</v>
      </c>
    </row>
    <row r="32" spans="1:7" s="271" customFormat="1" ht="20.399999999999999" x14ac:dyDescent="0.3">
      <c r="A32" s="291" t="s">
        <v>2076</v>
      </c>
      <c r="B32" s="461"/>
      <c r="C32" s="294" t="str">
        <f>IF(Content!$D$6=1,VLOOKUP($A32,'GRI Content Index'!$A:$K,C$1,FALSE),VLOOKUP($A32,'GRI Content Index'!$A:$K,C$1+5,FALSE))</f>
        <v>2-25 Processes to remediate negative impacts</v>
      </c>
      <c r="D32" s="294" t="str">
        <f>IF(Content!$D$6=1,VLOOKUP($A32,'GRI Content Index'!$A:$K,D$1,FALSE),VLOOKUP($A32,'GRI Content Index'!$A:$K,D$1+5,FALSE))</f>
        <v>Sustainability, p. 48-91
Safety and Sustainability Committee report, p. 118-119</v>
      </c>
      <c r="E32" s="304" t="str">
        <f>IF(Content!$D$6=1,VLOOKUP($A32,'GRI Content Index'!$A:$K,E$1,FALSE),VLOOKUP($A32,'GRI Content Index'!$A:$K,E$1+5,FALSE))</f>
        <v>"Environment" tab</v>
      </c>
    </row>
    <row r="33" spans="1:5" s="271" customFormat="1" ht="30.75" customHeight="1" x14ac:dyDescent="0.3">
      <c r="A33" s="291" t="s">
        <v>2077</v>
      </c>
      <c r="B33" s="461"/>
      <c r="C33" s="463" t="str">
        <f>IF(Content!$D$6=1,VLOOKUP($A33,'GRI Content Index'!$A:$K,C$1,FALSE),VLOOKUP($A33,'GRI Content Index'!$A:$K,C$1+5,FALSE))</f>
        <v>2-26 Mechanisms for seeking advice and raising concerns</v>
      </c>
      <c r="D33" s="463" t="str">
        <f>IF(Content!$D$6=1,VLOOKUP($A33,'GRI Content Index'!$A:$K,D$1,FALSE),VLOOKUP($A33,'GRI Content Index'!$A:$K,D$1+5,FALSE))</f>
        <v>Employees. Communications and engagement, p. 62-63
Communities. Engagement, p. 83
Corporate governance. Board’s stakeholder engagement, p. 130</v>
      </c>
      <c r="E33" s="304" t="str">
        <f>IF(Content!$D$6=1,VLOOKUP($A33,'GRI Content Index'!$A:$K,E$1,FALSE),VLOOKUP($A33,'GRI Content Index'!$A:$K,E$1+5,FALSE))</f>
        <v>"People" tab</v>
      </c>
    </row>
    <row r="34" spans="1:5" s="271" customFormat="1" ht="30.75" customHeight="1" x14ac:dyDescent="0.3">
      <c r="A34" s="291" t="s">
        <v>2078</v>
      </c>
      <c r="B34" s="461"/>
      <c r="C34" s="464"/>
      <c r="D34" s="464"/>
      <c r="E34" s="304" t="str">
        <f>IF(Content!$D$6=1,VLOOKUP($A34,'GRI Content Index'!$A:$K,E$1,FALSE),VLOOKUP($A34,'GRI Content Index'!$A:$K,E$1+5,FALSE))</f>
        <v>"Communities" tab</v>
      </c>
    </row>
    <row r="35" spans="1:5" s="271" customFormat="1" ht="30.6" x14ac:dyDescent="0.3">
      <c r="A35" s="291" t="s">
        <v>2079</v>
      </c>
      <c r="B35" s="461"/>
      <c r="C35" s="294" t="str">
        <f>IF(Content!$D$6=1,VLOOKUP($A35,'GRI Content Index'!$A:$K,C$1,FALSE),VLOOKUP($A35,'GRI Content Index'!$A:$K,C$1+5,FALSE))</f>
        <v>2-27 Compliance with laws and regulations</v>
      </c>
      <c r="D35" s="294" t="str">
        <f>IF(Content!$D$6=1,VLOOKUP($A35,'GRI Content Index'!$A:$K,D$1,FALSE),VLOOKUP($A35,'GRI Content Index'!$A:$K,D$1+5,FALSE))</f>
        <v>Risk management. Legal and compliance risk, p. 98
Ethical business, p. 88-91
Sustainability data. Compliance and business ethics, p. 194</v>
      </c>
      <c r="E35" s="304" t="str">
        <f>IF(Content!$D$6=1,VLOOKUP($A35,'GRI Content Index'!$A:$K,E$1,FALSE),VLOOKUP($A35,'GRI Content Index'!$A:$K,E$1+5,FALSE))</f>
        <v>"Governance and Ethics" tab</v>
      </c>
    </row>
    <row r="36" spans="1:5" s="271" customFormat="1" ht="40.799999999999997" x14ac:dyDescent="0.3">
      <c r="A36" s="291" t="s">
        <v>2080</v>
      </c>
      <c r="B36" s="461"/>
      <c r="C36" s="294" t="str">
        <f>IF(Content!$D$6=1,VLOOKUP($A36,'GRI Content Index'!$A:$K,C$1,FALSE),VLOOKUP($A36,'GRI Content Index'!$A:$K,C$1+5,FALSE))</f>
        <v>2-28 Membership associations</v>
      </c>
      <c r="D36" s="294" t="str">
        <f>IF(Content!$D$6=1,VLOOKUP($A36,'GRI Content Index'!$A:$K,D$1,FALSE),VLOOKUP($A36,'GRI Content Index'!$A:$K,D$1+5,FALSE))</f>
        <v>At a glance, p. 8-9
Risk management. Legal and compliance risk, p. 98
Sustainability, Which guidelines do we follow? p. 57, 63, 65, 79, 87, 90
Ethical business. Responsible tax policy, p. 90-91</v>
      </c>
      <c r="E36" s="299" t="str">
        <f>IF(Content!$D$6=1,VLOOKUP($A36,'GRI Content Index'!$A:$K,E$1,FALSE),VLOOKUP($A36,'GRI Content Index'!$A:$K,E$1+5,FALSE))</f>
        <v>-</v>
      </c>
    </row>
    <row r="37" spans="1:5" s="271" customFormat="1" ht="30.75" customHeight="1" x14ac:dyDescent="0.3">
      <c r="A37" s="291" t="s">
        <v>2081</v>
      </c>
      <c r="B37" s="461"/>
      <c r="C37" s="463" t="str">
        <f>IF(Content!$D$6=1,VLOOKUP($A37,'GRI Content Index'!$A:$K,C$1,FALSE),VLOOKUP($A37,'GRI Content Index'!$A:$K,C$1+5,FALSE))</f>
        <v>2-29 Approach to stakeholder engagement</v>
      </c>
      <c r="D37" s="463" t="str">
        <f>IF(Content!$D$6=1,VLOOKUP($A37,'GRI Content Index'!$A:$K,D$1,FALSE),VLOOKUP($A37,'GRI Content Index'!$A:$K,D$1+5,FALSE))</f>
        <v>Employees. Communications and engagement, p. 62-63
Communities. Engagement, p. 83
Corporate governance. Board’s stakeholder engagement, p. 130</v>
      </c>
      <c r="E37" s="304" t="str">
        <f>IF(Content!$D$6=1,VLOOKUP($A37,'GRI Content Index'!$A:$K,E$1,FALSE),VLOOKUP($A37,'GRI Content Index'!$A:$K,E$1+5,FALSE))</f>
        <v>"People" tab</v>
      </c>
    </row>
    <row r="38" spans="1:5" s="271" customFormat="1" ht="30.75" customHeight="1" x14ac:dyDescent="0.3">
      <c r="A38" s="291" t="s">
        <v>2082</v>
      </c>
      <c r="B38" s="461"/>
      <c r="C38" s="464"/>
      <c r="D38" s="464"/>
      <c r="E38" s="304" t="str">
        <f>IF(Content!$D$6=1,VLOOKUP($A38,'GRI Content Index'!$A:$K,E$1,FALSE),VLOOKUP($A38,'GRI Content Index'!$A:$K,E$1+5,FALSE))</f>
        <v>"Communities" tab</v>
      </c>
    </row>
    <row r="39" spans="1:5" s="271" customFormat="1" x14ac:dyDescent="0.3">
      <c r="A39" s="291" t="s">
        <v>2083</v>
      </c>
      <c r="B39" s="462"/>
      <c r="C39" s="295" t="str">
        <f>IF(Content!$D$6=1,VLOOKUP($A39,'GRI Content Index'!$A:$K,C$1,FALSE),VLOOKUP($A39,'GRI Content Index'!$A:$K,C$1+5,FALSE))</f>
        <v>2-30 Collective bargaining agreements</v>
      </c>
      <c r="D39" s="295" t="str">
        <f>IF(Content!$D$6=1,VLOOKUP($A39,'GRI Content Index'!$A:$K,D$1,FALSE),VLOOKUP($A39,'GRI Content Index'!$A:$K,D$1+5,FALSE))</f>
        <v>Employees. Freedom of association, p. 63</v>
      </c>
      <c r="E39" s="305" t="str">
        <f>IF(Content!$D$6=1,VLOOKUP($A39,'GRI Content Index'!$A:$K,E$1,FALSE),VLOOKUP($A39,'GRI Content Index'!$A:$K,E$1+5,FALSE))</f>
        <v>"People" tab</v>
      </c>
    </row>
    <row r="40" spans="1:5" s="271" customFormat="1" x14ac:dyDescent="0.3">
      <c r="A40" s="291" t="s">
        <v>2084</v>
      </c>
      <c r="B40" s="457" t="str">
        <f>IF(Content!$D$6=1,VLOOKUP($A40,'GRI Content Index'!$A:$K,B$1,FALSE),VLOOKUP($A40,'GRI Content Index'!$A:$K,B$1+5,FALSE))</f>
        <v>GRI 3: Material Topics 2021</v>
      </c>
      <c r="C40" s="296" t="str">
        <f>IF(Content!$D$6=1,VLOOKUP($A40,'GRI Content Index'!$A:$K,C$1,FALSE),VLOOKUP($A40,'GRI Content Index'!$A:$K,C$1+5,FALSE))</f>
        <v>3-1 Process to determine material topics</v>
      </c>
      <c r="D40" s="296" t="str">
        <f>IF(Content!$D$6=1,VLOOKUP($A40,'GRI Content Index'!$A:$K,D$1,FALSE),VLOOKUP($A40,'GRI Content Index'!$A:$K,D$1+5,FALSE))</f>
        <v>Sustainability. Material issues, p. 48-51</v>
      </c>
      <c r="E40" s="301" t="str">
        <f>IF(Content!$D$6=1,VLOOKUP($A40,'GRI Content Index'!$A:$K,E$1,FALSE),VLOOKUP($A40,'GRI Content Index'!$A:$K,E$1+5,FALSE))</f>
        <v>-</v>
      </c>
    </row>
    <row r="41" spans="1:5" s="271" customFormat="1" x14ac:dyDescent="0.3">
      <c r="A41" s="291" t="s">
        <v>2085</v>
      </c>
      <c r="B41" s="458"/>
      <c r="C41" s="297" t="str">
        <f>IF(Content!$D$6=1,VLOOKUP($A41,'GRI Content Index'!$A:$K,C$1,FALSE),VLOOKUP($A41,'GRI Content Index'!$A:$K,C$1+5,FALSE))</f>
        <v>3-2 List of material topics</v>
      </c>
      <c r="D41" s="297" t="str">
        <f>IF(Content!$D$6=1,VLOOKUP($A41,'GRI Content Index'!$A:$K,D$1,FALSE),VLOOKUP($A41,'GRI Content Index'!$A:$K,D$1+5,FALSE))</f>
        <v>Sustainability. Material issues, p. 50-51</v>
      </c>
      <c r="E41" s="306" t="str">
        <f>IF(Content!$D$6=1,VLOOKUP($A41,'GRI Content Index'!$A:$K,E$1,FALSE),VLOOKUP($A41,'GRI Content Index'!$A:$K,E$1+5,FALSE))</f>
        <v>"KPIs" tab</v>
      </c>
    </row>
    <row r="42" spans="1:5" s="271" customFormat="1" ht="40.799999999999997" x14ac:dyDescent="0.3">
      <c r="A42" s="291" t="s">
        <v>2086</v>
      </c>
      <c r="B42" s="457" t="str">
        <f>IF(Content!$D$6=1,VLOOKUP($A42,'GRI Content Index'!$A:$K,B$1,FALSE),VLOOKUP($A42,'GRI Content Index'!$A:$K,B$1+5,FALSE))</f>
        <v>GRI 201: Economic Performance 2016</v>
      </c>
      <c r="C42" s="296" t="str">
        <f>IF(Content!$D$6=1,VLOOKUP($A42,'GRI Content Index'!$A:$K,C$1,FALSE),VLOOKUP($A42,'GRI Content Index'!$A:$K,C$1+5,FALSE))</f>
        <v>3-3 Management of material topics</v>
      </c>
      <c r="D42" s="296" t="str">
        <f>IF(Content!$D$6=1,VLOOKUP($A42,'GRI Content Index'!$A:$K,D$1,FALSE),VLOOKUP($A42,'GRI Content Index'!$A:$K,D$1+5,FALSE))</f>
        <v>Value distribution, p. 195
Climate and energy, p. 76-77
Employees. Remuneration and social benefits, p. 60-61
Ethical business. Responsible tax policy (Tax incentives), p. 90-91</v>
      </c>
      <c r="E42" s="301" t="str">
        <f>IF(Content!$D$6=1,VLOOKUP($A42,'GRI Content Index'!$A:$K,E$1,FALSE),VLOOKUP($A42,'GRI Content Index'!$A:$K,E$1+5,FALSE))</f>
        <v>-</v>
      </c>
    </row>
    <row r="43" spans="1:5" s="271" customFormat="1" x14ac:dyDescent="0.3">
      <c r="A43" s="291" t="s">
        <v>2087</v>
      </c>
      <c r="B43" s="459"/>
      <c r="C43" s="298" t="str">
        <f>IF(Content!$D$6=1,VLOOKUP($A43,'GRI Content Index'!$A:$K,C$1,FALSE),VLOOKUP($A43,'GRI Content Index'!$A:$K,C$1+5,FALSE))</f>
        <v>201-1 Direct economic value generated and distributed</v>
      </c>
      <c r="D43" s="298" t="str">
        <f>IF(Content!$D$6=1,VLOOKUP($A43,'GRI Content Index'!$A:$K,D$1,FALSE),VLOOKUP($A43,'GRI Content Index'!$A:$K,D$1+5,FALSE))</f>
        <v>Sustainability data. Value distribution, p. 195</v>
      </c>
      <c r="E43" s="307" t="str">
        <f>IF(Content!$D$6=1,VLOOKUP($A43,'GRI Content Index'!$A:$K,E$1,FALSE),VLOOKUP($A43,'GRI Content Index'!$A:$K,E$1+5,FALSE))</f>
        <v>"Economic" tab</v>
      </c>
    </row>
    <row r="44" spans="1:5" s="271" customFormat="1" ht="20.399999999999999" x14ac:dyDescent="0.3">
      <c r="A44" s="291" t="s">
        <v>2088</v>
      </c>
      <c r="B44" s="459"/>
      <c r="C44" s="298" t="str">
        <f>IF(Content!$D$6=1,VLOOKUP($A44,'GRI Content Index'!$A:$K,C$1,FALSE),VLOOKUP($A44,'GRI Content Index'!$A:$K,C$1+5,FALSE))</f>
        <v>201-2 Financial implications and other risks and opportunities due to Climate and Energy</v>
      </c>
      <c r="D44" s="298" t="str">
        <f>IF(Content!$D$6=1,VLOOKUP($A44,'GRI Content Index'!$A:$K,D$1,FALSE),VLOOKUP($A44,'GRI Content Index'!$A:$K,D$1+5,FALSE))</f>
        <v>Climate and energy, p. 76-77</v>
      </c>
      <c r="E44" s="302" t="str">
        <f>IF(Content!$D$6=1,VLOOKUP($A44,'GRI Content Index'!$A:$K,E$1,FALSE),VLOOKUP($A44,'GRI Content Index'!$A:$K,E$1+5,FALSE))</f>
        <v>-</v>
      </c>
    </row>
    <row r="45" spans="1:5" s="271" customFormat="1" x14ac:dyDescent="0.3">
      <c r="A45" s="291" t="s">
        <v>2089</v>
      </c>
      <c r="B45" s="459"/>
      <c r="C45" s="298" t="str">
        <f>IF(Content!$D$6=1,VLOOKUP($A45,'GRI Content Index'!$A:$K,C$1,FALSE),VLOOKUP($A45,'GRI Content Index'!$A:$K,C$1+5,FALSE))</f>
        <v>201-3 Defined benefit plan obligations and other retirement plans</v>
      </c>
      <c r="D45" s="298" t="str">
        <f>IF(Content!$D$6=1,VLOOKUP($A45,'GRI Content Index'!$A:$K,D$1,FALSE),VLOOKUP($A45,'GRI Content Index'!$A:$K,D$1+5,FALSE))</f>
        <v>Employees. Remuneration and social benefits, p. 60-61</v>
      </c>
      <c r="E45" s="307" t="str">
        <f>IF(Content!$D$6=1,VLOOKUP($A45,'GRI Content Index'!$A:$K,E$1,FALSE),VLOOKUP($A45,'GRI Content Index'!$A:$K,E$1+5,FALSE))</f>
        <v>"Economic" tab</v>
      </c>
    </row>
    <row r="46" spans="1:5" s="271" customFormat="1" x14ac:dyDescent="0.3">
      <c r="A46" s="291" t="s">
        <v>2090</v>
      </c>
      <c r="B46" s="458"/>
      <c r="C46" s="297" t="str">
        <f>IF(Content!$D$6=1,VLOOKUP($A46,'GRI Content Index'!$A:$K,C$1,FALSE),VLOOKUP($A46,'GRI Content Index'!$A:$K,C$1+5,FALSE))</f>
        <v>201-4 Financial assistance received from government</v>
      </c>
      <c r="D46" s="297" t="str">
        <f>IF(Content!$D$6=1,VLOOKUP($A46,'GRI Content Index'!$A:$K,D$1,FALSE),VLOOKUP($A46,'GRI Content Index'!$A:$K,D$1+5,FALSE))</f>
        <v>Ethical business. Responsible tax policy (Tax incentives), p. 90-91</v>
      </c>
      <c r="E46" s="303" t="str">
        <f>IF(Content!$D$6=1,VLOOKUP($A46,'GRI Content Index'!$A:$K,E$1,FALSE),VLOOKUP($A46,'GRI Content Index'!$A:$K,E$1+5,FALSE))</f>
        <v>-</v>
      </c>
    </row>
    <row r="47" spans="1:5" s="271" customFormat="1" x14ac:dyDescent="0.3">
      <c r="A47" s="291" t="s">
        <v>2091</v>
      </c>
      <c r="B47" s="457" t="str">
        <f>IF(Content!$D$6=1,VLOOKUP($A47,'GRI Content Index'!$A:$K,B$1,FALSE),VLOOKUP($A47,'GRI Content Index'!$A:$K,B$1+5,FALSE))</f>
        <v>GRI 202: Market Presence 2016</v>
      </c>
      <c r="C47" s="296" t="str">
        <f>IF(Content!$D$6=1,VLOOKUP($A47,'GRI Content Index'!$A:$K,C$1,FALSE),VLOOKUP($A47,'GRI Content Index'!$A:$K,C$1+5,FALSE))</f>
        <v>3-3 Management of material topics</v>
      </c>
      <c r="D47" s="296" t="str">
        <f>IF(Content!$D$6=1,VLOOKUP($A47,'GRI Content Index'!$A:$K,D$1,FALSE),VLOOKUP($A47,'GRI Content Index'!$A:$K,D$1+5,FALSE))</f>
        <v>Employees. Remuneration and social benefits, p. 60-61</v>
      </c>
      <c r="E47" s="301" t="str">
        <f>IF(Content!$D$6=1,VLOOKUP($A47,'GRI Content Index'!$A:$K,E$1,FALSE),VLOOKUP($A47,'GRI Content Index'!$A:$K,E$1+5,FALSE))</f>
        <v>-</v>
      </c>
    </row>
    <row r="48" spans="1:5" s="271" customFormat="1" ht="51" x14ac:dyDescent="0.3">
      <c r="A48" s="291" t="s">
        <v>2092</v>
      </c>
      <c r="B48" s="459"/>
      <c r="C48" s="298" t="str">
        <f>IF(Content!$D$6=1,VLOOKUP($A48,'GRI Content Index'!$A:$K,C$1,FALSE),VLOOKUP($A48,'GRI Content Index'!$A:$K,C$1+5,FALSE))</f>
        <v>202-1 Ratios of standard entry level wage by gender compared to local minimum wage</v>
      </c>
      <c r="D48" s="298" t="str">
        <f>IF(Content!$D$6=1,VLOOKUP($A48,'GRI Content Index'!$A:$K,D$1,FALSE),VLOOKUP($A48,'GRI Content Index'!$A:$K,D$1+5,FALSE))</f>
        <v>Average employee salary to average regional salary: 2.0:1 (1.6:1 for women and 2.1:1 for men)
Ratio of average entry-level employee salary to local minimum wage: 2.6:1 (2.2:1 for women and 2.6:1 for men)
Employees. Remuneration and social benefits, p. 60-61</v>
      </c>
      <c r="E48" s="307" t="str">
        <f>IF(Content!$D$6=1,VLOOKUP($A48,'GRI Content Index'!$A:$K,E$1,FALSE),VLOOKUP($A48,'GRI Content Index'!$A:$K,E$1+5,FALSE))</f>
        <v>"People" tab</v>
      </c>
    </row>
    <row r="49" spans="1:5" s="271" customFormat="1" ht="20.399999999999999" x14ac:dyDescent="0.3">
      <c r="A49" s="291" t="s">
        <v>2093</v>
      </c>
      <c r="B49" s="458"/>
      <c r="C49" s="297" t="str">
        <f>IF(Content!$D$6=1,VLOOKUP($A49,'GRI Content Index'!$A:$K,C$1,FALSE),VLOOKUP($A49,'GRI Content Index'!$A:$K,C$1+5,FALSE))</f>
        <v>202-2 Proportion of senior management hired from the local community</v>
      </c>
      <c r="D49" s="297" t="str">
        <f>IF(Content!$D$6=1,VLOOKUP($A49,'GRI Content Index'!$A:$K,D$1,FALSE),VLOOKUP($A49,'GRI Content Index'!$A:$K,D$1+5,FALSE))</f>
        <v>Proportion of managers of local nationality – 83% for male and 95% for female</v>
      </c>
      <c r="E49" s="303" t="str">
        <f>IF(Content!$D$6=1,VLOOKUP($A49,'GRI Content Index'!$A:$K,E$1,FALSE),VLOOKUP($A49,'GRI Content Index'!$A:$K,E$1+5,FALSE))</f>
        <v>-</v>
      </c>
    </row>
    <row r="50" spans="1:5" s="271" customFormat="1" x14ac:dyDescent="0.3">
      <c r="A50" s="291" t="s">
        <v>2094</v>
      </c>
      <c r="B50" s="457" t="str">
        <f>IF(Content!$D$6=1,VLOOKUP($A50,'GRI Content Index'!$A:$K,B$1,FALSE),VLOOKUP($A50,'GRI Content Index'!$A:$K,B$1+5,FALSE))</f>
        <v>GRI 203: Indirect Economic Impacts 2016</v>
      </c>
      <c r="C50" s="296" t="str">
        <f>IF(Content!$D$6=1,VLOOKUP($A50,'GRI Content Index'!$A:$K,C$1,FALSE),VLOOKUP($A50,'GRI Content Index'!$A:$K,C$1+5,FALSE))</f>
        <v>3-3 Management of material topics</v>
      </c>
      <c r="D50" s="296" t="str">
        <f>IF(Content!$D$6=1,VLOOKUP($A50,'GRI Content Index'!$A:$K,D$1,FALSE),VLOOKUP($A50,'GRI Content Index'!$A:$K,D$1+5,FALSE))</f>
        <v>Communities. Social investments and impact assessment, p. 82-87</v>
      </c>
      <c r="E50" s="301" t="str">
        <f>IF(Content!$D$6=1,VLOOKUP($A50,'GRI Content Index'!$A:$K,E$1,FALSE),VLOOKUP($A50,'GRI Content Index'!$A:$K,E$1+5,FALSE))</f>
        <v>-</v>
      </c>
    </row>
    <row r="51" spans="1:5" s="271" customFormat="1" x14ac:dyDescent="0.3">
      <c r="A51" s="291" t="s">
        <v>2095</v>
      </c>
      <c r="B51" s="458"/>
      <c r="C51" s="297" t="str">
        <f>IF(Content!$D$6=1,VLOOKUP($A51,'GRI Content Index'!$A:$K,C$1,FALSE),VLOOKUP($A51,'GRI Content Index'!$A:$K,C$1+5,FALSE))</f>
        <v>203-1 Infrastructure investments and services supported</v>
      </c>
      <c r="D51" s="297" t="str">
        <f>IF(Content!$D$6=1,VLOOKUP($A51,'GRI Content Index'!$A:$K,D$1,FALSE),VLOOKUP($A51,'GRI Content Index'!$A:$K,D$1+5,FALSE))</f>
        <v>Communities. Social investments and impact assessment, p. 82-87</v>
      </c>
      <c r="E51" s="306" t="str">
        <f>IF(Content!$D$6=1,VLOOKUP($A51,'GRI Content Index'!$A:$K,E$1,FALSE),VLOOKUP($A51,'GRI Content Index'!$A:$K,E$1+5,FALSE))</f>
        <v>"Communities" tab</v>
      </c>
    </row>
    <row r="52" spans="1:5" s="271" customFormat="1" x14ac:dyDescent="0.3">
      <c r="A52" s="291" t="s">
        <v>2096</v>
      </c>
      <c r="B52" s="457" t="str">
        <f>IF(Content!$D$6=1,VLOOKUP($A52,'GRI Content Index'!$A:$K,B$1,FALSE),VLOOKUP($A52,'GRI Content Index'!$A:$K,B$1+5,FALSE))</f>
        <v>GRI 204: Procurement Practices 2016</v>
      </c>
      <c r="C52" s="296" t="str">
        <f>IF(Content!$D$6=1,VLOOKUP($A52,'GRI Content Index'!$A:$K,C$1,FALSE),VLOOKUP($A52,'GRI Content Index'!$A:$K,C$1+5,FALSE))</f>
        <v>3-3 Management of material topics</v>
      </c>
      <c r="D52" s="296" t="str">
        <f>IF(Content!$D$6=1,VLOOKUP($A52,'GRI Content Index'!$A:$K,D$1,FALSE),VLOOKUP($A52,'GRI Content Index'!$A:$K,D$1+5,FALSE))</f>
        <v>Ethical business. Supply chain stewardship, p. 89-90</v>
      </c>
      <c r="E52" s="296" t="str">
        <f>IF(Content!$D$6=1,VLOOKUP($A52,'GRI Content Index'!$A:$K,E$1,FALSE),VLOOKUP($A52,'GRI Content Index'!$A:$K,E$1+5,FALSE))</f>
        <v>-</v>
      </c>
    </row>
    <row r="53" spans="1:5" s="271" customFormat="1" ht="20.399999999999999" x14ac:dyDescent="0.3">
      <c r="A53" s="291" t="s">
        <v>2097</v>
      </c>
      <c r="B53" s="458"/>
      <c r="C53" s="297" t="str">
        <f>IF(Content!$D$6=1,VLOOKUP($A53,'GRI Content Index'!$A:$K,C$1,FALSE),VLOOKUP($A53,'GRI Content Index'!$A:$K,C$1+5,FALSE))</f>
        <v>204-1 Proportion of spending on local suppliers</v>
      </c>
      <c r="D53" s="297" t="str">
        <f>IF(Content!$D$6=1,VLOOKUP($A53,'GRI Content Index'!$A:$K,D$1,FALSE),VLOOKUP($A53,'GRI Content Index'!$A:$K,D$1+5,FALSE))</f>
        <v>Ethical business. Local procurement and Supply chain stewardship, p. 89-90</v>
      </c>
      <c r="E53" s="306" t="str">
        <f>IF(Content!$D$6=1,VLOOKUP($A53,'GRI Content Index'!$A:$K,E$1,FALSE),VLOOKUP($A53,'GRI Content Index'!$A:$K,E$1+5,FALSE))</f>
        <v>"Economic" tab</v>
      </c>
    </row>
    <row r="54" spans="1:5" s="271" customFormat="1" x14ac:dyDescent="0.3">
      <c r="A54" s="291" t="s">
        <v>2098</v>
      </c>
      <c r="B54" s="457" t="str">
        <f>IF(Content!$D$6=1,VLOOKUP($A54,'GRI Content Index'!$A:$K,B$1,FALSE),VLOOKUP($A54,'GRI Content Index'!$A:$K,B$1+5,FALSE))</f>
        <v>GRI 205: Anti-corruption 2016</v>
      </c>
      <c r="C54" s="296" t="str">
        <f>IF(Content!$D$6=1,VLOOKUP($A54,'GRI Content Index'!$A:$K,C$1,FALSE),VLOOKUP($A54,'GRI Content Index'!$A:$K,C$1+5,FALSE))</f>
        <v>3-3 Management of material topics</v>
      </c>
      <c r="D54" s="296" t="str">
        <f>IF(Content!$D$6=1,VLOOKUP($A54,'GRI Content Index'!$A:$K,D$1,FALSE),VLOOKUP($A54,'GRI Content Index'!$A:$K,D$1+5,FALSE))</f>
        <v>Ethical business. Anti-bribery and corruption, p. 89</v>
      </c>
      <c r="E54" s="308" t="str">
        <f>IF(Content!$D$6=1,VLOOKUP($A54,'GRI Content Index'!$A:$K,E$1,FALSE),VLOOKUP($A54,'GRI Content Index'!$A:$K,E$1+5,FALSE))</f>
        <v>"Governance and Ethics" tab</v>
      </c>
    </row>
    <row r="55" spans="1:5" s="271" customFormat="1" ht="51" x14ac:dyDescent="0.3">
      <c r="A55" s="291" t="s">
        <v>2099</v>
      </c>
      <c r="B55" s="459"/>
      <c r="C55" s="298" t="str">
        <f>IF(Content!$D$6=1,VLOOKUP($A55,'GRI Content Index'!$A:$K,C$1,FALSE),VLOOKUP($A55,'GRI Content Index'!$A:$K,C$1+5,FALSE))</f>
        <v>205-1 Operations assessed for risks related to corruption</v>
      </c>
      <c r="D55" s="298" t="str">
        <f>IF(Content!$D$6=1,VLOOKUP($A55,'GRI Content Index'!$A:$K,D$1,FALSE),VLOOKUP($A55,'GRI Content Index'!$A:$K,D$1+5,FALSE))</f>
        <v>We have zero tolerance to corruption risks, operate a Hotline for reporting corruption concerns and assess all suppliers for anti-corruption principles (see p. 89). See also our Anti-Bribery and Corruption Policy approved by the Board of Directors of Solidcore Resources plc on 4 December 2024 and available on the website.</v>
      </c>
      <c r="E55" s="302" t="str">
        <f>IF(Content!$D$6=1,VLOOKUP($A55,'GRI Content Index'!$A:$K,E$1,FALSE),VLOOKUP($A55,'GRI Content Index'!$A:$K,E$1+5,FALSE))</f>
        <v>-</v>
      </c>
    </row>
    <row r="56" spans="1:5" s="271" customFormat="1" ht="20.399999999999999" x14ac:dyDescent="0.3">
      <c r="A56" s="291" t="s">
        <v>2100</v>
      </c>
      <c r="B56" s="459"/>
      <c r="C56" s="298" t="str">
        <f>IF(Content!$D$6=1,VLOOKUP($A56,'GRI Content Index'!$A:$K,C$1,FALSE),VLOOKUP($A56,'GRI Content Index'!$A:$K,C$1+5,FALSE))</f>
        <v>205-2 Communication and training about anti-corruption policies and procedures</v>
      </c>
      <c r="D56" s="298" t="str">
        <f>IF(Content!$D$6=1,VLOOKUP($A56,'GRI Content Index'!$A:$K,D$1,FALSE),VLOOKUP($A56,'GRI Content Index'!$A:$K,D$1+5,FALSE))</f>
        <v>Ethical business. Anti-bribery and corruption, p. 89</v>
      </c>
      <c r="E56" s="302" t="str">
        <f>IF(Content!$D$6=1,VLOOKUP($A56,'GRI Content Index'!$A:$K,E$1,FALSE),VLOOKUP($A56,'GRI Content Index'!$A:$K,E$1+5,FALSE))</f>
        <v>-</v>
      </c>
    </row>
    <row r="57" spans="1:5" s="271" customFormat="1" ht="20.399999999999999" x14ac:dyDescent="0.3">
      <c r="A57" s="291" t="s">
        <v>2101</v>
      </c>
      <c r="B57" s="458"/>
      <c r="C57" s="297" t="str">
        <f>IF(Content!$D$6=1,VLOOKUP($A57,'GRI Content Index'!$A:$K,C$1,FALSE),VLOOKUP($A57,'GRI Content Index'!$A:$K,C$1+5,FALSE))</f>
        <v>205-3 Confirmed incidents of corruption and actions taken</v>
      </c>
      <c r="D57" s="297" t="str">
        <f>IF(Content!$D$6=1,VLOOKUP($A57,'GRI Content Index'!$A:$K,D$1,FALSE),VLOOKUP($A57,'GRI Content Index'!$A:$K,D$1+5,FALSE))</f>
        <v>Ethical business. Anti-bribery and corruption, p. 89
Sustainability data. Business ethics, p. 194</v>
      </c>
      <c r="E57" s="306" t="str">
        <f>IF(Content!$D$6=1,VLOOKUP($A57,'GRI Content Index'!$A:$K,E$1,FALSE),VLOOKUP($A57,'GRI Content Index'!$A:$K,E$1+5,FALSE))</f>
        <v>"Governance and Ethics" tab</v>
      </c>
    </row>
    <row r="58" spans="1:5" s="271" customFormat="1" x14ac:dyDescent="0.3">
      <c r="A58" s="291" t="s">
        <v>2102</v>
      </c>
      <c r="B58" s="457" t="str">
        <f>IF(Content!$D$6=1,VLOOKUP($A58,'GRI Content Index'!$A:$K,B$1,FALSE),VLOOKUP($A58,'GRI Content Index'!$A:$K,B$1+5,FALSE))</f>
        <v>GRI 206: Anticompetitive Behavior 2016</v>
      </c>
      <c r="C58" s="296" t="str">
        <f>IF(Content!$D$6=1,VLOOKUP($A58,'GRI Content Index'!$A:$K,C$1,FALSE),VLOOKUP($A58,'GRI Content Index'!$A:$K,C$1+5,FALSE))</f>
        <v>3-3 Management of material topics</v>
      </c>
      <c r="D58" s="296" t="str">
        <f>IF(Content!$D$6=1,VLOOKUP($A58,'GRI Content Index'!$A:$K,D$1,FALSE),VLOOKUP($A58,'GRI Content Index'!$A:$K,D$1+5,FALSE))</f>
        <v>Ethical business. Anti-bribery and corruption, p. 89</v>
      </c>
      <c r="E58" s="308" t="str">
        <f>IF(Content!$D$6=1,VLOOKUP($A58,'GRI Content Index'!$A:$K,E$1,FALSE),VLOOKUP($A58,'GRI Content Index'!$A:$K,E$1+5,FALSE))</f>
        <v>"Governance and Ethics" tab</v>
      </c>
    </row>
    <row r="59" spans="1:5" s="271" customFormat="1" ht="20.399999999999999" x14ac:dyDescent="0.3">
      <c r="A59" s="291" t="s">
        <v>2103</v>
      </c>
      <c r="B59" s="458"/>
      <c r="C59" s="297" t="str">
        <f>IF(Content!$D$6=1,VLOOKUP($A59,'GRI Content Index'!$A:$K,C$1,FALSE),VLOOKUP($A59,'GRI Content Index'!$A:$K,C$1+5,FALSE))</f>
        <v>206-1 Legal actions for anticompetitive behavior, anti-trust, and monopoly practices</v>
      </c>
      <c r="D59" s="297" t="str">
        <f>IF(Content!$D$6=1,VLOOKUP($A59,'GRI Content Index'!$A:$K,D$1,FALSE),VLOOKUP($A59,'GRI Content Index'!$A:$K,D$1+5,FALSE))</f>
        <v>Zero</v>
      </c>
      <c r="E59" s="303" t="str">
        <f>IF(Content!$D$6=1,VLOOKUP($A59,'GRI Content Index'!$A:$K,E$1,FALSE),VLOOKUP($A59,'GRI Content Index'!$A:$K,E$1+5,FALSE))</f>
        <v>-</v>
      </c>
    </row>
    <row r="60" spans="1:5" s="271" customFormat="1" x14ac:dyDescent="0.3">
      <c r="A60" s="291" t="s">
        <v>2104</v>
      </c>
      <c r="B60" s="465" t="str">
        <f>IF(Content!$D$6=1,VLOOKUP($A60,'GRI Content Index'!$A:$K,B$1,FALSE),VLOOKUP($A60,'GRI Content Index'!$A:$K,B$1+5,FALSE))</f>
        <v>GRI 207: Tax 2019</v>
      </c>
      <c r="C60" s="296" t="str">
        <f>IF(Content!$D$6=1,VLOOKUP($A60,'GRI Content Index'!$A:$K,C$1,FALSE),VLOOKUP($A60,'GRI Content Index'!$A:$K,C$1+5,FALSE))</f>
        <v>3-3 Management of material topics</v>
      </c>
      <c r="D60" s="296" t="str">
        <f>IF(Content!$D$6=1,VLOOKUP($A60,'GRI Content Index'!$A:$K,D$1,FALSE),VLOOKUP($A60,'GRI Content Index'!$A:$K,D$1+5,FALSE))</f>
        <v>Ethical business. Responsible tax policy, p. 90-91</v>
      </c>
      <c r="E60" s="301" t="str">
        <f>IF(Content!$D$6=1,VLOOKUP($A60,'GRI Content Index'!$A:$K,E$1,FALSE),VLOOKUP($A60,'GRI Content Index'!$A:$K,E$1+5,FALSE))</f>
        <v>-</v>
      </c>
    </row>
    <row r="61" spans="1:5" s="271" customFormat="1" ht="30.6" x14ac:dyDescent="0.3">
      <c r="A61" s="291" t="s">
        <v>2105</v>
      </c>
      <c r="B61" s="466"/>
      <c r="C61" s="298" t="str">
        <f>IF(Content!$D$6=1,VLOOKUP($A61,'GRI Content Index'!$A:$K,C$1,FALSE),VLOOKUP($A61,'GRI Content Index'!$A:$K,C$1+5,FALSE))</f>
        <v>207-1 Approach to tax</v>
      </c>
      <c r="D61" s="298" t="str">
        <f>IF(Content!$D$6=1,VLOOKUP($A61,'GRI Content Index'!$A:$K,D$1,FALSE),VLOOKUP($A61,'GRI Content Index'!$A:$K,D$1+5,FALSE))</f>
        <v>Ethical business. Responsible tax policy, p. 90-91
Tax Strategy approved by the Board of Directors of Solidcore Resources plc on 4 December 2024 and available on the website</v>
      </c>
      <c r="E61" s="302" t="str">
        <f>IF(Content!$D$6=1,VLOOKUP($A61,'GRI Content Index'!$A:$K,E$1,FALSE),VLOOKUP($A61,'GRI Content Index'!$A:$K,E$1+5,FALSE))</f>
        <v>-</v>
      </c>
    </row>
    <row r="62" spans="1:5" s="271" customFormat="1" ht="51" x14ac:dyDescent="0.3">
      <c r="A62" s="291" t="s">
        <v>2106</v>
      </c>
      <c r="B62" s="466"/>
      <c r="C62" s="298" t="str">
        <f>IF(Content!$D$6=1,VLOOKUP($A62,'GRI Content Index'!$A:$K,C$1,FALSE),VLOOKUP($A62,'GRI Content Index'!$A:$K,C$1+5,FALSE))</f>
        <v>207-2 Tax governance, control, and risk management</v>
      </c>
      <c r="D62" s="298" t="str">
        <f>IF(Content!$D$6=1,VLOOKUP($A62,'GRI Content Index'!$A:$K,D$1,FALSE),VLOOKUP($A62,'GRI Content Index'!$A:$K,D$1+5,FALSE))</f>
        <v>Risks management. Principal risks and uncertainties, p. 94-100
Ethical business. Responsible tax policy, p. 90-91
Tax Strategy approved by the Board of Directors of Solidcore Resources plc on 4 December 2024 and available on the website
Independent auditor’s report, p. 136-139</v>
      </c>
      <c r="E62" s="302" t="str">
        <f>IF(Content!$D$6=1,VLOOKUP($A62,'GRI Content Index'!$A:$K,E$1,FALSE),VLOOKUP($A62,'GRI Content Index'!$A:$K,E$1+5,FALSE))</f>
        <v>-</v>
      </c>
    </row>
    <row r="63" spans="1:5" s="271" customFormat="1" ht="30.6" x14ac:dyDescent="0.3">
      <c r="A63" s="291" t="s">
        <v>2107</v>
      </c>
      <c r="B63" s="466"/>
      <c r="C63" s="298" t="str">
        <f>IF(Content!$D$6=1,VLOOKUP($A63,'GRI Content Index'!$A:$K,C$1,FALSE),VLOOKUP($A63,'GRI Content Index'!$A:$K,C$1+5,FALSE))</f>
        <v>207-3 Stakeholder engagement and management of concerns related to tax</v>
      </c>
      <c r="D63" s="298" t="str">
        <f>IF(Content!$D$6=1,VLOOKUP($A63,'GRI Content Index'!$A:$K,D$1,FALSE),VLOOKUP($A63,'GRI Content Index'!$A:$K,D$1+5,FALSE))</f>
        <v>Ethical business. Anti-bribery and corruption, p. 89
Ethical business. Responsible tax policy, p. 90-91
Corporate governance. Board’s stakeholder engagement, p. 130</v>
      </c>
      <c r="E63" s="302" t="str">
        <f>IF(Content!$D$6=1,VLOOKUP($A63,'GRI Content Index'!$A:$K,E$1,FALSE),VLOOKUP($A63,'GRI Content Index'!$A:$K,E$1+5,FALSE))</f>
        <v>-</v>
      </c>
    </row>
    <row r="64" spans="1:5" s="271" customFormat="1" ht="20.399999999999999" x14ac:dyDescent="0.3">
      <c r="A64" s="291" t="s">
        <v>2108</v>
      </c>
      <c r="B64" s="467"/>
      <c r="C64" s="297" t="str">
        <f>IF(Content!$D$6=1,VLOOKUP($A64,'GRI Content Index'!$A:$K,C$1,FALSE),VLOOKUP($A64,'GRI Content Index'!$A:$K,C$1+5,FALSE))</f>
        <v>207-4 Country-by-country reporting</v>
      </c>
      <c r="D64" s="297" t="str">
        <f>IF(Content!$D$6=1,VLOOKUP($A64,'GRI Content Index'!$A:$K,D$1,FALSE),VLOOKUP($A64,'GRI Content Index'!$A:$K,D$1+5,FALSE))</f>
        <v>Operating review, p. 23-35
Financial statements, p. 157</v>
      </c>
      <c r="E64" s="306" t="str">
        <f>IF(Content!$D$6=1,VLOOKUP($A64,'GRI Content Index'!$A:$K,E$1,FALSE),VLOOKUP($A64,'GRI Content Index'!$A:$K,E$1+5,FALSE))</f>
        <v>"Economic" tab</v>
      </c>
    </row>
    <row r="65" spans="1:5" s="271" customFormat="1" x14ac:dyDescent="0.3">
      <c r="A65" s="291" t="s">
        <v>2109</v>
      </c>
      <c r="B65" s="457" t="str">
        <f>IF(Content!$D$6=1,VLOOKUP($A65,'GRI Content Index'!$A:$K,B$1,FALSE),VLOOKUP($A65,'GRI Content Index'!$A:$K,B$1+5,FALSE))</f>
        <v>GRI 301: Materials 2016</v>
      </c>
      <c r="C65" s="296" t="str">
        <f>IF(Content!$D$6=1,VLOOKUP($A65,'GRI Content Index'!$A:$K,C$1,FALSE),VLOOKUP($A65,'GRI Content Index'!$A:$K,C$1+5,FALSE))</f>
        <v>3-3 Management of material topics</v>
      </c>
      <c r="D65" s="296" t="str">
        <f>IF(Content!$D$6=1,VLOOKUP($A65,'GRI Content Index'!$A:$K,D$1,FALSE),VLOOKUP($A65,'GRI Content Index'!$A:$K,D$1+5,FALSE))</f>
        <v>Environment. Waste and hazardous materials, p. 68-69</v>
      </c>
      <c r="E65" s="301" t="str">
        <f>IF(Content!$D$6=1,VLOOKUP($A65,'GRI Content Index'!$A:$K,E$1,FALSE),VLOOKUP($A65,'GRI Content Index'!$A:$K,E$1+5,FALSE))</f>
        <v>-</v>
      </c>
    </row>
    <row r="66" spans="1:5" s="271" customFormat="1" x14ac:dyDescent="0.3">
      <c r="A66" s="291" t="s">
        <v>2110</v>
      </c>
      <c r="B66" s="459"/>
      <c r="C66" s="298" t="str">
        <f>IF(Content!$D$6=1,VLOOKUP($A66,'GRI Content Index'!$A:$K,C$1,FALSE),VLOOKUP($A66,'GRI Content Index'!$A:$K,C$1+5,FALSE))</f>
        <v>301-1 Materials used by weight or volume</v>
      </c>
      <c r="D66" s="298" t="str">
        <f>IF(Content!$D$6=1,VLOOKUP($A66,'GRI Content Index'!$A:$K,D$1,FALSE),VLOOKUP($A66,'GRI Content Index'!$A:$K,D$1+5,FALSE))</f>
        <v>Sustainability data. Consumables, p. 190</v>
      </c>
      <c r="E66" s="307" t="str">
        <f>IF(Content!$D$6=1,VLOOKUP($A66,'GRI Content Index'!$A:$K,E$1,FALSE),VLOOKUP($A66,'GRI Content Index'!$A:$K,E$1+5,FALSE))</f>
        <v>"Environment" tab</v>
      </c>
    </row>
    <row r="67" spans="1:5" s="271" customFormat="1" x14ac:dyDescent="0.3">
      <c r="A67" s="291" t="s">
        <v>2111</v>
      </c>
      <c r="B67" s="458"/>
      <c r="C67" s="297" t="str">
        <f>IF(Content!$D$6=1,VLOOKUP($A67,'GRI Content Index'!$A:$K,C$1,FALSE),VLOOKUP($A67,'GRI Content Index'!$A:$K,C$1+5,FALSE))</f>
        <v>301-2 Recycled input materials used</v>
      </c>
      <c r="D67" s="297" t="str">
        <f>IF(Content!$D$6=1,VLOOKUP($A67,'GRI Content Index'!$A:$K,D$1,FALSE),VLOOKUP($A67,'GRI Content Index'!$A:$K,D$1+5,FALSE))</f>
        <v>Environment. Waste and hazardous materials, p. 68-69</v>
      </c>
      <c r="E67" s="306" t="str">
        <f>IF(Content!$D$6=1,VLOOKUP($A67,'GRI Content Index'!$A:$K,E$1,FALSE),VLOOKUP($A67,'GRI Content Index'!$A:$K,E$1+5,FALSE))</f>
        <v>"Environment" tab</v>
      </c>
    </row>
    <row r="68" spans="1:5" s="271" customFormat="1" ht="20.399999999999999" x14ac:dyDescent="0.3">
      <c r="A68" s="291" t="s">
        <v>2112</v>
      </c>
      <c r="B68" s="465" t="str">
        <f>IF(Content!$D$6=1,VLOOKUP($A68,'GRI Content Index'!$A:$K,B$1,FALSE),VLOOKUP($A68,'GRI Content Index'!$A:$K,B$1+5,FALSE))</f>
        <v>GRI 302: Energy 2016</v>
      </c>
      <c r="C68" s="296" t="str">
        <f>IF(Content!$D$6=1,VLOOKUP($A68,'GRI Content Index'!$A:$K,C$1,FALSE),VLOOKUP($A68,'GRI Content Index'!$A:$K,C$1+5,FALSE))</f>
        <v>3-3 Management of material topics</v>
      </c>
      <c r="D68" s="296" t="str">
        <f>IF(Content!$D$6=1,VLOOKUP($A68,'GRI Content Index'!$A:$K,D$1,FALSE),VLOOKUP($A68,'GRI Content Index'!$A:$K,D$1+5,FALSE))</f>
        <v>Climate and energy, p. 78-79
Sustainability data. Energy, p. 192-193</v>
      </c>
      <c r="E68" s="301" t="str">
        <f>IF(Content!$D$6=1,VLOOKUP($A68,'GRI Content Index'!$A:$K,E$1,FALSE),VLOOKUP($A68,'GRI Content Index'!$A:$K,E$1+5,FALSE))</f>
        <v>-</v>
      </c>
    </row>
    <row r="69" spans="1:5" s="271" customFormat="1" ht="22.5" customHeight="1" x14ac:dyDescent="0.3">
      <c r="A69" s="291" t="s">
        <v>2113</v>
      </c>
      <c r="B69" s="466"/>
      <c r="C69" s="468" t="str">
        <f>IF(Content!$D$6=1,VLOOKUP($A69,'GRI Content Index'!$A:$K,C$1,FALSE),VLOOKUP($A69,'GRI Content Index'!$A:$K,C$1+5,FALSE))</f>
        <v>302-1 Energy consumption within the organization</v>
      </c>
      <c r="D69" s="468" t="str">
        <f>IF(Content!$D$6=1,VLOOKUP($A69,'GRI Content Index'!$A:$K,D$1,FALSE),VLOOKUP($A69,'GRI Content Index'!$A:$K,D$1+5,FALSE))</f>
        <v>Climate and energy, p. 78-79
Sustainability data. Energy, p. 192-193</v>
      </c>
      <c r="E69" s="307" t="str">
        <f>IF(Content!$D$6=1,VLOOKUP($A69,'GRI Content Index'!$A:$K,E$1,FALSE),VLOOKUP($A69,'GRI Content Index'!$A:$K,E$1+5,FALSE))</f>
        <v>"Climate and Energy" tab</v>
      </c>
    </row>
    <row r="70" spans="1:5" s="271" customFormat="1" ht="22.5" customHeight="1" x14ac:dyDescent="0.3">
      <c r="A70" s="291" t="s">
        <v>2114</v>
      </c>
      <c r="B70" s="466"/>
      <c r="C70" s="469"/>
      <c r="D70" s="469"/>
      <c r="E70" s="307" t="str">
        <f>IF(Content!$D$6=1,VLOOKUP($A70,'GRI Content Index'!$A:$K,E$1,FALSE),VLOOKUP($A70,'GRI Content Index'!$A:$K,E$1+5,FALSE))</f>
        <v>"Site level" tab</v>
      </c>
    </row>
    <row r="71" spans="1:5" s="271" customFormat="1" ht="20.399999999999999" x14ac:dyDescent="0.3">
      <c r="A71" s="291" t="s">
        <v>2115</v>
      </c>
      <c r="B71" s="466"/>
      <c r="C71" s="298" t="str">
        <f>IF(Content!$D$6=1,VLOOKUP($A71,'GRI Content Index'!$A:$K,C$1,FALSE),VLOOKUP($A71,'GRI Content Index'!$A:$K,C$1+5,FALSE))</f>
        <v>302-3 Energy intensity</v>
      </c>
      <c r="D71" s="298" t="str">
        <f>IF(Content!$D$6=1,VLOOKUP($A71,'GRI Content Index'!$A:$K,D$1,FALSE),VLOOKUP($A71,'GRI Content Index'!$A:$K,D$1+5,FALSE))</f>
        <v>Climate and energy, p. 78-79
Sustainability data. Energy, p. 192</v>
      </c>
      <c r="E71" s="307" t="str">
        <f>IF(Content!$D$6=1,VLOOKUP($A71,'GRI Content Index'!$A:$K,E$1,FALSE),VLOOKUP($A71,'GRI Content Index'!$A:$K,E$1+5,FALSE))</f>
        <v>"Climate and Energy" tab</v>
      </c>
    </row>
    <row r="72" spans="1:5" s="271" customFormat="1" ht="20.399999999999999" x14ac:dyDescent="0.3">
      <c r="A72" s="291" t="s">
        <v>2116</v>
      </c>
      <c r="B72" s="467"/>
      <c r="C72" s="297" t="str">
        <f>IF(Content!$D$6=1,VLOOKUP($A72,'GRI Content Index'!$A:$K,C$1,FALSE),VLOOKUP($A72,'GRI Content Index'!$A:$K,C$1+5,FALSE))</f>
        <v>302-4 Reduction of energy consumption</v>
      </c>
      <c r="D72" s="297" t="str">
        <f>IF(Content!$D$6=1,VLOOKUP($A72,'GRI Content Index'!$A:$K,D$1,FALSE),VLOOKUP($A72,'GRI Content Index'!$A:$K,D$1+5,FALSE))</f>
        <v>Climate and energy, p. 78-79
Sustainability data. Energy, p. 192-193</v>
      </c>
      <c r="E72" s="306" t="str">
        <f>IF(Content!$D$6=1,VLOOKUP($A72,'GRI Content Index'!$A:$K,E$1,FALSE),VLOOKUP($A72,'GRI Content Index'!$A:$K,E$1+5,FALSE))</f>
        <v>"Climate and Energy" tab</v>
      </c>
    </row>
    <row r="73" spans="1:5" s="271" customFormat="1" x14ac:dyDescent="0.3">
      <c r="A73" s="291" t="s">
        <v>2117</v>
      </c>
      <c r="B73" s="457" t="str">
        <f>IF(Content!$D$6=1,VLOOKUP($A73,'GRI Content Index'!$A:$K,B$1,FALSE),VLOOKUP($A73,'GRI Content Index'!$A:$K,B$1+5,FALSE))</f>
        <v>GRI 303: Water and Effluents 2018</v>
      </c>
      <c r="C73" s="296" t="str">
        <f>IF(Content!$D$6=1,VLOOKUP($A73,'GRI Content Index'!$A:$K,C$1,FALSE),VLOOKUP($A73,'GRI Content Index'!$A:$K,C$1+5,FALSE))</f>
        <v>3-3 Management of material topics</v>
      </c>
      <c r="D73" s="296" t="str">
        <f>IF(Content!$D$6=1,VLOOKUP($A73,'GRI Content Index'!$A:$K,D$1,FALSE),VLOOKUP($A73,'GRI Content Index'!$A:$K,D$1+5,FALSE))</f>
        <v>Environment. Water, p. 66-67</v>
      </c>
      <c r="E73" s="296" t="str">
        <f>IF(Content!$D$6=1,VLOOKUP($A73,'GRI Content Index'!$A:$K,E$1,FALSE),VLOOKUP($A73,'GRI Content Index'!$A:$K,E$1+5,FALSE))</f>
        <v>-</v>
      </c>
    </row>
    <row r="74" spans="1:5" s="271" customFormat="1" x14ac:dyDescent="0.3">
      <c r="A74" s="291" t="s">
        <v>2118</v>
      </c>
      <c r="B74" s="459"/>
      <c r="C74" s="298" t="str">
        <f>IF(Content!$D$6=1,VLOOKUP($A74,'GRI Content Index'!$A:$K,C$1,FALSE),VLOOKUP($A74,'GRI Content Index'!$A:$K,C$1+5,FALSE))</f>
        <v>303-1 Interactions with water as a shared resource</v>
      </c>
      <c r="D74" s="298" t="str">
        <f>IF(Content!$D$6=1,VLOOKUP($A74,'GRI Content Index'!$A:$K,D$1,FALSE),VLOOKUP($A74,'GRI Content Index'!$A:$K,D$1+5,FALSE))</f>
        <v>Environment. Water, p. 66-67</v>
      </c>
      <c r="E74" s="298" t="str">
        <f>IF(Content!$D$6=1,VLOOKUP($A74,'GRI Content Index'!$A:$K,E$1,FALSE),VLOOKUP($A74,'GRI Content Index'!$A:$K,E$1+5,FALSE))</f>
        <v>-</v>
      </c>
    </row>
    <row r="75" spans="1:5" s="271" customFormat="1" x14ac:dyDescent="0.3">
      <c r="A75" s="291" t="s">
        <v>2119</v>
      </c>
      <c r="B75" s="459"/>
      <c r="C75" s="298" t="str">
        <f>IF(Content!$D$6=1,VLOOKUP($A75,'GRI Content Index'!$A:$K,C$1,FALSE),VLOOKUP($A75,'GRI Content Index'!$A:$K,C$1+5,FALSE))</f>
        <v>303-2 Management of water discharge-related impacts</v>
      </c>
      <c r="D75" s="298" t="str">
        <f>IF(Content!$D$6=1,VLOOKUP($A75,'GRI Content Index'!$A:$K,D$1,FALSE),VLOOKUP($A75,'GRI Content Index'!$A:$K,D$1+5,FALSE))</f>
        <v>Environment. Water quality risk: vigilant monitoring and treatment, p. 67</v>
      </c>
      <c r="E75" s="298" t="str">
        <f>IF(Content!$D$6=1,VLOOKUP($A75,'GRI Content Index'!$A:$K,E$1,FALSE),VLOOKUP($A75,'GRI Content Index'!$A:$K,E$1+5,FALSE))</f>
        <v>-</v>
      </c>
    </row>
    <row r="76" spans="1:5" s="271" customFormat="1" ht="24" customHeight="1" x14ac:dyDescent="0.3">
      <c r="A76" s="291" t="s">
        <v>2120</v>
      </c>
      <c r="B76" s="459"/>
      <c r="C76" s="459" t="str">
        <f>IF(Content!$D$6=1,VLOOKUP($A76,'GRI Content Index'!$A:$K,C$1,FALSE),VLOOKUP($A76,'GRI Content Index'!$A:$K,C$1+5,FALSE))</f>
        <v>303-3 Water withdrawal</v>
      </c>
      <c r="D76" s="459" t="str">
        <f>IF(Content!$D$6=1,VLOOKUP($A76,'GRI Content Index'!$A:$K,D$1,FALSE),VLOOKUP($A76,'GRI Content Index'!$A:$K,D$1+5,FALSE))</f>
        <v>Environment. Water, p. 66-67
Sustainability data. Water, p. 188-189</v>
      </c>
      <c r="E76" s="307" t="str">
        <f>IF(Content!$D$6=1,VLOOKUP($A76,'GRI Content Index'!$A:$K,E$1,FALSE),VLOOKUP($A76,'GRI Content Index'!$A:$K,E$1+5,FALSE))</f>
        <v>"Environment" tab</v>
      </c>
    </row>
    <row r="77" spans="1:5" s="271" customFormat="1" ht="24" customHeight="1" x14ac:dyDescent="0.3">
      <c r="A77" s="291" t="s">
        <v>2121</v>
      </c>
      <c r="B77" s="459"/>
      <c r="C77" s="459"/>
      <c r="D77" s="459"/>
      <c r="E77" s="307" t="str">
        <f>IF(Content!$D$6=1,VLOOKUP($A77,'GRI Content Index'!$A:$K,E$1,FALSE),VLOOKUP($A77,'GRI Content Index'!$A:$K,E$1+5,FALSE))</f>
        <v>"Site level" tab</v>
      </c>
    </row>
    <row r="78" spans="1:5" s="271" customFormat="1" ht="24" customHeight="1" x14ac:dyDescent="0.3">
      <c r="A78" s="291" t="s">
        <v>2122</v>
      </c>
      <c r="B78" s="459"/>
      <c r="C78" s="459" t="str">
        <f>IF(Content!$D$6=1,VLOOKUP($A78,'GRI Content Index'!$A:$K,C$1,FALSE),VLOOKUP($A78,'GRI Content Index'!$A:$K,C$1+5,FALSE))</f>
        <v>303-4 Water discharge</v>
      </c>
      <c r="D78" s="459" t="str">
        <f>IF(Content!$D$6=1,VLOOKUP($A78,'GRI Content Index'!$A:$K,D$1,FALSE),VLOOKUP($A78,'GRI Content Index'!$A:$K,D$1+5,FALSE))</f>
        <v>Environment. Water, p. 66-67
Sustainability data. Water, p. 188-189</v>
      </c>
      <c r="E78" s="307" t="str">
        <f>IF(Content!$D$6=1,VLOOKUP($A78,'GRI Content Index'!$A:$K,E$1,FALSE),VLOOKUP($A78,'GRI Content Index'!$A:$K,E$1+5,FALSE))</f>
        <v>"Environment" tab</v>
      </c>
    </row>
    <row r="79" spans="1:5" s="271" customFormat="1" ht="24" customHeight="1" x14ac:dyDescent="0.3">
      <c r="A79" s="291" t="s">
        <v>2123</v>
      </c>
      <c r="B79" s="459"/>
      <c r="C79" s="459"/>
      <c r="D79" s="459"/>
      <c r="E79" s="307" t="str">
        <f>IF(Content!$D$6=1,VLOOKUP($A79,'GRI Content Index'!$A:$K,E$1,FALSE),VLOOKUP($A79,'GRI Content Index'!$A:$K,E$1+5,FALSE))</f>
        <v>"Site level" tab</v>
      </c>
    </row>
    <row r="80" spans="1:5" s="271" customFormat="1" ht="24" customHeight="1" x14ac:dyDescent="0.3">
      <c r="A80" s="291" t="s">
        <v>2124</v>
      </c>
      <c r="B80" s="459"/>
      <c r="C80" s="459" t="str">
        <f>IF(Content!$D$6=1,VLOOKUP($A80,'GRI Content Index'!$A:$K,C$1,FALSE),VLOOKUP($A80,'GRI Content Index'!$A:$K,C$1+5,FALSE))</f>
        <v>303-5 Water consumption</v>
      </c>
      <c r="D80" s="459" t="str">
        <f>IF(Content!$D$6=1,VLOOKUP($A80,'GRI Content Index'!$A:$K,D$1,FALSE),VLOOKUP($A80,'GRI Content Index'!$A:$K,D$1+5,FALSE))</f>
        <v>Environment. Water, p. 66-67
Sustainability data. Water, p. 188-189</v>
      </c>
      <c r="E80" s="307" t="str">
        <f>IF(Content!$D$6=1,VLOOKUP($A80,'GRI Content Index'!$A:$K,E$1,FALSE),VLOOKUP($A80,'GRI Content Index'!$A:$K,E$1+5,FALSE))</f>
        <v>"Environment" tab</v>
      </c>
    </row>
    <row r="81" spans="1:5" s="271" customFormat="1" ht="24" customHeight="1" x14ac:dyDescent="0.3">
      <c r="A81" s="291" t="s">
        <v>2125</v>
      </c>
      <c r="B81" s="458"/>
      <c r="C81" s="458"/>
      <c r="D81" s="458"/>
      <c r="E81" s="306" t="str">
        <f>IF(Content!$D$6=1,VLOOKUP($A81,'GRI Content Index'!$A:$K,E$1,FALSE),VLOOKUP($A81,'GRI Content Index'!$A:$K,E$1+5,FALSE))</f>
        <v>"Site level" tab</v>
      </c>
    </row>
    <row r="82" spans="1:5" s="271" customFormat="1" x14ac:dyDescent="0.3">
      <c r="A82" s="291" t="s">
        <v>2126</v>
      </c>
      <c r="B82" s="457" t="str">
        <f>IF(Content!$D$6=1,VLOOKUP($A82,'GRI Content Index'!$A:$K,B$1,FALSE),VLOOKUP($A82,'GRI Content Index'!$A:$K,B$1+5,FALSE))</f>
        <v>GRI 304: Biodiversity 2016</v>
      </c>
      <c r="C82" s="296" t="str">
        <f>IF(Content!$D$6=1,VLOOKUP($A82,'GRI Content Index'!$A:$K,C$1,FALSE),VLOOKUP($A82,'GRI Content Index'!$A:$K,C$1+5,FALSE))</f>
        <v>3-3 Management of material topics</v>
      </c>
      <c r="D82" s="296" t="str">
        <f>IF(Content!$D$6=1,VLOOKUP($A82,'GRI Content Index'!$A:$K,D$1,FALSE),VLOOKUP($A82,'GRI Content Index'!$A:$K,D$1+5,FALSE))</f>
        <v>Environment. Biodiversity and land, p. 70-71</v>
      </c>
      <c r="E82" s="301" t="str">
        <f>IF(Content!$D$6=1,VLOOKUP($A82,'GRI Content Index'!$A:$K,E$1,FALSE),VLOOKUP($A82,'GRI Content Index'!$A:$K,E$1+5,FALSE))</f>
        <v>-</v>
      </c>
    </row>
    <row r="83" spans="1:5" s="271" customFormat="1" ht="20.399999999999999" x14ac:dyDescent="0.3">
      <c r="A83" s="291" t="s">
        <v>2127</v>
      </c>
      <c r="B83" s="459"/>
      <c r="C83" s="298" t="str">
        <f>IF(Content!$D$6=1,VLOOKUP($A83,'GRI Content Index'!$A:$K,C$1,FALSE),VLOOKUP($A83,'GRI Content Index'!$A:$K,C$1+5,FALSE))</f>
        <v>304-1 Operational sites owned, leased, managed in, or adjacent to, protected areas and areas of high biodiversity value outside protected areas</v>
      </c>
      <c r="D83" s="298" t="str">
        <f>IF(Content!$D$6=1,VLOOKUP($A83,'GRI Content Index'!$A:$K,D$1,FALSE),VLOOKUP($A83,'GRI Content Index'!$A:$K,D$1+5,FALSE))</f>
        <v>Environment. Biodiversity and land. Protected territories, p. 70</v>
      </c>
      <c r="E83" s="302" t="str">
        <f>IF(Content!$D$6=1,VLOOKUP($A83,'GRI Content Index'!$A:$K,E$1,FALSE),VLOOKUP($A83,'GRI Content Index'!$A:$K,E$1+5,FALSE))</f>
        <v>-</v>
      </c>
    </row>
    <row r="84" spans="1:5" s="271" customFormat="1" x14ac:dyDescent="0.3">
      <c r="A84" s="291" t="s">
        <v>2128</v>
      </c>
      <c r="B84" s="459"/>
      <c r="C84" s="298" t="str">
        <f>IF(Content!$D$6=1,VLOOKUP($A84,'GRI Content Index'!$A:$K,C$1,FALSE),VLOOKUP($A84,'GRI Content Index'!$A:$K,C$1+5,FALSE))</f>
        <v>304-2 Significant impacts of activities, products and services on biodiversity</v>
      </c>
      <c r="D84" s="298" t="str">
        <f>IF(Content!$D$6=1,VLOOKUP($A84,'GRI Content Index'!$A:$K,D$1,FALSE),VLOOKUP($A84,'GRI Content Index'!$A:$K,D$1+5,FALSE))</f>
        <v>Environment. Biodiversity and land, p. 70-71</v>
      </c>
      <c r="E84" s="302" t="str">
        <f>IF(Content!$D$6=1,VLOOKUP($A84,'GRI Content Index'!$A:$K,E$1,FALSE),VLOOKUP($A84,'GRI Content Index'!$A:$K,E$1+5,FALSE))</f>
        <v>-</v>
      </c>
    </row>
    <row r="85" spans="1:5" s="271" customFormat="1" ht="18" customHeight="1" x14ac:dyDescent="0.3">
      <c r="A85" s="291" t="s">
        <v>2129</v>
      </c>
      <c r="B85" s="459"/>
      <c r="C85" s="459" t="str">
        <f>IF(Content!$D$6=1,VLOOKUP($A85,'GRI Content Index'!$A:$K,C$1,FALSE),VLOOKUP($A85,'GRI Content Index'!$A:$K,C$1+5,FALSE))</f>
        <v>304-3 Habitats protected or restored</v>
      </c>
      <c r="D85" s="459" t="str">
        <f>IF(Content!$D$6=1,VLOOKUP($A85,'GRI Content Index'!$A:$K,D$1,FALSE),VLOOKUP($A85,'GRI Content Index'!$A:$K,D$1+5,FALSE))</f>
        <v>Environment. Biodiversity and land. Protected territories, p. 70</v>
      </c>
      <c r="E85" s="307" t="str">
        <f>IF(Content!$D$6=1,VLOOKUP($A85,'GRI Content Index'!$A:$K,E$1,FALSE),VLOOKUP($A85,'GRI Content Index'!$A:$K,E$1+5,FALSE))</f>
        <v>"Environment" tab</v>
      </c>
    </row>
    <row r="86" spans="1:5" s="271" customFormat="1" ht="18" customHeight="1" x14ac:dyDescent="0.3">
      <c r="A86" s="291" t="s">
        <v>2130</v>
      </c>
      <c r="B86" s="459"/>
      <c r="C86" s="459"/>
      <c r="D86" s="459"/>
      <c r="E86" s="307" t="str">
        <f>IF(Content!$D$6=1,VLOOKUP($A86,'GRI Content Index'!$A:$K,E$1,FALSE),VLOOKUP($A86,'GRI Content Index'!$A:$K,E$1+5,FALSE))</f>
        <v>"Site level" tab</v>
      </c>
    </row>
    <row r="87" spans="1:5" s="271" customFormat="1" ht="30.6" x14ac:dyDescent="0.3">
      <c r="A87" s="291" t="s">
        <v>2131</v>
      </c>
      <c r="B87" s="458"/>
      <c r="C87" s="297" t="str">
        <f>IF(Content!$D$6=1,VLOOKUP($A87,'GRI Content Index'!$A:$K,C$1,FALSE),VLOOKUP($A87,'GRI Content Index'!$A:$K,C$1+5,FALSE))</f>
        <v>304-4 IUCN Red List species and national conservation list species with habitats in areas affected by operations</v>
      </c>
      <c r="D87" s="297" t="str">
        <f>IF(Content!$D$6=1,VLOOKUP($A87,'GRI Content Index'!$A:$K,D$1,FALSE),VLOOKUP($A87,'GRI Content Index'!$A:$K,D$1+5,FALSE))</f>
        <v>Environment. Biodiversity and land. Protected species, p. 70
Sustainability data, Lands and biodiversity, Rare and protected species’ habitats in areas affected by Solidcore operations, p. 191</v>
      </c>
      <c r="E87" s="306" t="str">
        <f>IF(Content!$D$6=1,VLOOKUP($A87,'GRI Content Index'!$A:$K,E$1,FALSE),VLOOKUP($A87,'GRI Content Index'!$A:$K,E$1+5,FALSE))</f>
        <v>"Environment" tab</v>
      </c>
    </row>
    <row r="88" spans="1:5" s="271" customFormat="1" x14ac:dyDescent="0.3">
      <c r="A88" s="291" t="s">
        <v>2132</v>
      </c>
      <c r="B88" s="457" t="str">
        <f>IF(Content!$D$6=1,VLOOKUP($A88,'GRI Content Index'!$A:$K,B$1,FALSE),VLOOKUP($A88,'GRI Content Index'!$A:$K,B$1+5,FALSE))</f>
        <v>GRI 305: Emissions 2016</v>
      </c>
      <c r="C88" s="296" t="str">
        <f>IF(Content!$D$6=1,VLOOKUP($A88,'GRI Content Index'!$A:$K,C$1,FALSE),VLOOKUP($A88,'GRI Content Index'!$A:$K,C$1+5,FALSE))</f>
        <v>3-3 Management of material topics</v>
      </c>
      <c r="D88" s="296" t="str">
        <f>IF(Content!$D$6=1,VLOOKUP($A88,'GRI Content Index'!$A:$K,D$1,FALSE),VLOOKUP($A88,'GRI Content Index'!$A:$K,D$1+5,FALSE))</f>
        <v>Climate and energy, p. 72-81</v>
      </c>
      <c r="E88" s="296" t="str">
        <f>IF(Content!$D$6=1,VLOOKUP($A88,'GRI Content Index'!$A:$K,E$1,FALSE),VLOOKUP($A88,'GRI Content Index'!$A:$K,E$1+5,FALSE))</f>
        <v>-</v>
      </c>
    </row>
    <row r="89" spans="1:5" s="271" customFormat="1" ht="25.5" customHeight="1" x14ac:dyDescent="0.3">
      <c r="A89" s="291" t="s">
        <v>2133</v>
      </c>
      <c r="B89" s="459"/>
      <c r="C89" s="459" t="str">
        <f>IF(Content!$D$6=1,VLOOKUP($A89,'GRI Content Index'!$A:$K,C$1,FALSE),VLOOKUP($A89,'GRI Content Index'!$A:$K,C$1+5,FALSE))</f>
        <v>305-1 Direct (Scope 1) GHG emissions</v>
      </c>
      <c r="D89" s="459" t="str">
        <f>IF(Content!$D$6=1,VLOOKUP($A89,'GRI Content Index'!$A:$K,D$1,FALSE),VLOOKUP($A89,'GRI Content Index'!$A:$K,D$1+5,FALSE))</f>
        <v>Climate and energy. Metrics and Targets, p. 78-80
Sustainability data. GHG emissions, p. 191-192</v>
      </c>
      <c r="E89" s="307" t="str">
        <f>IF(Content!$D$6=1,VLOOKUP($A89,'GRI Content Index'!$A:$K,E$1,FALSE),VLOOKUP($A89,'GRI Content Index'!$A:$K,E$1+5,FALSE))</f>
        <v>"Climate and Energy" tab</v>
      </c>
    </row>
    <row r="90" spans="1:5" s="271" customFormat="1" ht="25.5" customHeight="1" x14ac:dyDescent="0.3">
      <c r="A90" s="291" t="s">
        <v>2134</v>
      </c>
      <c r="B90" s="459"/>
      <c r="C90" s="459"/>
      <c r="D90" s="459"/>
      <c r="E90" s="307" t="str">
        <f>IF(Content!$D$6=1,VLOOKUP($A90,'GRI Content Index'!$A:$K,E$1,FALSE),VLOOKUP($A90,'GRI Content Index'!$A:$K,E$1+5,FALSE))</f>
        <v>"Site level" tab</v>
      </c>
    </row>
    <row r="91" spans="1:5" s="271" customFormat="1" ht="25.5" customHeight="1" x14ac:dyDescent="0.3">
      <c r="A91" s="291" t="s">
        <v>2135</v>
      </c>
      <c r="B91" s="459"/>
      <c r="C91" s="459" t="str">
        <f>IF(Content!$D$6=1,VLOOKUP($A91,'GRI Content Index'!$A:$K,C$1,FALSE),VLOOKUP($A91,'GRI Content Index'!$A:$K,C$1+5,FALSE))</f>
        <v>305-2 Energy indirect (Scope 2) GHG emissions</v>
      </c>
      <c r="D91" s="459" t="str">
        <f>IF(Content!$D$6=1,VLOOKUP($A91,'GRI Content Index'!$A:$K,D$1,FALSE),VLOOKUP($A91,'GRI Content Index'!$A:$K,D$1+5,FALSE))</f>
        <v>Climate and energy. Metrics and Targets, p. 78-80
Sustainability data. GHG emissions, p. 191-192</v>
      </c>
      <c r="E91" s="307" t="str">
        <f>IF(Content!$D$6=1,VLOOKUP($A91,'GRI Content Index'!$A:$K,E$1,FALSE),VLOOKUP($A91,'GRI Content Index'!$A:$K,E$1+5,FALSE))</f>
        <v>"Climate and Energy" tab</v>
      </c>
    </row>
    <row r="92" spans="1:5" s="271" customFormat="1" ht="25.5" customHeight="1" x14ac:dyDescent="0.3">
      <c r="A92" s="291" t="s">
        <v>2136</v>
      </c>
      <c r="B92" s="459"/>
      <c r="C92" s="459"/>
      <c r="D92" s="459"/>
      <c r="E92" s="307" t="str">
        <f>IF(Content!$D$6=1,VLOOKUP($A92,'GRI Content Index'!$A:$K,E$1,FALSE),VLOOKUP($A92,'GRI Content Index'!$A:$K,E$1+5,FALSE))</f>
        <v>"Site level" tab</v>
      </c>
    </row>
    <row r="93" spans="1:5" s="271" customFormat="1" ht="20.399999999999999" x14ac:dyDescent="0.3">
      <c r="A93" s="291" t="s">
        <v>2137</v>
      </c>
      <c r="B93" s="459"/>
      <c r="C93" s="298" t="str">
        <f>IF(Content!$D$6=1,VLOOKUP($A93,'GRI Content Index'!$A:$K,C$1,FALSE),VLOOKUP($A93,'GRI Content Index'!$A:$K,C$1+5,FALSE))</f>
        <v>305-3 Other indirect (Scope 3) GHG emissions</v>
      </c>
      <c r="D93" s="298" t="str">
        <f>IF(Content!$D$6=1,VLOOKUP($A93,'GRI Content Index'!$A:$K,D$1,FALSE),VLOOKUP($A93,'GRI Content Index'!$A:$K,D$1+5,FALSE))</f>
        <v>Climate and energy. Metrics and Targets, p. 78-80
Sustainability data. GHG emissions, p. 191-192</v>
      </c>
      <c r="E93" s="307" t="str">
        <f>IF(Content!$D$6=1,VLOOKUP($A93,'GRI Content Index'!$A:$K,E$1,FALSE),VLOOKUP($A93,'GRI Content Index'!$A:$K,E$1+5,FALSE))</f>
        <v>"Climate and Energy" tab</v>
      </c>
    </row>
    <row r="94" spans="1:5" s="271" customFormat="1" ht="20.399999999999999" x14ac:dyDescent="0.3">
      <c r="A94" s="291" t="s">
        <v>2138</v>
      </c>
      <c r="B94" s="459"/>
      <c r="C94" s="298" t="str">
        <f>IF(Content!$D$6=1,VLOOKUP($A94,'GRI Content Index'!$A:$K,C$1,FALSE),VLOOKUP($A94,'GRI Content Index'!$A:$K,C$1+5,FALSE))</f>
        <v>305-4 GHG emissions intensity</v>
      </c>
      <c r="D94" s="298" t="str">
        <f>IF(Content!$D$6=1,VLOOKUP($A94,'GRI Content Index'!$A:$K,D$1,FALSE),VLOOKUP($A94,'GRI Content Index'!$A:$K,D$1+5,FALSE))</f>
        <v>Climate and energy. Metrics and Targets, p. 78-80
Sustainability data. GHG emissions, p. 191-192</v>
      </c>
      <c r="E94" s="307" t="str">
        <f>IF(Content!$D$6=1,VLOOKUP($A94,'GRI Content Index'!$A:$K,E$1,FALSE),VLOOKUP($A94,'GRI Content Index'!$A:$K,E$1+5,FALSE))</f>
        <v>"Climate and Energy" tab</v>
      </c>
    </row>
    <row r="95" spans="1:5" s="271" customFormat="1" x14ac:dyDescent="0.3">
      <c r="A95" s="291" t="s">
        <v>2139</v>
      </c>
      <c r="B95" s="459"/>
      <c r="C95" s="298" t="str">
        <f>IF(Content!$D$6=1,VLOOKUP($A95,'GRI Content Index'!$A:$K,C$1,FALSE),VLOOKUP($A95,'GRI Content Index'!$A:$K,C$1+5,FALSE))</f>
        <v>305-5 Reduction of GHG emissions</v>
      </c>
      <c r="D95" s="298" t="str">
        <f>IF(Content!$D$6=1,VLOOKUP($A95,'GRI Content Index'!$A:$K,D$1,FALSE),VLOOKUP($A95,'GRI Content Index'!$A:$K,D$1+5,FALSE))</f>
        <v>Climate and energy, p. 78-81</v>
      </c>
      <c r="E95" s="307" t="str">
        <f>IF(Content!$D$6=1,VLOOKUP($A95,'GRI Content Index'!$A:$K,E$1,FALSE),VLOOKUP($A95,'GRI Content Index'!$A:$K,E$1+5,FALSE))</f>
        <v>"Climate and Energy" tab</v>
      </c>
    </row>
    <row r="96" spans="1:5" s="271" customFormat="1" x14ac:dyDescent="0.3">
      <c r="A96" s="291" t="s">
        <v>2140</v>
      </c>
      <c r="B96" s="459"/>
      <c r="C96" s="459" t="str">
        <f>IF(Content!$D$6=1,VLOOKUP($A96,'GRI Content Index'!$A:$K,C$1,FALSE),VLOOKUP($A96,'GRI Content Index'!$A:$K,C$1+5,FALSE))</f>
        <v>305-6 Emissions of ozone-depleting substances (ODS)</v>
      </c>
      <c r="D96" s="459" t="str">
        <f>IF(Content!$D$6=1,VLOOKUP($A96,'GRI Content Index'!$A:$K,D$1,FALSE),VLOOKUP($A96,'GRI Content Index'!$A:$K,D$1+5,FALSE))</f>
        <v>Zero</v>
      </c>
      <c r="E96" s="307" t="str">
        <f>IF(Content!$D$6=1,VLOOKUP($A96,'GRI Content Index'!$A:$K,E$1,FALSE),VLOOKUP($A96,'GRI Content Index'!$A:$K,E$1+5,FALSE))</f>
        <v>"Environment" tab</v>
      </c>
    </row>
    <row r="97" spans="1:5" s="271" customFormat="1" x14ac:dyDescent="0.3">
      <c r="A97" s="291" t="s">
        <v>2141</v>
      </c>
      <c r="B97" s="459"/>
      <c r="C97" s="459"/>
      <c r="D97" s="459"/>
      <c r="E97" s="307" t="str">
        <f>IF(Content!$D$6=1,VLOOKUP($A97,'GRI Content Index'!$A:$K,E$1,FALSE),VLOOKUP($A97,'GRI Content Index'!$A:$K,E$1+5,FALSE))</f>
        <v>"Site level" tab</v>
      </c>
    </row>
    <row r="98" spans="1:5" s="271" customFormat="1" ht="17.25" customHeight="1" x14ac:dyDescent="0.3">
      <c r="A98" s="291" t="s">
        <v>2142</v>
      </c>
      <c r="B98" s="459"/>
      <c r="C98" s="459" t="str">
        <f>IF(Content!$D$6=1,VLOOKUP($A98,'GRI Content Index'!$A:$K,C$1,FALSE),VLOOKUP($A98,'GRI Content Index'!$A:$K,C$1+5,FALSE))</f>
        <v>305-7 Nitrogen oxides (NOₓ), sulfur oxides (SOₓ), and other significant air emissions</v>
      </c>
      <c r="D98" s="459" t="str">
        <f>IF(Content!$D$6=1,VLOOKUP($A98,'GRI Content Index'!$A:$K,D$1,FALSE),VLOOKUP($A98,'GRI Content Index'!$A:$K,D$1+5,FALSE))</f>
        <v>Environment. Air emissions, p. 69
Sustainability data. Air quality, p. 190</v>
      </c>
      <c r="E98" s="307" t="str">
        <f>IF(Content!$D$6=1,VLOOKUP($A98,'GRI Content Index'!$A:$K,E$1,FALSE),VLOOKUP($A98,'GRI Content Index'!$A:$K,E$1+5,FALSE))</f>
        <v>"Environment" tab</v>
      </c>
    </row>
    <row r="99" spans="1:5" s="271" customFormat="1" ht="17.25" customHeight="1" x14ac:dyDescent="0.3">
      <c r="A99" s="291" t="s">
        <v>2143</v>
      </c>
      <c r="B99" s="458"/>
      <c r="C99" s="458"/>
      <c r="D99" s="458"/>
      <c r="E99" s="306" t="str">
        <f>IF(Content!$D$6=1,VLOOKUP($A99,'GRI Content Index'!$A:$K,E$1,FALSE),VLOOKUP($A99,'GRI Content Index'!$A:$K,E$1+5,FALSE))</f>
        <v>"Site level" tab</v>
      </c>
    </row>
    <row r="100" spans="1:5" s="271" customFormat="1" x14ac:dyDescent="0.3">
      <c r="A100" s="291" t="s">
        <v>2144</v>
      </c>
      <c r="B100" s="470" t="str">
        <f>IF(Content!$D$6=1,VLOOKUP($A100,'GRI Content Index'!$A:$K,B$1,FALSE),VLOOKUP($A100,'GRI Content Index'!$A:$K,B$1+5,FALSE))</f>
        <v>GRI 306: Waste 2020</v>
      </c>
      <c r="C100" s="296" t="str">
        <f>IF(Content!$D$6=1,VLOOKUP($A100,'GRI Content Index'!$A:$K,C$1,FALSE),VLOOKUP($A100,'GRI Content Index'!$A:$K,C$1+5,FALSE))</f>
        <v>3-3 Management of material topics</v>
      </c>
      <c r="D100" s="296" t="str">
        <f>IF(Content!$D$6=1,VLOOKUP($A100,'GRI Content Index'!$A:$K,D$1,FALSE),VLOOKUP($A100,'GRI Content Index'!$A:$K,D$1+5,FALSE))</f>
        <v>Environment. Waste and hazardous materials, p. 68-69</v>
      </c>
      <c r="E100" s="301" t="str">
        <f>IF(Content!$D$6=1,VLOOKUP($A100,'GRI Content Index'!$A:$K,E$1,FALSE),VLOOKUP($A100,'GRI Content Index'!$A:$K,E$1+5,FALSE))</f>
        <v>-</v>
      </c>
    </row>
    <row r="101" spans="1:5" s="271" customFormat="1" ht="20.399999999999999" x14ac:dyDescent="0.3">
      <c r="A101" s="291" t="s">
        <v>2145</v>
      </c>
      <c r="B101" s="471"/>
      <c r="C101" s="298" t="str">
        <f>IF(Content!$D$6=1,VLOOKUP($A101,'GRI Content Index'!$A:$K,C$1,FALSE),VLOOKUP($A101,'GRI Content Index'!$A:$K,C$1+5,FALSE))</f>
        <v>306-1 Waste generation and significant waste-related impacts</v>
      </c>
      <c r="D101" s="298" t="str">
        <f>IF(Content!$D$6=1,VLOOKUP($A101,'GRI Content Index'!$A:$K,D$1,FALSE),VLOOKUP($A101,'GRI Content Index'!$A:$K,D$1+5,FALSE))</f>
        <v>Environment. Waste and hazardous materials, p. 68-69
Sustainability data. Waste management, p. 189-190</v>
      </c>
      <c r="E101" s="302" t="str">
        <f>IF(Content!$D$6=1,VLOOKUP($A101,'GRI Content Index'!$A:$K,E$1,FALSE),VLOOKUP($A101,'GRI Content Index'!$A:$K,E$1+5,FALSE))</f>
        <v>-</v>
      </c>
    </row>
    <row r="102" spans="1:5" s="271" customFormat="1" x14ac:dyDescent="0.3">
      <c r="A102" s="291" t="s">
        <v>2146</v>
      </c>
      <c r="B102" s="471"/>
      <c r="C102" s="298" t="str">
        <f>IF(Content!$D$6=1,VLOOKUP($A102,'GRI Content Index'!$A:$K,C$1,FALSE),VLOOKUP($A102,'GRI Content Index'!$A:$K,C$1+5,FALSE))</f>
        <v>306-2 Management of significant waste-related impacts</v>
      </c>
      <c r="D102" s="298" t="str">
        <f>IF(Content!$D$6=1,VLOOKUP($A102,'GRI Content Index'!$A:$K,D$1,FALSE),VLOOKUP($A102,'GRI Content Index'!$A:$K,D$1+5,FALSE))</f>
        <v>Environment. Waste and hazardous materials, p. 68-69</v>
      </c>
      <c r="E102" s="302" t="str">
        <f>IF(Content!$D$6=1,VLOOKUP($A102,'GRI Content Index'!$A:$K,E$1,FALSE),VLOOKUP($A102,'GRI Content Index'!$A:$K,E$1+5,FALSE))</f>
        <v>-</v>
      </c>
    </row>
    <row r="103" spans="1:5" s="271" customFormat="1" x14ac:dyDescent="0.3">
      <c r="A103" s="291" t="s">
        <v>2147</v>
      </c>
      <c r="B103" s="471"/>
      <c r="C103" s="459" t="str">
        <f>IF(Content!$D$6=1,VLOOKUP($A103,'GRI Content Index'!$A:$K,C$1,FALSE),VLOOKUP($A103,'GRI Content Index'!$A:$K,C$1+5,FALSE))</f>
        <v>306-3 Waste generated</v>
      </c>
      <c r="D103" s="459" t="str">
        <f>IF(Content!$D$6=1,VLOOKUP($A103,'GRI Content Index'!$A:$K,D$1,FALSE),VLOOKUP($A103,'GRI Content Index'!$A:$K,D$1+5,FALSE))</f>
        <v>Sustainability data. Waste management, p. 189-190</v>
      </c>
      <c r="E103" s="307" t="str">
        <f>IF(Content!$D$6=1,VLOOKUP($A103,'GRI Content Index'!$A:$K,E$1,FALSE),VLOOKUP($A103,'GRI Content Index'!$A:$K,E$1+5,FALSE))</f>
        <v>"Environment" tab</v>
      </c>
    </row>
    <row r="104" spans="1:5" s="271" customFormat="1" x14ac:dyDescent="0.3">
      <c r="A104" s="291" t="s">
        <v>2148</v>
      </c>
      <c r="B104" s="471"/>
      <c r="C104" s="459"/>
      <c r="D104" s="459"/>
      <c r="E104" s="307" t="str">
        <f>IF(Content!$D$6=1,VLOOKUP($A104,'GRI Content Index'!$A:$K,E$1,FALSE),VLOOKUP($A104,'GRI Content Index'!$A:$K,E$1+5,FALSE))</f>
        <v>"Site level" tab</v>
      </c>
    </row>
    <row r="105" spans="1:5" s="271" customFormat="1" x14ac:dyDescent="0.3">
      <c r="A105" s="291" t="s">
        <v>2149</v>
      </c>
      <c r="B105" s="471"/>
      <c r="C105" s="459" t="str">
        <f>IF(Content!$D$6=1,VLOOKUP($A105,'GRI Content Index'!$A:$K,C$1,FALSE),VLOOKUP($A105,'GRI Content Index'!$A:$K,C$1+5,FALSE))</f>
        <v>306-4 Waste diverted from disposal</v>
      </c>
      <c r="D105" s="459" t="str">
        <f>IF(Content!$D$6=1,VLOOKUP($A105,'GRI Content Index'!$A:$K,D$1,FALSE),VLOOKUP($A105,'GRI Content Index'!$A:$K,D$1+5,FALSE))</f>
        <v>Sustainability data. Waste management, p. 189-190</v>
      </c>
      <c r="E105" s="307" t="str">
        <f>IF(Content!$D$6=1,VLOOKUP($A105,'GRI Content Index'!$A:$K,E$1,FALSE),VLOOKUP($A105,'GRI Content Index'!$A:$K,E$1+5,FALSE))</f>
        <v>"Environment" tab</v>
      </c>
    </row>
    <row r="106" spans="1:5" s="271" customFormat="1" x14ac:dyDescent="0.3">
      <c r="A106" s="291" t="s">
        <v>2150</v>
      </c>
      <c r="B106" s="471"/>
      <c r="C106" s="459"/>
      <c r="D106" s="459"/>
      <c r="E106" s="307" t="str">
        <f>IF(Content!$D$6=1,VLOOKUP($A106,'GRI Content Index'!$A:$K,E$1,FALSE),VLOOKUP($A106,'GRI Content Index'!$A:$K,E$1+5,FALSE))</f>
        <v>"Site level" tab</v>
      </c>
    </row>
    <row r="107" spans="1:5" s="271" customFormat="1" x14ac:dyDescent="0.3">
      <c r="A107" s="291" t="s">
        <v>2151</v>
      </c>
      <c r="B107" s="472"/>
      <c r="C107" s="297" t="str">
        <f>IF(Content!$D$6=1,VLOOKUP($A107,'GRI Content Index'!$A:$K,C$1,FALSE),VLOOKUP($A107,'GRI Content Index'!$A:$K,C$1+5,FALSE))</f>
        <v>306-5 Waste directed to disposal</v>
      </c>
      <c r="D107" s="297" t="str">
        <f>IF(Content!$D$6=1,VLOOKUP($A107,'GRI Content Index'!$A:$K,D$1,FALSE),VLOOKUP($A107,'GRI Content Index'!$A:$K,D$1+5,FALSE))</f>
        <v>Sustainability data. Waste management, p. 189-190</v>
      </c>
      <c r="E107" s="306" t="str">
        <f>IF(Content!$D$6=1,VLOOKUP($A107,'GRI Content Index'!$A:$K,E$1,FALSE),VLOOKUP($A107,'GRI Content Index'!$A:$K,E$1+5,FALSE))</f>
        <v>"Environment" tab</v>
      </c>
    </row>
    <row r="108" spans="1:5" s="271" customFormat="1" x14ac:dyDescent="0.3">
      <c r="A108" s="291" t="s">
        <v>2152</v>
      </c>
      <c r="B108" s="457" t="str">
        <f>IF(Content!$D$6=1,VLOOKUP($A108,'GRI Content Index'!$A:$K,B$1,FALSE),VLOOKUP($A108,'GRI Content Index'!$A:$K,B$1+5,FALSE))</f>
        <v>GRI 308: Supplier Environmental Assessment 2016</v>
      </c>
      <c r="C108" s="296" t="str">
        <f>IF(Content!$D$6=1,VLOOKUP($A108,'GRI Content Index'!$A:$K,C$1,FALSE),VLOOKUP($A108,'GRI Content Index'!$A:$K,C$1+5,FALSE))</f>
        <v>3-3 Management of material topics</v>
      </c>
      <c r="D108" s="296" t="str">
        <f>IF(Content!$D$6=1,VLOOKUP($A108,'GRI Content Index'!$A:$K,D$1,FALSE),VLOOKUP($A108,'GRI Content Index'!$A:$K,D$1+5,FALSE))</f>
        <v>Environment. Our approach, p. 65</v>
      </c>
      <c r="E108" s="308" t="str">
        <f>IF(Content!$D$6=1,VLOOKUP($A108,'GRI Content Index'!$A:$K,E$1,FALSE),VLOOKUP($A108,'GRI Content Index'!$A:$K,E$1+5,FALSE))</f>
        <v>"Governance and Ethics" tab</v>
      </c>
    </row>
    <row r="109" spans="1:5" s="271" customFormat="1" x14ac:dyDescent="0.3">
      <c r="A109" s="291" t="s">
        <v>2153</v>
      </c>
      <c r="B109" s="459"/>
      <c r="C109" s="298" t="str">
        <f>IF(Content!$D$6=1,VLOOKUP($A109,'GRI Content Index'!$A:$K,C$1,FALSE),VLOOKUP($A109,'GRI Content Index'!$A:$K,C$1+5,FALSE))</f>
        <v>308-1 New suppliers that were screened using environmental criteria</v>
      </c>
      <c r="D109" s="298" t="str">
        <f>IF(Content!$D$6=1,VLOOKUP($A109,'GRI Content Index'!$A:$K,D$1,FALSE),VLOOKUP($A109,'GRI Content Index'!$A:$K,D$1+5,FALSE))</f>
        <v>Environment. Our approach, p. 65</v>
      </c>
      <c r="E109" s="302" t="str">
        <f>IF(Content!$D$6=1,VLOOKUP($A109,'GRI Content Index'!$A:$K,E$1,FALSE),VLOOKUP($A109,'GRI Content Index'!$A:$K,E$1+5,FALSE))</f>
        <v>-</v>
      </c>
    </row>
    <row r="110" spans="1:5" s="271" customFormat="1" ht="20.399999999999999" x14ac:dyDescent="0.3">
      <c r="A110" s="291" t="s">
        <v>2154</v>
      </c>
      <c r="B110" s="458"/>
      <c r="C110" s="297" t="str">
        <f>IF(Content!$D$6=1,VLOOKUP($A110,'GRI Content Index'!$A:$K,C$1,FALSE),VLOOKUP($A110,'GRI Content Index'!$A:$K,C$1+5,FALSE))</f>
        <v>308-2 Negative environmental impacts in the supply chain and actions taken</v>
      </c>
      <c r="D110" s="297" t="str">
        <f>IF(Content!$D$6=1,VLOOKUP($A110,'GRI Content Index'!$A:$K,D$1,FALSE),VLOOKUP($A110,'GRI Content Index'!$A:$K,D$1+5,FALSE))</f>
        <v>Environment. Our approach, p. 65
Environment. Cyanide management, p. 69</v>
      </c>
      <c r="E110" s="303" t="str">
        <f>IF(Content!$D$6=1,VLOOKUP($A110,'GRI Content Index'!$A:$K,E$1,FALSE),VLOOKUP($A110,'GRI Content Index'!$A:$K,E$1+5,FALSE))</f>
        <v>-</v>
      </c>
    </row>
    <row r="111" spans="1:5" s="271" customFormat="1" x14ac:dyDescent="0.3">
      <c r="A111" s="291" t="s">
        <v>2155</v>
      </c>
      <c r="B111" s="465" t="str">
        <f>IF(Content!$D$6=1,VLOOKUP($A111,'GRI Content Index'!$A:$K,B$1,FALSE),VLOOKUP($A111,'GRI Content Index'!$A:$K,B$1+5,FALSE))</f>
        <v>GRI 401: Employment 2016</v>
      </c>
      <c r="C111" s="296" t="str">
        <f>IF(Content!$D$6=1,VLOOKUP($A111,'GRI Content Index'!$A:$K,C$1,FALSE),VLOOKUP($A111,'GRI Content Index'!$A:$K,C$1+5,FALSE))</f>
        <v>3-3 Management of material topics</v>
      </c>
      <c r="D111" s="296" t="str">
        <f>IF(Content!$D$6=1,VLOOKUP($A111,'GRI Content Index'!$A:$K,D$1,FALSE),VLOOKUP($A111,'GRI Content Index'!$A:$K,D$1+5,FALSE))</f>
        <v>Employees. Our approach, p. 59-60</v>
      </c>
      <c r="E111" s="301" t="str">
        <f>IF(Content!$D$6=1,VLOOKUP($A111,'GRI Content Index'!$A:$K,E$1,FALSE),VLOOKUP($A111,'GRI Content Index'!$A:$K,E$1+5,FALSE))</f>
        <v>-</v>
      </c>
    </row>
    <row r="112" spans="1:5" s="271" customFormat="1" ht="20.399999999999999" x14ac:dyDescent="0.3">
      <c r="A112" s="291" t="s">
        <v>2156</v>
      </c>
      <c r="B112" s="466"/>
      <c r="C112" s="298" t="str">
        <f>IF(Content!$D$6=1,VLOOKUP($A112,'GRI Content Index'!$A:$K,C$1,FALSE),VLOOKUP($A112,'GRI Content Index'!$A:$K,C$1+5,FALSE))</f>
        <v>401-1 New employee hires and employee turnover</v>
      </c>
      <c r="D112" s="298" t="str">
        <f>IF(Content!$D$6=1,VLOOKUP($A112,'GRI Content Index'!$A:$K,D$1,FALSE),VLOOKUP($A112,'GRI Content Index'!$A:$K,D$1+5,FALSE))</f>
        <v>Employees. Headcount and turnover, p. 63
Sustainability data. People, p. 186-188</v>
      </c>
      <c r="E112" s="307" t="str">
        <f>IF(Content!$D$6=1,VLOOKUP($A112,'GRI Content Index'!$A:$K,E$1,FALSE),VLOOKUP($A112,'GRI Content Index'!$A:$K,E$1+5,FALSE))</f>
        <v>"People" tab</v>
      </c>
    </row>
    <row r="113" spans="1:5" s="271" customFormat="1" ht="20.399999999999999" x14ac:dyDescent="0.3">
      <c r="A113" s="291" t="s">
        <v>2157</v>
      </c>
      <c r="B113" s="466"/>
      <c r="C113" s="298" t="str">
        <f>IF(Content!$D$6=1,VLOOKUP($A113,'GRI Content Index'!$A:$K,C$1,FALSE),VLOOKUP($A113,'GRI Content Index'!$A:$K,C$1+5,FALSE))</f>
        <v>401-2 Benefits provided to full-time employees that are not provided to temporary or part-time employees</v>
      </c>
      <c r="D113" s="298" t="str">
        <f>IF(Content!$D$6=1,VLOOKUP($A113,'GRI Content Index'!$A:$K,D$1,FALSE),VLOOKUP($A113,'GRI Content Index'!$A:$K,D$1+5,FALSE))</f>
        <v>No such benefits</v>
      </c>
      <c r="E113" s="302" t="str">
        <f>IF(Content!$D$6=1,VLOOKUP($A113,'GRI Content Index'!$A:$K,E$1,FALSE),VLOOKUP($A113,'GRI Content Index'!$A:$K,E$1+5,FALSE))</f>
        <v>-</v>
      </c>
    </row>
    <row r="114" spans="1:5" s="271" customFormat="1" x14ac:dyDescent="0.3">
      <c r="A114" s="291" t="s">
        <v>2158</v>
      </c>
      <c r="B114" s="467"/>
      <c r="C114" s="297" t="str">
        <f>IF(Content!$D$6=1,VLOOKUP($A114,'GRI Content Index'!$A:$K,C$1,FALSE),VLOOKUP($A114,'GRI Content Index'!$A:$K,C$1+5,FALSE))</f>
        <v>401-3 Parental leave</v>
      </c>
      <c r="D114" s="297" t="str">
        <f>IF(Content!$D$6=1,VLOOKUP($A114,'GRI Content Index'!$A:$K,D$1,FALSE),VLOOKUP($A114,'GRI Content Index'!$A:$K,D$1+5,FALSE))</f>
        <v>Sustainability data. People, p. 186-188</v>
      </c>
      <c r="E114" s="306" t="str">
        <f>IF(Content!$D$6=1,VLOOKUP($A114,'GRI Content Index'!$A:$K,E$1,FALSE),VLOOKUP($A114,'GRI Content Index'!$A:$K,E$1+5,FALSE))</f>
        <v>"People" tab</v>
      </c>
    </row>
    <row r="115" spans="1:5" s="271" customFormat="1" x14ac:dyDescent="0.3">
      <c r="A115" s="291" t="s">
        <v>2159</v>
      </c>
      <c r="B115" s="457" t="str">
        <f>IF(Content!$D$6=1,VLOOKUP($A115,'GRI Content Index'!$A:$K,B$1,FALSE),VLOOKUP($A115,'GRI Content Index'!$A:$K,B$1+5,FALSE))</f>
        <v>GRI 402: Labor/Management Relations 2016</v>
      </c>
      <c r="C115" s="296" t="str">
        <f>IF(Content!$D$6=1,VLOOKUP($A115,'GRI Content Index'!$A:$K,C$1,FALSE),VLOOKUP($A115,'GRI Content Index'!$A:$K,C$1+5,FALSE))</f>
        <v>3-3 Management of material topics</v>
      </c>
      <c r="D115" s="296" t="str">
        <f>IF(Content!$D$6=1,VLOOKUP($A115,'GRI Content Index'!$A:$K,D$1,FALSE),VLOOKUP($A115,'GRI Content Index'!$A:$K,D$1+5,FALSE))</f>
        <v>Employees. Our approach, p. 59-60</v>
      </c>
      <c r="E115" s="296" t="str">
        <f>IF(Content!$D$6=1,VLOOKUP($A115,'GRI Content Index'!$A:$K,E$1,FALSE),VLOOKUP($A115,'GRI Content Index'!$A:$K,E$1+5,FALSE))</f>
        <v>-</v>
      </c>
    </row>
    <row r="116" spans="1:5" s="271" customFormat="1" ht="20.399999999999999" x14ac:dyDescent="0.3">
      <c r="A116" s="291" t="s">
        <v>2160</v>
      </c>
      <c r="B116" s="458"/>
      <c r="C116" s="297" t="str">
        <f>IF(Content!$D$6=1,VLOOKUP($A116,'GRI Content Index'!$A:$K,C$1,FALSE),VLOOKUP($A116,'GRI Content Index'!$A:$K,C$1+5,FALSE))</f>
        <v>402-1 Minimum notice periods regarding operational changes</v>
      </c>
      <c r="D116" s="297" t="str">
        <f>IF(Content!$D$6=1,VLOOKUP($A116,'GRI Content Index'!$A:$K,D$1,FALSE),VLOOKUP($A116,'GRI Content Index'!$A:$K,D$1+5,FALSE))</f>
        <v>The Company fully complies with the legislation regarding timely notification of employees about possible operational changes.</v>
      </c>
      <c r="E116" s="297" t="str">
        <f>IF(Content!$D$6=1,VLOOKUP($A116,'GRI Content Index'!$A:$K,E$1,FALSE),VLOOKUP($A116,'GRI Content Index'!$A:$K,E$1+5,FALSE))</f>
        <v>-</v>
      </c>
    </row>
    <row r="117" spans="1:5" s="271" customFormat="1" x14ac:dyDescent="0.3">
      <c r="A117" s="291" t="s">
        <v>2161</v>
      </c>
      <c r="B117" s="457" t="str">
        <f>IF(Content!$D$6=1,VLOOKUP($A117,'GRI Content Index'!$A:$K,B$1,FALSE),VLOOKUP($A117,'GRI Content Index'!$A:$K,B$1+5,FALSE))</f>
        <v>GRI 403: Occupational Health and Safety 2018</v>
      </c>
      <c r="C117" s="296" t="str">
        <f>IF(Content!$D$6=1,VLOOKUP($A117,'GRI Content Index'!$A:$K,C$1,FALSE),VLOOKUP($A117,'GRI Content Index'!$A:$K,C$1+5,FALSE))</f>
        <v>3-3 Management of material topics</v>
      </c>
      <c r="D117" s="296" t="str">
        <f>IF(Content!$D$6=1,VLOOKUP($A117,'GRI Content Index'!$A:$K,D$1,FALSE),VLOOKUP($A117,'GRI Content Index'!$A:$K,D$1+5,FALSE))</f>
        <v>Health and safety. Our approach, p. 53</v>
      </c>
      <c r="E117" s="296" t="str">
        <f>IF(Content!$D$6=1,VLOOKUP($A117,'GRI Content Index'!$A:$K,E$1,FALSE),VLOOKUP($A117,'GRI Content Index'!$A:$K,E$1+5,FALSE))</f>
        <v>-</v>
      </c>
    </row>
    <row r="118" spans="1:5" s="271" customFormat="1" x14ac:dyDescent="0.3">
      <c r="A118" s="291" t="s">
        <v>2162</v>
      </c>
      <c r="B118" s="459"/>
      <c r="C118" s="298" t="str">
        <f>IF(Content!$D$6=1,VLOOKUP($A118,'GRI Content Index'!$A:$K,C$1,FALSE),VLOOKUP($A118,'GRI Content Index'!$A:$K,C$1+5,FALSE))</f>
        <v>403-1 Occupational health and safety management system</v>
      </c>
      <c r="D118" s="298" t="str">
        <f>IF(Content!$D$6=1,VLOOKUP($A118,'GRI Content Index'!$A:$K,D$1,FALSE),VLOOKUP($A118,'GRI Content Index'!$A:$K,D$1+5,FALSE))</f>
        <v>Health and safety, p. 52-57</v>
      </c>
      <c r="E118" s="298" t="str">
        <f>IF(Content!$D$6=1,VLOOKUP($A118,'GRI Content Index'!$A:$K,E$1,FALSE),VLOOKUP($A118,'GRI Content Index'!$A:$K,E$1+5,FALSE))</f>
        <v>-</v>
      </c>
    </row>
    <row r="119" spans="1:5" s="271" customFormat="1" x14ac:dyDescent="0.3">
      <c r="A119" s="291" t="s">
        <v>2163</v>
      </c>
      <c r="B119" s="459"/>
      <c r="C119" s="298" t="str">
        <f>IF(Content!$D$6=1,VLOOKUP($A119,'GRI Content Index'!$A:$K,C$1,FALSE),VLOOKUP($A119,'GRI Content Index'!$A:$K,C$1+5,FALSE))</f>
        <v>403-2 Hazard identification, risk assessment, and incident investigation</v>
      </c>
      <c r="D119" s="298" t="str">
        <f>IF(Content!$D$6=1,VLOOKUP($A119,'GRI Content Index'!$A:$K,D$1,FALSE),VLOOKUP($A119,'GRI Content Index'!$A:$K,D$1+5,FALSE))</f>
        <v>Health and safety. Risk assessment and mitigation, p. 52-57</v>
      </c>
      <c r="E119" s="302" t="str">
        <f>IF(Content!$D$6=1,VLOOKUP($A119,'GRI Content Index'!$A:$K,E$1,FALSE),VLOOKUP($A119,'GRI Content Index'!$A:$K,E$1+5,FALSE))</f>
        <v>-</v>
      </c>
    </row>
    <row r="120" spans="1:5" s="271" customFormat="1" x14ac:dyDescent="0.3">
      <c r="A120" s="291" t="s">
        <v>2164</v>
      </c>
      <c r="B120" s="459"/>
      <c r="C120" s="298" t="str">
        <f>IF(Content!$D$6=1,VLOOKUP($A120,'GRI Content Index'!$A:$K,C$1,FALSE),VLOOKUP($A120,'GRI Content Index'!$A:$K,C$1+5,FALSE))</f>
        <v>403-3 Occupational health services</v>
      </c>
      <c r="D120" s="298" t="str">
        <f>IF(Content!$D$6=1,VLOOKUP($A120,'GRI Content Index'!$A:$K,D$1,FALSE),VLOOKUP($A120,'GRI Content Index'!$A:$K,D$1+5,FALSE))</f>
        <v>Health and safety. Health and well-being, p. 56-57</v>
      </c>
      <c r="E120" s="302" t="str">
        <f>IF(Content!$D$6=1,VLOOKUP($A120,'GRI Content Index'!$A:$K,E$1,FALSE),VLOOKUP($A120,'GRI Content Index'!$A:$K,E$1+5,FALSE))</f>
        <v>-</v>
      </c>
    </row>
    <row r="121" spans="1:5" s="271" customFormat="1" ht="20.399999999999999" x14ac:dyDescent="0.3">
      <c r="A121" s="291" t="s">
        <v>2165</v>
      </c>
      <c r="B121" s="459"/>
      <c r="C121" s="298" t="str">
        <f>IF(Content!$D$6=1,VLOOKUP($A121,'GRI Content Index'!$A:$K,C$1,FALSE),VLOOKUP($A121,'GRI Content Index'!$A:$K,C$1+5,FALSE))</f>
        <v>403-4 Worker participation, consultation, and communication on occupational health and safety</v>
      </c>
      <c r="D121" s="298" t="str">
        <f>IF(Content!$D$6=1,VLOOKUP($A121,'GRI Content Index'!$A:$K,D$1,FALSE),VLOOKUP($A121,'GRI Content Index'!$A:$K,D$1+5,FALSE))</f>
        <v>Health and safety. Workers engagement and safety culture, p. 55-57</v>
      </c>
      <c r="E121" s="307" t="str">
        <f>IF(Content!$D$6=1,VLOOKUP($A121,'GRI Content Index'!$A:$K,E$1,FALSE),VLOOKUP($A121,'GRI Content Index'!$A:$K,E$1+5,FALSE))</f>
        <v>"People" tab</v>
      </c>
    </row>
    <row r="122" spans="1:5" s="271" customFormat="1" x14ac:dyDescent="0.3">
      <c r="A122" s="291" t="s">
        <v>2166</v>
      </c>
      <c r="B122" s="459"/>
      <c r="C122" s="298" t="str">
        <f>IF(Content!$D$6=1,VLOOKUP($A122,'GRI Content Index'!$A:$K,C$1,FALSE),VLOOKUP($A122,'GRI Content Index'!$A:$K,C$1+5,FALSE))</f>
        <v>403-5 Worker training on occupational health and safety</v>
      </c>
      <c r="D122" s="298" t="str">
        <f>IF(Content!$D$6=1,VLOOKUP($A122,'GRI Content Index'!$A:$K,D$1,FALSE),VLOOKUP($A122,'GRI Content Index'!$A:$K,D$1+5,FALSE))</f>
        <v>Health and safety. Workers engagement and safety culture, p. 55-57</v>
      </c>
      <c r="E122" s="307" t="str">
        <f>IF(Content!$D$6=1,VLOOKUP($A122,'GRI Content Index'!$A:$K,E$1,FALSE),VLOOKUP($A122,'GRI Content Index'!$A:$K,E$1+5,FALSE))</f>
        <v>"People" tab</v>
      </c>
    </row>
    <row r="123" spans="1:5" s="271" customFormat="1" x14ac:dyDescent="0.3">
      <c r="A123" s="291" t="s">
        <v>2167</v>
      </c>
      <c r="B123" s="459"/>
      <c r="C123" s="298" t="str">
        <f>IF(Content!$D$6=1,VLOOKUP($A123,'GRI Content Index'!$A:$K,C$1,FALSE),VLOOKUP($A123,'GRI Content Index'!$A:$K,C$1+5,FALSE))</f>
        <v>403-6 Promotion of worker health</v>
      </c>
      <c r="D123" s="298" t="str">
        <f>IF(Content!$D$6=1,VLOOKUP($A123,'GRI Content Index'!$A:$K,D$1,FALSE),VLOOKUP($A123,'GRI Content Index'!$A:$K,D$1+5,FALSE))</f>
        <v>Health and safety. Health and well-being, p. 52-57</v>
      </c>
      <c r="E123" s="302" t="str">
        <f>IF(Content!$D$6=1,VLOOKUP($A123,'GRI Content Index'!$A:$K,E$1,FALSE),VLOOKUP($A123,'GRI Content Index'!$A:$K,E$1+5,FALSE))</f>
        <v>-</v>
      </c>
    </row>
    <row r="124" spans="1:5" s="271" customFormat="1" ht="20.399999999999999" x14ac:dyDescent="0.3">
      <c r="A124" s="291" t="s">
        <v>2168</v>
      </c>
      <c r="B124" s="459"/>
      <c r="C124" s="298" t="str">
        <f>IF(Content!$D$6=1,VLOOKUP($A124,'GRI Content Index'!$A:$K,C$1,FALSE),VLOOKUP($A124,'GRI Content Index'!$A:$K,C$1+5,FALSE))</f>
        <v>403-7 Prevention and mitigation of occupational health and safety impacts directly linked by business relationships</v>
      </c>
      <c r="D124" s="298" t="str">
        <f>IF(Content!$D$6=1,VLOOKUP($A124,'GRI Content Index'!$A:$K,D$1,FALSE),VLOOKUP($A124,'GRI Content Index'!$A:$K,D$1+5,FALSE))</f>
        <v>Health and safety, p. 52-57
Risk management. Health and safety risk, p. 95</v>
      </c>
      <c r="E124" s="302" t="str">
        <f>IF(Content!$D$6=1,VLOOKUP($A124,'GRI Content Index'!$A:$K,E$1,FALSE),VLOOKUP($A124,'GRI Content Index'!$A:$K,E$1+5,FALSE))</f>
        <v>-</v>
      </c>
    </row>
    <row r="125" spans="1:5" s="271" customFormat="1" ht="20.399999999999999" x14ac:dyDescent="0.3">
      <c r="A125" s="291" t="s">
        <v>2169</v>
      </c>
      <c r="B125" s="459"/>
      <c r="C125" s="298" t="str">
        <f>IF(Content!$D$6=1,VLOOKUP($A125,'GRI Content Index'!$A:$K,C$1,FALSE),VLOOKUP($A125,'GRI Content Index'!$A:$K,C$1+5,FALSE))</f>
        <v>403-8 Workers covered by an occupational health and safety management system</v>
      </c>
      <c r="D125" s="298" t="str">
        <f>IF(Content!$D$6=1,VLOOKUP($A125,'GRI Content Index'!$A:$K,D$1,FALSE),VLOOKUP($A125,'GRI Content Index'!$A:$K,D$1+5,FALSE))</f>
        <v>Health and safety. Workers engagement and safety culture, p. 56-57</v>
      </c>
      <c r="E125" s="302" t="str">
        <f>IF(Content!$D$6=1,VLOOKUP($A125,'GRI Content Index'!$A:$K,E$1,FALSE),VLOOKUP($A125,'GRI Content Index'!$A:$K,E$1+5,FALSE))</f>
        <v>-</v>
      </c>
    </row>
    <row r="126" spans="1:5" s="271" customFormat="1" ht="26.25" customHeight="1" x14ac:dyDescent="0.3">
      <c r="A126" s="291" t="s">
        <v>2170</v>
      </c>
      <c r="B126" s="459"/>
      <c r="C126" s="459" t="str">
        <f>IF(Content!$D$6=1,VLOOKUP($A126,'GRI Content Index'!$A:$K,C$1,FALSE),VLOOKUP($A126,'GRI Content Index'!$A:$K,C$1+5,FALSE))</f>
        <v>403-9 Work-related injuries</v>
      </c>
      <c r="D126" s="459" t="str">
        <f>IF(Content!$D$6=1,VLOOKUP($A126,'GRI Content Index'!$A:$K,D$1,FALSE),VLOOKUP($A126,'GRI Content Index'!$A:$K,D$1+5,FALSE))</f>
        <v>Health and safety. Solidcore employees and Contractor employees health and safety, p. 52-57
Sustainability data. Health and safety, p. 186</v>
      </c>
      <c r="E126" s="307" t="str">
        <f>IF(Content!$D$6=1,VLOOKUP($A126,'GRI Content Index'!$A:$K,E$1,FALSE),VLOOKUP($A126,'GRI Content Index'!$A:$K,E$1+5,FALSE))</f>
        <v>"H&amp;S" tab</v>
      </c>
    </row>
    <row r="127" spans="1:5" s="271" customFormat="1" ht="26.25" customHeight="1" x14ac:dyDescent="0.3">
      <c r="A127" s="291" t="s">
        <v>2171</v>
      </c>
      <c r="B127" s="459"/>
      <c r="C127" s="459"/>
      <c r="D127" s="459"/>
      <c r="E127" s="307" t="str">
        <f>IF(Content!$D$6=1,VLOOKUP($A127,'GRI Content Index'!$A:$K,E$1,FALSE),VLOOKUP($A127,'GRI Content Index'!$A:$K,E$1+5,FALSE))</f>
        <v>"Site level" tab</v>
      </c>
    </row>
    <row r="128" spans="1:5" s="271" customFormat="1" ht="26.25" customHeight="1" x14ac:dyDescent="0.3">
      <c r="A128" s="291" t="s">
        <v>2172</v>
      </c>
      <c r="B128" s="459"/>
      <c r="C128" s="459" t="str">
        <f>IF(Content!$D$6=1,VLOOKUP($A128,'GRI Content Index'!$A:$K,C$1,FALSE),VLOOKUP($A128,'GRI Content Index'!$A:$K,C$1+5,FALSE))</f>
        <v>403-10 Work-related ill health</v>
      </c>
      <c r="D128" s="459" t="str">
        <f>IF(Content!$D$6=1,VLOOKUP($A128,'GRI Content Index'!$A:$K,D$1,FALSE),VLOOKUP($A128,'GRI Content Index'!$A:$K,D$1+5,FALSE))</f>
        <v>Health and safety. Occupational health, p. 56-57
Sustainability data. Health and safety, p. 186</v>
      </c>
      <c r="E128" s="307" t="str">
        <f>IF(Content!$D$6=1,VLOOKUP($A128,'GRI Content Index'!$A:$K,E$1,FALSE),VLOOKUP($A128,'GRI Content Index'!$A:$K,E$1+5,FALSE))</f>
        <v>"H&amp;S" tab</v>
      </c>
    </row>
    <row r="129" spans="1:5" s="271" customFormat="1" ht="26.25" customHeight="1" x14ac:dyDescent="0.3">
      <c r="A129" s="291" t="s">
        <v>2173</v>
      </c>
      <c r="B129" s="458"/>
      <c r="C129" s="458"/>
      <c r="D129" s="458"/>
      <c r="E129" s="306" t="str">
        <f>IF(Content!$D$6=1,VLOOKUP($A129,'GRI Content Index'!$A:$K,E$1,FALSE),VLOOKUP($A129,'GRI Content Index'!$A:$K,E$1+5,FALSE))</f>
        <v>"Site level" tab</v>
      </c>
    </row>
    <row r="130" spans="1:5" s="271" customFormat="1" ht="20.399999999999999" x14ac:dyDescent="0.3">
      <c r="A130" s="291" t="s">
        <v>2174</v>
      </c>
      <c r="B130" s="457" t="str">
        <f>IF(Content!$D$6=1,VLOOKUP($A130,'GRI Content Index'!$A:$K,B$1,FALSE),VLOOKUP($A130,'GRI Content Index'!$A:$K,B$1+5,FALSE))</f>
        <v>GRI 404: Training and Education 2016</v>
      </c>
      <c r="C130" s="296" t="str">
        <f>IF(Content!$D$6=1,VLOOKUP($A130,'GRI Content Index'!$A:$K,C$1,FALSE),VLOOKUP($A130,'GRI Content Index'!$A:$K,C$1+5,FALSE))</f>
        <v>3-3 Management of material topics</v>
      </c>
      <c r="D130" s="296" t="str">
        <f>IF(Content!$D$6=1,VLOOKUP($A130,'GRI Content Index'!$A:$K,D$1,FALSE),VLOOKUP($A130,'GRI Content Index'!$A:$K,D$1+5,FALSE))</f>
        <v>Employees. Developing and empowering talent, p. 59-60
Health and safety. Workers engagement and safety culture, p. 55-56</v>
      </c>
      <c r="E130" s="301" t="str">
        <f>IF(Content!$D$6=1,VLOOKUP($A130,'GRI Content Index'!$A:$K,E$1,FALSE),VLOOKUP($A130,'GRI Content Index'!$A:$K,E$1+5,FALSE))</f>
        <v>-</v>
      </c>
    </row>
    <row r="131" spans="1:5" s="271" customFormat="1" ht="20.399999999999999" x14ac:dyDescent="0.3">
      <c r="A131" s="291" t="s">
        <v>2175</v>
      </c>
      <c r="B131" s="459"/>
      <c r="C131" s="298" t="str">
        <f>IF(Content!$D$6=1,VLOOKUP($A131,'GRI Content Index'!$A:$K,C$1,FALSE),VLOOKUP($A131,'GRI Content Index'!$A:$K,C$1+5,FALSE))</f>
        <v>404-1 Average hours of training per year per employee</v>
      </c>
      <c r="D131" s="298" t="str">
        <f>IF(Content!$D$6=1,VLOOKUP($A131,'GRI Content Index'!$A:$K,D$1,FALSE),VLOOKUP($A131,'GRI Content Index'!$A:$K,D$1+5,FALSE))</f>
        <v>Employees, p. 58
Sustainability data. People, p. 188</v>
      </c>
      <c r="E131" s="307" t="str">
        <f>IF(Content!$D$6=1,VLOOKUP($A131,'GRI Content Index'!$A:$K,E$1,FALSE),VLOOKUP($A131,'GRI Content Index'!$A:$K,E$1+5,FALSE))</f>
        <v>"People" tab</v>
      </c>
    </row>
    <row r="132" spans="1:5" s="271" customFormat="1" ht="20.399999999999999" x14ac:dyDescent="0.3">
      <c r="A132" s="291" t="s">
        <v>2176</v>
      </c>
      <c r="B132" s="459"/>
      <c r="C132" s="298" t="str">
        <f>IF(Content!$D$6=1,VLOOKUP($A132,'GRI Content Index'!$A:$K,C$1,FALSE),VLOOKUP($A132,'GRI Content Index'!$A:$K,C$1+5,FALSE))</f>
        <v>404-2 Programs for upgrading employee skills and transition assistance programs</v>
      </c>
      <c r="D132" s="298" t="str">
        <f>IF(Content!$D$6=1,VLOOKUP($A132,'GRI Content Index'!$A:$K,D$1,FALSE),VLOOKUP($A132,'GRI Content Index'!$A:$K,D$1+5,FALSE))</f>
        <v>Employees. Developing and empowering talent, p. 59-60</v>
      </c>
      <c r="E132" s="302" t="str">
        <f>IF(Content!$D$6=1,VLOOKUP($A132,'GRI Content Index'!$A:$K,E$1,FALSE),VLOOKUP($A132,'GRI Content Index'!$A:$K,E$1+5,FALSE))</f>
        <v>-</v>
      </c>
    </row>
    <row r="133" spans="1:5" s="271" customFormat="1" ht="20.399999999999999" x14ac:dyDescent="0.3">
      <c r="A133" s="291" t="s">
        <v>2177</v>
      </c>
      <c r="B133" s="458"/>
      <c r="C133" s="297" t="str">
        <f>IF(Content!$D$6=1,VLOOKUP($A133,'GRI Content Index'!$A:$K,C$1,FALSE),VLOOKUP($A133,'GRI Content Index'!$A:$K,C$1+5,FALSE))</f>
        <v>404-3 Percentage of employees receiving regular performance and career development reviews</v>
      </c>
      <c r="D133" s="297" t="str">
        <f>IF(Content!$D$6=1,VLOOKUP($A133,'GRI Content Index'!$A:$K,D$1,FALSE),VLOOKUP($A133,'GRI Content Index'!$A:$K,D$1+5,FALSE))</f>
        <v>Employees. Developing and empowering talent, p. 59-60</v>
      </c>
      <c r="E133" s="303" t="str">
        <f>IF(Content!$D$6=1,VLOOKUP($A133,'GRI Content Index'!$A:$K,E$1,FALSE),VLOOKUP($A133,'GRI Content Index'!$A:$K,E$1+5,FALSE))</f>
        <v>-</v>
      </c>
    </row>
    <row r="134" spans="1:5" s="271" customFormat="1" x14ac:dyDescent="0.3">
      <c r="A134" s="291" t="s">
        <v>2178</v>
      </c>
      <c r="B134" s="457" t="str">
        <f>IF(Content!$D$6=1,VLOOKUP($A134,'GRI Content Index'!$A:$K,B$1,FALSE),VLOOKUP($A134,'GRI Content Index'!$A:$K,B$1+5,FALSE))</f>
        <v>GRI 405: Diversity and Equal Opportunity 2016</v>
      </c>
      <c r="C134" s="296" t="str">
        <f>IF(Content!$D$6=1,VLOOKUP($A134,'GRI Content Index'!$A:$K,C$1,FALSE),VLOOKUP($A134,'GRI Content Index'!$A:$K,C$1+5,FALSE))</f>
        <v>3-3 Management of material topics</v>
      </c>
      <c r="D134" s="296" t="str">
        <f>IF(Content!$D$6=1,VLOOKUP($A134,'GRI Content Index'!$A:$K,D$1,FALSE),VLOOKUP($A134,'GRI Content Index'!$A:$K,D$1+5,FALSE))</f>
        <v>Employees. Diversity and inclusion, p. 61-62</v>
      </c>
      <c r="E134" s="308" t="str">
        <f>IF(Content!$D$6=1,VLOOKUP($A134,'GRI Content Index'!$A:$K,E$1,FALSE),VLOOKUP($A134,'GRI Content Index'!$A:$K,E$1+5,FALSE))</f>
        <v>"People" tab</v>
      </c>
    </row>
    <row r="135" spans="1:5" s="271" customFormat="1" ht="23.25" customHeight="1" x14ac:dyDescent="0.3">
      <c r="A135" s="291" t="s">
        <v>2179</v>
      </c>
      <c r="B135" s="459"/>
      <c r="C135" s="459" t="str">
        <f>IF(Content!$D$6=1,VLOOKUP($A135,'GRI Content Index'!$A:$K,C$1,FALSE),VLOOKUP($A135,'GRI Content Index'!$A:$K,C$1+5,FALSE))</f>
        <v>405-1 Diversity of governance bodies and employees</v>
      </c>
      <c r="D135" s="459" t="str">
        <f>IF(Content!$D$6=1,VLOOKUP($A135,'GRI Content Index'!$A:$K,D$1,FALSE),VLOOKUP($A135,'GRI Content Index'!$A:$K,D$1+5,FALSE))</f>
        <v>Employees. Diversity and inclusion, p. 61-62
Governance. Board of Directors, p. 104-105
Governance. Senior management, p. 106-107</v>
      </c>
      <c r="E135" s="307" t="str">
        <f>IF(Content!$D$6=1,VLOOKUP($A135,'GRI Content Index'!$A:$K,E$1,FALSE),VLOOKUP($A135,'GRI Content Index'!$A:$K,E$1+5,FALSE))</f>
        <v>"People" tab</v>
      </c>
    </row>
    <row r="136" spans="1:5" s="271" customFormat="1" ht="23.25" customHeight="1" x14ac:dyDescent="0.3">
      <c r="A136" s="291" t="s">
        <v>2180</v>
      </c>
      <c r="B136" s="459"/>
      <c r="C136" s="459"/>
      <c r="D136" s="459"/>
      <c r="E136" s="307" t="str">
        <f>IF(Content!$D$6=1,VLOOKUP($A136,'GRI Content Index'!$A:$K,E$1,FALSE),VLOOKUP($A136,'GRI Content Index'!$A:$K,E$1+5,FALSE))</f>
        <v>"Governance and Ethics" tab</v>
      </c>
    </row>
    <row r="137" spans="1:5" s="271" customFormat="1" ht="20.399999999999999" x14ac:dyDescent="0.3">
      <c r="A137" s="291" t="s">
        <v>2181</v>
      </c>
      <c r="B137" s="458"/>
      <c r="C137" s="297" t="str">
        <f>IF(Content!$D$6=1,VLOOKUP($A137,'GRI Content Index'!$A:$K,C$1,FALSE),VLOOKUP($A137,'GRI Content Index'!$A:$K,C$1+5,FALSE))</f>
        <v>405-2 Ratio of basic salary and remuneration of women to men</v>
      </c>
      <c r="D137" s="297" t="str">
        <f>IF(Content!$D$6=1,VLOOKUP($A137,'GRI Content Index'!$A:$K,D$1,FALSE),VLOOKUP($A137,'GRI Content Index'!$A:$K,D$1+5,FALSE))</f>
        <v>Employees. Remuneration and social benefits, p. 60-61
Sustainability data. People, Gender pay gap, p. 187</v>
      </c>
      <c r="E137" s="306" t="str">
        <f>IF(Content!$D$6=1,VLOOKUP($A137,'GRI Content Index'!$A:$K,E$1,FALSE),VLOOKUP($A137,'GRI Content Index'!$A:$K,E$1+5,FALSE))</f>
        <v>"People" tab</v>
      </c>
    </row>
    <row r="138" spans="1:5" s="271" customFormat="1" x14ac:dyDescent="0.3">
      <c r="A138" s="291" t="s">
        <v>2182</v>
      </c>
      <c r="B138" s="457" t="str">
        <f>IF(Content!$D$6=1,VLOOKUP($A138,'GRI Content Index'!$A:$K,B$1,FALSE),VLOOKUP($A138,'GRI Content Index'!$A:$K,B$1+5,FALSE))</f>
        <v>GRI 406: Non-discrimination 2016</v>
      </c>
      <c r="C138" s="296" t="str">
        <f>IF(Content!$D$6=1,VLOOKUP($A138,'GRI Content Index'!$A:$K,C$1,FALSE),VLOOKUP($A138,'GRI Content Index'!$A:$K,C$1+5,FALSE))</f>
        <v>3-3 Management of material topics</v>
      </c>
      <c r="D138" s="296" t="str">
        <f>IF(Content!$D$6=1,VLOOKUP($A138,'GRI Content Index'!$A:$K,D$1,FALSE),VLOOKUP($A138,'GRI Content Index'!$A:$K,D$1+5,FALSE))</f>
        <v>Employees. Diversity and inclusion, p. 61-62</v>
      </c>
      <c r="E138" s="308" t="str">
        <f>IF(Content!$D$6=1,VLOOKUP($A138,'GRI Content Index'!$A:$K,E$1,FALSE),VLOOKUP($A138,'GRI Content Index'!$A:$K,E$1+5,FALSE))</f>
        <v>"People" tab</v>
      </c>
    </row>
    <row r="139" spans="1:5" s="271" customFormat="1" x14ac:dyDescent="0.3">
      <c r="A139" s="291" t="s">
        <v>2183</v>
      </c>
      <c r="B139" s="458"/>
      <c r="C139" s="297" t="str">
        <f>IF(Content!$D$6=1,VLOOKUP($A139,'GRI Content Index'!$A:$K,C$1,FALSE),VLOOKUP($A139,'GRI Content Index'!$A:$K,C$1+5,FALSE))</f>
        <v>406-1 Incidents of discrimination and corrective actions taken</v>
      </c>
      <c r="D139" s="297" t="str">
        <f>IF(Content!$D$6=1,VLOOKUP($A139,'GRI Content Index'!$A:$K,D$1,FALSE),VLOOKUP($A139,'GRI Content Index'!$A:$K,D$1+5,FALSE))</f>
        <v>Zero incidents</v>
      </c>
      <c r="E139" s="303" t="str">
        <f>IF(Content!$D$6=1,VLOOKUP($A139,'GRI Content Index'!$A:$K,E$1,FALSE),VLOOKUP($A139,'GRI Content Index'!$A:$K,E$1+5,FALSE))</f>
        <v>-</v>
      </c>
    </row>
    <row r="140" spans="1:5" s="271" customFormat="1" x14ac:dyDescent="0.3">
      <c r="A140" s="291" t="s">
        <v>2184</v>
      </c>
      <c r="B140" s="457" t="str">
        <f>IF(Content!$D$6=1,VLOOKUP($A140,'GRI Content Index'!$A:$K,B$1,FALSE),VLOOKUP($A140,'GRI Content Index'!$A:$K,B$1+5,FALSE))</f>
        <v>GRI 407: Freedom of Association and Collective Bargaining 2016</v>
      </c>
      <c r="C140" s="296" t="str">
        <f>IF(Content!$D$6=1,VLOOKUP($A140,'GRI Content Index'!$A:$K,C$1,FALSE),VLOOKUP($A140,'GRI Content Index'!$A:$K,C$1+5,FALSE))</f>
        <v>3-3 Management of material topics</v>
      </c>
      <c r="D140" s="296" t="str">
        <f>IF(Content!$D$6=1,VLOOKUP($A140,'GRI Content Index'!$A:$K,D$1,FALSE),VLOOKUP($A140,'GRI Content Index'!$A:$K,D$1+5,FALSE))</f>
        <v>Employees. Freedom of association, p. 63</v>
      </c>
      <c r="E140" s="308" t="str">
        <f>IF(Content!$D$6=1,VLOOKUP($A140,'GRI Content Index'!$A:$K,E$1,FALSE),VLOOKUP($A140,'GRI Content Index'!$A:$K,E$1+5,FALSE))</f>
        <v>"People" tab</v>
      </c>
    </row>
    <row r="141" spans="1:5" s="271" customFormat="1" ht="20.399999999999999" x14ac:dyDescent="0.3">
      <c r="A141" s="291" t="s">
        <v>2185</v>
      </c>
      <c r="B141" s="458"/>
      <c r="C141" s="297" t="str">
        <f>IF(Content!$D$6=1,VLOOKUP($A141,'GRI Content Index'!$A:$K,C$1,FALSE),VLOOKUP($A141,'GRI Content Index'!$A:$K,C$1+5,FALSE))</f>
        <v>407-1 Operations and suppliers in which the right to freedom of association and collective bargaining may be at risk</v>
      </c>
      <c r="D141" s="297" t="str">
        <f>IF(Content!$D$6=1,VLOOKUP($A141,'GRI Content Index'!$A:$K,D$1,FALSE),VLOOKUP($A141,'GRI Content Index'!$A:$K,D$1+5,FALSE))</f>
        <v>Employees. Freedom of association, p. 63</v>
      </c>
      <c r="E141" s="303" t="str">
        <f>IF(Content!$D$6=1,VLOOKUP($A141,'GRI Content Index'!$A:$K,E$1,FALSE),VLOOKUP($A141,'GRI Content Index'!$A:$K,E$1+5,FALSE))</f>
        <v>-</v>
      </c>
    </row>
    <row r="142" spans="1:5" s="271" customFormat="1" ht="30.6" x14ac:dyDescent="0.3">
      <c r="A142" s="291" t="s">
        <v>2186</v>
      </c>
      <c r="B142" s="457" t="str">
        <f>IF(Content!$D$6=1,VLOOKUP($A142,'GRI Content Index'!$A:$K,B$1,FALSE),VLOOKUP($A142,'GRI Content Index'!$A:$K,B$1+5,FALSE))</f>
        <v>GRI 408: Child Labor 2016</v>
      </c>
      <c r="C142" s="296" t="str">
        <f>IF(Content!$D$6=1,VLOOKUP($A142,'GRI Content Index'!$A:$K,C$1,FALSE),VLOOKUP($A142,'GRI Content Index'!$A:$K,C$1+5,FALSE))</f>
        <v>3-3 Management of material topics</v>
      </c>
      <c r="D142" s="296" t="str">
        <f>IF(Content!$D$6=1,VLOOKUP($A142,'GRI Content Index'!$A:$K,D$1,FALSE),VLOOKUP($A142,'GRI Content Index'!$A:$K,D$1+5,FALSE))</f>
        <v>Ethical business. Our approach, p. 89
Ethical business. Supplier due diligence, p. 89
Ethical business. Human rights, p. 90</v>
      </c>
      <c r="E142" s="301" t="str">
        <f>IF(Content!$D$6=1,VLOOKUP($A142,'GRI Content Index'!$A:$K,E$1,FALSE),VLOOKUP($A142,'GRI Content Index'!$A:$K,E$1+5,FALSE))</f>
        <v>-</v>
      </c>
    </row>
    <row r="143" spans="1:5" s="271" customFormat="1" x14ac:dyDescent="0.3">
      <c r="A143" s="291" t="s">
        <v>2187</v>
      </c>
      <c r="B143" s="458"/>
      <c r="C143" s="297" t="str">
        <f>IF(Content!$D$6=1,VLOOKUP($A143,'GRI Content Index'!$A:$K,C$1,FALSE),VLOOKUP($A143,'GRI Content Index'!$A:$K,C$1+5,FALSE))</f>
        <v>408-1 Operations and suppliers at significant risk for incidents of child labor</v>
      </c>
      <c r="D143" s="297" t="str">
        <f>IF(Content!$D$6=1,VLOOKUP($A143,'GRI Content Index'!$A:$K,D$1,FALSE),VLOOKUP($A143,'GRI Content Index'!$A:$K,D$1+5,FALSE))</f>
        <v>Zero operations and suppliers</v>
      </c>
      <c r="E143" s="303" t="str">
        <f>IF(Content!$D$6=1,VLOOKUP($A143,'GRI Content Index'!$A:$K,E$1,FALSE),VLOOKUP($A143,'GRI Content Index'!$A:$K,E$1+5,FALSE))</f>
        <v>-</v>
      </c>
    </row>
    <row r="144" spans="1:5" s="271" customFormat="1" ht="30.6" x14ac:dyDescent="0.3">
      <c r="A144" s="291" t="s">
        <v>2188</v>
      </c>
      <c r="B144" s="457" t="str">
        <f>IF(Content!$D$6=1,VLOOKUP($A144,'GRI Content Index'!$A:$K,B$1,FALSE),VLOOKUP($A144,'GRI Content Index'!$A:$K,B$1+5,FALSE))</f>
        <v>GRI 409: Forced or Compulsory Labor 2016</v>
      </c>
      <c r="C144" s="296" t="str">
        <f>IF(Content!$D$6=1,VLOOKUP($A144,'GRI Content Index'!$A:$K,C$1,FALSE),VLOOKUP($A144,'GRI Content Index'!$A:$K,C$1+5,FALSE))</f>
        <v>3-3 Management of material topics</v>
      </c>
      <c r="D144" s="296" t="str">
        <f>IF(Content!$D$6=1,VLOOKUP($A144,'GRI Content Index'!$A:$K,D$1,FALSE),VLOOKUP($A144,'GRI Content Index'!$A:$K,D$1+5,FALSE))</f>
        <v>Ethical business. Our approach, p. 89
Ethical business. Supplier due diligence, p. 89
Ethical business. Human rights, p. 90</v>
      </c>
      <c r="E144" s="301" t="str">
        <f>IF(Content!$D$6=1,VLOOKUP($A144,'GRI Content Index'!$A:$K,E$1,FALSE),VLOOKUP($A144,'GRI Content Index'!$A:$K,E$1+5,FALSE))</f>
        <v>-</v>
      </c>
    </row>
    <row r="145" spans="1:5" s="271" customFormat="1" ht="20.399999999999999" x14ac:dyDescent="0.3">
      <c r="A145" s="291" t="s">
        <v>2189</v>
      </c>
      <c r="B145" s="458"/>
      <c r="C145" s="297" t="str">
        <f>IF(Content!$D$6=1,VLOOKUP($A145,'GRI Content Index'!$A:$K,C$1,FALSE),VLOOKUP($A145,'GRI Content Index'!$A:$K,C$1+5,FALSE))</f>
        <v>409-1 Operations and suppliers at significant risk for incidents of forced or compulsory labor</v>
      </c>
      <c r="D145" s="297" t="str">
        <f>IF(Content!$D$6=1,VLOOKUP($A145,'GRI Content Index'!$A:$K,D$1,FALSE),VLOOKUP($A145,'GRI Content Index'!$A:$K,D$1+5,FALSE))</f>
        <v>Zero operations and suppliers</v>
      </c>
      <c r="E145" s="303" t="str">
        <f>IF(Content!$D$6=1,VLOOKUP($A145,'GRI Content Index'!$A:$K,E$1,FALSE),VLOOKUP($A145,'GRI Content Index'!$A:$K,E$1+5,FALSE))</f>
        <v>-</v>
      </c>
    </row>
    <row r="146" spans="1:5" s="271" customFormat="1" ht="20.399999999999999" x14ac:dyDescent="0.3">
      <c r="A146" s="291" t="s">
        <v>2190</v>
      </c>
      <c r="B146" s="457" t="str">
        <f>IF(Content!$D$6=1,VLOOKUP($A146,'GRI Content Index'!$A:$K,B$1,FALSE),VLOOKUP($A146,'GRI Content Index'!$A:$K,B$1+5,FALSE))</f>
        <v>GRI 410: Security Practices 2016</v>
      </c>
      <c r="C146" s="296" t="str">
        <f>IF(Content!$D$6=1,VLOOKUP($A146,'GRI Content Index'!$A:$K,C$1,FALSE),VLOOKUP($A146,'GRI Content Index'!$A:$K,C$1+5,FALSE))</f>
        <v>3-3 Management of material topics</v>
      </c>
      <c r="D146" s="296" t="str">
        <f>IF(Content!$D$6=1,VLOOKUP($A146,'GRI Content Index'!$A:$K,D$1,FALSE),VLOOKUP($A146,'GRI Content Index'!$A:$K,D$1+5,FALSE))</f>
        <v>All security personnel are outsourced and receives training on the human rights principles under relevant national regulation.</v>
      </c>
      <c r="E146" s="301" t="str">
        <f>IF(Content!$D$6=1,VLOOKUP($A146,'GRI Content Index'!$A:$K,E$1,FALSE),VLOOKUP($A146,'GRI Content Index'!$A:$K,E$1+5,FALSE))</f>
        <v>-</v>
      </c>
    </row>
    <row r="147" spans="1:5" s="271" customFormat="1" ht="20.399999999999999" x14ac:dyDescent="0.3">
      <c r="A147" s="291" t="s">
        <v>2191</v>
      </c>
      <c r="B147" s="458"/>
      <c r="C147" s="297" t="str">
        <f>IF(Content!$D$6=1,VLOOKUP($A147,'GRI Content Index'!$A:$K,C$1,FALSE),VLOOKUP($A147,'GRI Content Index'!$A:$K,C$1+5,FALSE))</f>
        <v>410-1 Security personnel trained in human rights policies or procedures</v>
      </c>
      <c r="D147" s="297" t="str">
        <f>IF(Content!$D$6=1,VLOOKUP($A147,'GRI Content Index'!$A:$K,D$1,FALSE),VLOOKUP($A147,'GRI Content Index'!$A:$K,D$1+5,FALSE))</f>
        <v>All security personnel are outsourced and receives training on the human rights principles under relevant national regulation.</v>
      </c>
      <c r="E147" s="303" t="str">
        <f>IF(Content!$D$6=1,VLOOKUP($A147,'GRI Content Index'!$A:$K,E$1,FALSE),VLOOKUP($A147,'GRI Content Index'!$A:$K,E$1+5,FALSE))</f>
        <v>-</v>
      </c>
    </row>
    <row r="148" spans="1:5" s="271" customFormat="1" ht="30.6" x14ac:dyDescent="0.3">
      <c r="A148" s="291" t="s">
        <v>2192</v>
      </c>
      <c r="B148" s="457" t="str">
        <f>IF(Content!$D$6=1,VLOOKUP($A148,'GRI Content Index'!$A:$K,B$1,FALSE),VLOOKUP($A148,'GRI Content Index'!$A:$K,B$1+5,FALSE))</f>
        <v>GRI 411: Rights of Indigenous Peoples 2016</v>
      </c>
      <c r="C148" s="296" t="str">
        <f>IF(Content!$D$6=1,VLOOKUP($A148,'GRI Content Index'!$A:$K,C$1,FALSE),VLOOKUP($A148,'GRI Content Index'!$A:$K,C$1+5,FALSE))</f>
        <v>3-3 Management of material topics</v>
      </c>
      <c r="D148" s="296" t="str">
        <f>IF(Content!$D$6=1,VLOOKUP($A148,'GRI Content Index'!$A:$K,D$1,FALSE),VLOOKUP($A148,'GRI Content Index'!$A:$K,D$1+5,FALSE))</f>
        <v>Not applicable: Solidcore is not currently operating in areas of traditional residence and economic activity of indigenous peoples and does not impact such territories</v>
      </c>
      <c r="E148" s="301" t="str">
        <f>IF(Content!$D$6=1,VLOOKUP($A148,'GRI Content Index'!$A:$K,E$1,FALSE),VLOOKUP($A148,'GRI Content Index'!$A:$K,E$1+5,FALSE))</f>
        <v>-</v>
      </c>
    </row>
    <row r="149" spans="1:5" s="271" customFormat="1" x14ac:dyDescent="0.3">
      <c r="A149" s="291" t="s">
        <v>2193</v>
      </c>
      <c r="B149" s="458"/>
      <c r="C149" s="297" t="str">
        <f>IF(Content!$D$6=1,VLOOKUP($A149,'GRI Content Index'!$A:$K,C$1,FALSE),VLOOKUP($A149,'GRI Content Index'!$A:$K,C$1+5,FALSE))</f>
        <v>411-1 Incidents of violations involving rights of indigenous peoples</v>
      </c>
      <c r="D149" s="297" t="str">
        <f>IF(Content!$D$6=1,VLOOKUP($A149,'GRI Content Index'!$A:$K,D$1,FALSE),VLOOKUP($A149,'GRI Content Index'!$A:$K,D$1+5,FALSE))</f>
        <v>Zero</v>
      </c>
      <c r="E149" s="303" t="str">
        <f>IF(Content!$D$6=1,VLOOKUP($A149,'GRI Content Index'!$A:$K,E$1,FALSE),VLOOKUP($A149,'GRI Content Index'!$A:$K,E$1+5,FALSE))</f>
        <v>-</v>
      </c>
    </row>
    <row r="150" spans="1:5" s="271" customFormat="1" x14ac:dyDescent="0.3">
      <c r="A150" s="291" t="s">
        <v>2194</v>
      </c>
      <c r="B150" s="457" t="str">
        <f>IF(Content!$D$6=1,VLOOKUP($A150,'GRI Content Index'!$A:$K,B$1,FALSE),VLOOKUP($A150,'GRI Content Index'!$A:$K,B$1+5,FALSE))</f>
        <v>GRI 413: Local Communities 2016</v>
      </c>
      <c r="C150" s="296" t="str">
        <f>IF(Content!$D$6=1,VLOOKUP($A150,'GRI Content Index'!$A:$K,C$1,FALSE),VLOOKUP($A150,'GRI Content Index'!$A:$K,C$1+5,FALSE))</f>
        <v>3-3 Management of material topics</v>
      </c>
      <c r="D150" s="296" t="str">
        <f>IF(Content!$D$6=1,VLOOKUP($A150,'GRI Content Index'!$A:$K,D$1,FALSE),VLOOKUP($A150,'GRI Content Index'!$A:$K,D$1+5,FALSE))</f>
        <v>Communities, p. 82-87</v>
      </c>
      <c r="E150" s="323" t="str">
        <f>IF(Content!$D$6=1,VLOOKUP($A150,'GRI Content Index'!$A:$K,E$1,FALSE),VLOOKUP($A150,'GRI Content Index'!$A:$K,E$1+5,FALSE))</f>
        <v>-</v>
      </c>
    </row>
    <row r="151" spans="1:5" s="271" customFormat="1" ht="20.399999999999999" x14ac:dyDescent="0.3">
      <c r="A151" s="291" t="s">
        <v>2195</v>
      </c>
      <c r="B151" s="459"/>
      <c r="C151" s="298" t="str">
        <f>IF(Content!$D$6=1,VLOOKUP($A151,'GRI Content Index'!$A:$K,C$1,FALSE),VLOOKUP($A151,'GRI Content Index'!$A:$K,C$1+5,FALSE))</f>
        <v>413-1 Operations with local community engagement, impact assessments, and development programs</v>
      </c>
      <c r="D151" s="298" t="str">
        <f>IF(Content!$D$6=1,VLOOKUP($A151,'GRI Content Index'!$A:$K,D$1,FALSE),VLOOKUP($A151,'GRI Content Index'!$A:$K,D$1+5,FALSE))</f>
        <v>Where we operate, p. 14-15
Communities, p. 82-87</v>
      </c>
      <c r="E151" s="322" t="str">
        <f>IF(Content!$D$6=1,VLOOKUP($A151,'GRI Content Index'!$A:$K,E$1,FALSE),VLOOKUP($A151,'GRI Content Index'!$A:$K,E$1+5,FALSE))</f>
        <v>"Communities" tab</v>
      </c>
    </row>
    <row r="152" spans="1:5" s="271" customFormat="1" ht="20.399999999999999" x14ac:dyDescent="0.3">
      <c r="A152" s="291" t="s">
        <v>2196</v>
      </c>
      <c r="B152" s="458"/>
      <c r="C152" s="297" t="str">
        <f>IF(Content!$D$6=1,VLOOKUP($A152,'GRI Content Index'!$A:$K,C$1,FALSE),VLOOKUP($A152,'GRI Content Index'!$A:$K,C$1+5,FALSE))</f>
        <v>413-2 Operations with significant actual and potential negative impacts on local communities</v>
      </c>
      <c r="D152" s="297" t="str">
        <f>IF(Content!$D$6=1,VLOOKUP($A152,'GRI Content Index'!$A:$K,D$1,FALSE),VLOOKUP($A152,'GRI Content Index'!$A:$K,D$1+5,FALSE))</f>
        <v>Zero operations</v>
      </c>
      <c r="E152" s="303" t="str">
        <f>IF(Content!$D$6=1,VLOOKUP($A152,'GRI Content Index'!$A:$K,E$1,FALSE),VLOOKUP($A152,'GRI Content Index'!$A:$K,E$1+5,FALSE))</f>
        <v>-</v>
      </c>
    </row>
    <row r="153" spans="1:5" s="271" customFormat="1" x14ac:dyDescent="0.3">
      <c r="A153" s="291" t="s">
        <v>2197</v>
      </c>
      <c r="B153" s="457" t="str">
        <f>IF(Content!$D$6=1,VLOOKUP($A153,'GRI Content Index'!$A:$K,B$1,FALSE),VLOOKUP($A153,'GRI Content Index'!$A:$K,B$1+5,FALSE))</f>
        <v>GRI 414: Supplier Social Assessment 2016</v>
      </c>
      <c r="C153" s="296" t="str">
        <f>IF(Content!$D$6=1,VLOOKUP($A153,'GRI Content Index'!$A:$K,C$1,FALSE),VLOOKUP($A153,'GRI Content Index'!$A:$K,C$1+5,FALSE))</f>
        <v>3-3 Management of material topics</v>
      </c>
      <c r="D153" s="296" t="str">
        <f>IF(Content!$D$6=1,VLOOKUP($A153,'GRI Content Index'!$A:$K,D$1,FALSE),VLOOKUP($A153,'GRI Content Index'!$A:$K,D$1+5,FALSE))</f>
        <v>Ethical business. Supplier due diligence, p. 89</v>
      </c>
      <c r="E153" s="308" t="str">
        <f>IF(Content!$D$6=1,VLOOKUP($A153,'GRI Content Index'!$A:$K,E$1,FALSE),VLOOKUP($A153,'GRI Content Index'!$A:$K,E$1+5,FALSE))</f>
        <v>"Governance and Ethics" tab</v>
      </c>
    </row>
    <row r="154" spans="1:5" s="271" customFormat="1" x14ac:dyDescent="0.3">
      <c r="A154" s="291" t="s">
        <v>2198</v>
      </c>
      <c r="B154" s="459"/>
      <c r="C154" s="298" t="str">
        <f>IF(Content!$D$6=1,VLOOKUP($A154,'GRI Content Index'!$A:$K,C$1,FALSE),VLOOKUP($A154,'GRI Content Index'!$A:$K,C$1+5,FALSE))</f>
        <v>414-1 New suppliers that were screened using social criteria</v>
      </c>
      <c r="D154" s="298" t="str">
        <f>IF(Content!$D$6=1,VLOOKUP($A154,'GRI Content Index'!$A:$K,D$1,FALSE),VLOOKUP($A154,'GRI Content Index'!$A:$K,D$1+5,FALSE))</f>
        <v>Ethical business. Supplier due diligence, p. 89</v>
      </c>
      <c r="E154" s="302" t="str">
        <f>IF(Content!$D$6=1,VLOOKUP($A154,'GRI Content Index'!$A:$K,E$1,FALSE),VLOOKUP($A154,'GRI Content Index'!$A:$K,E$1+5,FALSE))</f>
        <v>-</v>
      </c>
    </row>
    <row r="155" spans="1:5" s="271" customFormat="1" x14ac:dyDescent="0.3">
      <c r="A155" s="291" t="s">
        <v>2199</v>
      </c>
      <c r="B155" s="458"/>
      <c r="C155" s="297" t="str">
        <f>IF(Content!$D$6=1,VLOOKUP($A155,'GRI Content Index'!$A:$K,C$1,FALSE),VLOOKUP($A155,'GRI Content Index'!$A:$K,C$1+5,FALSE))</f>
        <v>414-2 Negative social impacts in the supply chain and actions taken</v>
      </c>
      <c r="D155" s="297" t="str">
        <f>IF(Content!$D$6=1,VLOOKUP($A155,'GRI Content Index'!$A:$K,D$1,FALSE),VLOOKUP($A155,'GRI Content Index'!$A:$K,D$1+5,FALSE))</f>
        <v>Ethical business. Supplier due diligence, p. 89</v>
      </c>
      <c r="E155" s="303" t="str">
        <f>IF(Content!$D$6=1,VLOOKUP($A155,'GRI Content Index'!$A:$K,E$1,FALSE),VLOOKUP($A155,'GRI Content Index'!$A:$K,E$1+5,FALSE))</f>
        <v>-</v>
      </c>
    </row>
    <row r="156" spans="1:5" s="271" customFormat="1" x14ac:dyDescent="0.3">
      <c r="A156" s="291" t="s">
        <v>2200</v>
      </c>
      <c r="B156" s="457" t="str">
        <f>IF(Content!$D$6=1,VLOOKUP($A156,'GRI Content Index'!$A:$K,B$1,FALSE),VLOOKUP($A156,'GRI Content Index'!$A:$K,B$1+5,FALSE))</f>
        <v>GRI 415: Public Policy 2016</v>
      </c>
      <c r="C156" s="296" t="str">
        <f>IF(Content!$D$6=1,VLOOKUP($A156,'GRI Content Index'!$A:$K,C$1,FALSE),VLOOKUP($A156,'GRI Content Index'!$A:$K,C$1+5,FALSE))</f>
        <v>3-3 Management of material topics</v>
      </c>
      <c r="D156" s="296" t="str">
        <f>IF(Content!$D$6=1,VLOOKUP($A156,'GRI Content Index'!$A:$K,D$1,FALSE),VLOOKUP($A156,'GRI Content Index'!$A:$K,D$1+5,FALSE))</f>
        <v>Ethical business. Our approach, p. 89</v>
      </c>
      <c r="E156" s="301" t="str">
        <f>IF(Content!$D$6=1,VLOOKUP($A156,'GRI Content Index'!$A:$K,E$1,FALSE),VLOOKUP($A156,'GRI Content Index'!$A:$K,E$1+5,FALSE))</f>
        <v>-</v>
      </c>
    </row>
    <row r="157" spans="1:5" s="271" customFormat="1" x14ac:dyDescent="0.3">
      <c r="A157" s="291" t="s">
        <v>2201</v>
      </c>
      <c r="B157" s="458"/>
      <c r="C157" s="297" t="str">
        <f>IF(Content!$D$6=1,VLOOKUP($A157,'GRI Content Index'!$A:$K,C$1,FALSE),VLOOKUP($A157,'GRI Content Index'!$A:$K,C$1+5,FALSE))</f>
        <v>415-1 Political contributions</v>
      </c>
      <c r="D157" s="297" t="str">
        <f>IF(Content!$D$6=1,VLOOKUP($A157,'GRI Content Index'!$A:$K,D$1,FALSE),VLOOKUP($A157,'GRI Content Index'!$A:$K,D$1+5,FALSE))</f>
        <v>Zero</v>
      </c>
      <c r="E157" s="306" t="str">
        <f>IF(Content!$D$6=1,VLOOKUP($A157,'GRI Content Index'!$A:$K,E$1,FALSE),VLOOKUP($A157,'GRI Content Index'!$A:$K,E$1+5,FALSE))</f>
        <v>"Communities" tab</v>
      </c>
    </row>
    <row r="158" spans="1:5" s="271" customFormat="1" x14ac:dyDescent="0.3">
      <c r="A158" s="291" t="s">
        <v>2202</v>
      </c>
      <c r="B158" s="292" t="str">
        <f>IF(Content!$D$6=1,VLOOKUP($A158,'GRI Content Index'!$A:$K,B$1,FALSE),VLOOKUP($A158,'GRI Content Index'!$A:$K,B$1+5,FALSE))</f>
        <v>GRI 418: Customer Privacy 2016</v>
      </c>
      <c r="C158" s="292" t="str">
        <f>IF(Content!$D$6=1,VLOOKUP($A158,'GRI Content Index'!$A:$K,C$1,FALSE),VLOOKUP($A158,'GRI Content Index'!$A:$K,C$1+5,FALSE))</f>
        <v>3-3 Management of material topics</v>
      </c>
      <c r="D158" s="292" t="str">
        <f>IF(Content!$D$6=1,VLOOKUP($A158,'GRI Content Index'!$A:$K,D$1,FALSE),VLOOKUP($A158,'GRI Content Index'!$A:$K,D$1+5,FALSE))</f>
        <v>Ethical business. Supplier due diligence, p. 89</v>
      </c>
      <c r="E158" s="309" t="str">
        <f>IF(Content!$D$6=1,VLOOKUP($A158,'GRI Content Index'!$A:$K,E$1,FALSE),VLOOKUP($A158,'GRI Content Index'!$A:$K,E$1+5,FALSE))</f>
        <v>"Governance and Ethics" tab</v>
      </c>
    </row>
    <row r="159" spans="1:5" x14ac:dyDescent="0.3">
      <c r="A159" s="230"/>
      <c r="B159" s="279"/>
      <c r="C159" s="278"/>
      <c r="D159" s="278"/>
      <c r="E159" s="278"/>
    </row>
    <row r="160" spans="1:5" x14ac:dyDescent="0.3">
      <c r="A160" s="230"/>
    </row>
    <row r="161" spans="1:1" x14ac:dyDescent="0.3">
      <c r="A161" s="230"/>
    </row>
    <row r="162" spans="1:1" x14ac:dyDescent="0.3">
      <c r="A162" s="230"/>
    </row>
    <row r="163" spans="1:1" x14ac:dyDescent="0.3">
      <c r="A163" s="230"/>
    </row>
    <row r="164" spans="1:1" x14ac:dyDescent="0.3">
      <c r="A164" s="230"/>
    </row>
    <row r="165" spans="1:1" x14ac:dyDescent="0.3">
      <c r="A165" s="230"/>
    </row>
    <row r="166" spans="1:1" x14ac:dyDescent="0.3">
      <c r="A166" s="230"/>
    </row>
    <row r="167" spans="1:1" x14ac:dyDescent="0.3">
      <c r="A167" s="230"/>
    </row>
    <row r="168" spans="1:1" x14ac:dyDescent="0.3">
      <c r="A168" s="230"/>
    </row>
    <row r="169" spans="1:1" x14ac:dyDescent="0.3">
      <c r="A169" s="230"/>
    </row>
    <row r="170" spans="1:1" x14ac:dyDescent="0.3">
      <c r="A170" s="230"/>
    </row>
    <row r="171" spans="1:1" x14ac:dyDescent="0.3">
      <c r="A171" s="230"/>
    </row>
    <row r="172" spans="1:1" x14ac:dyDescent="0.3">
      <c r="A172" s="230"/>
    </row>
    <row r="173" spans="1:1" x14ac:dyDescent="0.3">
      <c r="A173" s="230"/>
    </row>
    <row r="174" spans="1:1" x14ac:dyDescent="0.3">
      <c r="A174" s="230"/>
    </row>
    <row r="175" spans="1:1" x14ac:dyDescent="0.3">
      <c r="A175" s="230"/>
    </row>
    <row r="176" spans="1:1" x14ac:dyDescent="0.3">
      <c r="A176" s="230"/>
    </row>
    <row r="177" spans="1:1" x14ac:dyDescent="0.3">
      <c r="A177" s="230"/>
    </row>
    <row r="178" spans="1:1" x14ac:dyDescent="0.3">
      <c r="A178" s="230"/>
    </row>
    <row r="179" spans="1:1" x14ac:dyDescent="0.3">
      <c r="A179" s="230"/>
    </row>
    <row r="180" spans="1:1" x14ac:dyDescent="0.3">
      <c r="A180" s="230"/>
    </row>
    <row r="181" spans="1:1" x14ac:dyDescent="0.3">
      <c r="A181" s="230"/>
    </row>
    <row r="182" spans="1:1" x14ac:dyDescent="0.3">
      <c r="A182" s="230"/>
    </row>
    <row r="183" spans="1:1" x14ac:dyDescent="0.3">
      <c r="A183" s="230"/>
    </row>
    <row r="184" spans="1:1" x14ac:dyDescent="0.3">
      <c r="A184" s="230"/>
    </row>
    <row r="185" spans="1:1" x14ac:dyDescent="0.3">
      <c r="A185" s="230"/>
    </row>
    <row r="186" spans="1:1" x14ac:dyDescent="0.3">
      <c r="A186" s="230"/>
    </row>
    <row r="187" spans="1:1" x14ac:dyDescent="0.3">
      <c r="A187" s="230"/>
    </row>
    <row r="188" spans="1:1" x14ac:dyDescent="0.3">
      <c r="A188" s="230"/>
    </row>
    <row r="189" spans="1:1" x14ac:dyDescent="0.3">
      <c r="A189" s="230"/>
    </row>
    <row r="190" spans="1:1" x14ac:dyDescent="0.3">
      <c r="A190" s="230"/>
    </row>
    <row r="191" spans="1:1" x14ac:dyDescent="0.3">
      <c r="A191" s="230"/>
    </row>
    <row r="192" spans="1:1" x14ac:dyDescent="0.3">
      <c r="A192" s="230"/>
    </row>
    <row r="193" spans="1:1" x14ac:dyDescent="0.3">
      <c r="A193" s="230"/>
    </row>
    <row r="194" spans="1:1" x14ac:dyDescent="0.3">
      <c r="A194" s="230"/>
    </row>
    <row r="195" spans="1:1" x14ac:dyDescent="0.3">
      <c r="A195" s="230"/>
    </row>
    <row r="196" spans="1:1" x14ac:dyDescent="0.3">
      <c r="A196" s="230"/>
    </row>
    <row r="197" spans="1:1" x14ac:dyDescent="0.3">
      <c r="A197" s="230"/>
    </row>
    <row r="198" spans="1:1" x14ac:dyDescent="0.3">
      <c r="A198" s="230"/>
    </row>
    <row r="199" spans="1:1" x14ac:dyDescent="0.3">
      <c r="A199" s="230"/>
    </row>
    <row r="200" spans="1:1" x14ac:dyDescent="0.3">
      <c r="A200" s="230"/>
    </row>
    <row r="201" spans="1:1" x14ac:dyDescent="0.3">
      <c r="A201" s="230"/>
    </row>
    <row r="202" spans="1:1" x14ac:dyDescent="0.3">
      <c r="A202" s="230"/>
    </row>
    <row r="203" spans="1:1" x14ac:dyDescent="0.3">
      <c r="A203" s="230"/>
    </row>
    <row r="204" spans="1:1" x14ac:dyDescent="0.3">
      <c r="A204" s="230"/>
    </row>
    <row r="205" spans="1:1" x14ac:dyDescent="0.3">
      <c r="A205" s="230"/>
    </row>
    <row r="206" spans="1:1" x14ac:dyDescent="0.3">
      <c r="A206" s="230"/>
    </row>
    <row r="207" spans="1:1" x14ac:dyDescent="0.3">
      <c r="A207" s="230"/>
    </row>
    <row r="208" spans="1:1" x14ac:dyDescent="0.3">
      <c r="A208" s="230"/>
    </row>
    <row r="209" spans="1:1" x14ac:dyDescent="0.3">
      <c r="A209" s="230"/>
    </row>
    <row r="210" spans="1:1" x14ac:dyDescent="0.3">
      <c r="A210" s="230"/>
    </row>
    <row r="211" spans="1:1" x14ac:dyDescent="0.3">
      <c r="A211" s="230"/>
    </row>
    <row r="212" spans="1:1" x14ac:dyDescent="0.3">
      <c r="A212" s="230"/>
    </row>
    <row r="213" spans="1:1" x14ac:dyDescent="0.3">
      <c r="A213" s="230"/>
    </row>
    <row r="214" spans="1:1" x14ac:dyDescent="0.3">
      <c r="A214" s="230"/>
    </row>
    <row r="215" spans="1:1" x14ac:dyDescent="0.3">
      <c r="A215" s="230"/>
    </row>
    <row r="216" spans="1:1" x14ac:dyDescent="0.3">
      <c r="A216" s="230"/>
    </row>
    <row r="217" spans="1:1" x14ac:dyDescent="0.3">
      <c r="A217" s="230"/>
    </row>
    <row r="218" spans="1:1" x14ac:dyDescent="0.3">
      <c r="A218" s="230"/>
    </row>
    <row r="219" spans="1:1" x14ac:dyDescent="0.3">
      <c r="A219" s="230"/>
    </row>
    <row r="220" spans="1:1" x14ac:dyDescent="0.3">
      <c r="A220" s="230"/>
    </row>
    <row r="221" spans="1:1" x14ac:dyDescent="0.3">
      <c r="A221" s="230"/>
    </row>
    <row r="222" spans="1:1" x14ac:dyDescent="0.3">
      <c r="A222" s="230"/>
    </row>
    <row r="223" spans="1:1" x14ac:dyDescent="0.3">
      <c r="A223" s="230"/>
    </row>
    <row r="224" spans="1:1" x14ac:dyDescent="0.3">
      <c r="A224" s="230"/>
    </row>
    <row r="225" spans="1:1" x14ac:dyDescent="0.3">
      <c r="A225" s="230"/>
    </row>
    <row r="226" spans="1:1" x14ac:dyDescent="0.3">
      <c r="A226" s="230"/>
    </row>
    <row r="227" spans="1:1" x14ac:dyDescent="0.3">
      <c r="A227" s="230"/>
    </row>
    <row r="228" spans="1:1" x14ac:dyDescent="0.3">
      <c r="A228" s="230"/>
    </row>
    <row r="229" spans="1:1" x14ac:dyDescent="0.3">
      <c r="A229" s="230"/>
    </row>
    <row r="230" spans="1:1" x14ac:dyDescent="0.3">
      <c r="A230" s="230"/>
    </row>
    <row r="231" spans="1:1" x14ac:dyDescent="0.3">
      <c r="A231" s="230"/>
    </row>
    <row r="232" spans="1:1" x14ac:dyDescent="0.3">
      <c r="A232" s="230"/>
    </row>
    <row r="233" spans="1:1" x14ac:dyDescent="0.3">
      <c r="A233" s="230"/>
    </row>
    <row r="234" spans="1:1" x14ac:dyDescent="0.3">
      <c r="A234" s="230"/>
    </row>
    <row r="235" spans="1:1" x14ac:dyDescent="0.3">
      <c r="A235" s="230"/>
    </row>
    <row r="236" spans="1:1" x14ac:dyDescent="0.3">
      <c r="A236" s="230"/>
    </row>
    <row r="237" spans="1:1" x14ac:dyDescent="0.3">
      <c r="A237" s="230"/>
    </row>
    <row r="238" spans="1:1" x14ac:dyDescent="0.3">
      <c r="A238" s="230"/>
    </row>
    <row r="239" spans="1:1" x14ac:dyDescent="0.3">
      <c r="A239" s="230"/>
    </row>
    <row r="240" spans="1:1" x14ac:dyDescent="0.3">
      <c r="A240" s="230"/>
    </row>
    <row r="241" spans="1:1" x14ac:dyDescent="0.3">
      <c r="A241" s="230"/>
    </row>
    <row r="242" spans="1:1" x14ac:dyDescent="0.3">
      <c r="A242" s="230"/>
    </row>
    <row r="243" spans="1:1" x14ac:dyDescent="0.3">
      <c r="A243" s="230"/>
    </row>
    <row r="244" spans="1:1" x14ac:dyDescent="0.3">
      <c r="A244" s="230"/>
    </row>
    <row r="245" spans="1:1" x14ac:dyDescent="0.3">
      <c r="A245" s="230"/>
    </row>
    <row r="246" spans="1:1" x14ac:dyDescent="0.3">
      <c r="A246" s="230"/>
    </row>
    <row r="247" spans="1:1" x14ac:dyDescent="0.3">
      <c r="A247" s="230"/>
    </row>
    <row r="248" spans="1:1" x14ac:dyDescent="0.3">
      <c r="A248" s="230"/>
    </row>
    <row r="249" spans="1:1" x14ac:dyDescent="0.3">
      <c r="A249" s="230"/>
    </row>
    <row r="250" spans="1:1" x14ac:dyDescent="0.3">
      <c r="A250" s="230"/>
    </row>
    <row r="251" spans="1:1" x14ac:dyDescent="0.3">
      <c r="A251" s="230"/>
    </row>
    <row r="252" spans="1:1" x14ac:dyDescent="0.3">
      <c r="A252" s="230"/>
    </row>
    <row r="253" spans="1:1" x14ac:dyDescent="0.3">
      <c r="A253" s="230"/>
    </row>
    <row r="254" spans="1:1" x14ac:dyDescent="0.3">
      <c r="A254" s="230"/>
    </row>
    <row r="255" spans="1:1" x14ac:dyDescent="0.3">
      <c r="A255" s="230"/>
    </row>
    <row r="256" spans="1:1" x14ac:dyDescent="0.3">
      <c r="A256" s="230"/>
    </row>
    <row r="257" spans="1:1" x14ac:dyDescent="0.3">
      <c r="A257" s="230"/>
    </row>
    <row r="258" spans="1:1" x14ac:dyDescent="0.3">
      <c r="A258" s="230"/>
    </row>
    <row r="259" spans="1:1" x14ac:dyDescent="0.3">
      <c r="A259" s="230"/>
    </row>
    <row r="260" spans="1:1" x14ac:dyDescent="0.3">
      <c r="A260" s="230"/>
    </row>
    <row r="261" spans="1:1" x14ac:dyDescent="0.3">
      <c r="A261" s="230"/>
    </row>
    <row r="262" spans="1:1" x14ac:dyDescent="0.3">
      <c r="A262" s="230"/>
    </row>
    <row r="263" spans="1:1" x14ac:dyDescent="0.3">
      <c r="A263" s="230"/>
    </row>
    <row r="264" spans="1:1" x14ac:dyDescent="0.3">
      <c r="A264" s="230"/>
    </row>
    <row r="265" spans="1:1" x14ac:dyDescent="0.3">
      <c r="A265" s="230"/>
    </row>
    <row r="266" spans="1:1" x14ac:dyDescent="0.3">
      <c r="A266" s="230"/>
    </row>
    <row r="267" spans="1:1" x14ac:dyDescent="0.3">
      <c r="A267" s="230"/>
    </row>
    <row r="268" spans="1:1" x14ac:dyDescent="0.3">
      <c r="A268" s="230"/>
    </row>
    <row r="269" spans="1:1" x14ac:dyDescent="0.3">
      <c r="A269" s="230"/>
    </row>
    <row r="270" spans="1:1" x14ac:dyDescent="0.3">
      <c r="A270" s="230"/>
    </row>
    <row r="271" spans="1:1" x14ac:dyDescent="0.3">
      <c r="A271" s="230"/>
    </row>
    <row r="272" spans="1:1" x14ac:dyDescent="0.3">
      <c r="A272" s="230"/>
    </row>
    <row r="273" spans="1:1" x14ac:dyDescent="0.3">
      <c r="A273" s="230"/>
    </row>
    <row r="274" spans="1:1" x14ac:dyDescent="0.3">
      <c r="A274" s="230"/>
    </row>
    <row r="275" spans="1:1" x14ac:dyDescent="0.3">
      <c r="A275" s="230"/>
    </row>
    <row r="276" spans="1:1" x14ac:dyDescent="0.3">
      <c r="A276" s="230"/>
    </row>
    <row r="277" spans="1:1" x14ac:dyDescent="0.3">
      <c r="A277" s="230"/>
    </row>
    <row r="278" spans="1:1" x14ac:dyDescent="0.3">
      <c r="A278" s="230"/>
    </row>
    <row r="279" spans="1:1" x14ac:dyDescent="0.3">
      <c r="A279" s="230"/>
    </row>
    <row r="280" spans="1:1" x14ac:dyDescent="0.3">
      <c r="A280" s="230"/>
    </row>
    <row r="281" spans="1:1" x14ac:dyDescent="0.3">
      <c r="A281" s="230"/>
    </row>
    <row r="282" spans="1:1" x14ac:dyDescent="0.3">
      <c r="A282" s="230"/>
    </row>
    <row r="283" spans="1:1" x14ac:dyDescent="0.3">
      <c r="A283" s="230"/>
    </row>
    <row r="284" spans="1:1" x14ac:dyDescent="0.3">
      <c r="A284" s="230"/>
    </row>
    <row r="285" spans="1:1" x14ac:dyDescent="0.3">
      <c r="A285" s="230"/>
    </row>
    <row r="286" spans="1:1" x14ac:dyDescent="0.3">
      <c r="A286" s="230"/>
    </row>
    <row r="287" spans="1:1" x14ac:dyDescent="0.3">
      <c r="A287" s="230"/>
    </row>
    <row r="288" spans="1:1" x14ac:dyDescent="0.3">
      <c r="A288" s="230"/>
    </row>
    <row r="289" spans="1:1" x14ac:dyDescent="0.3">
      <c r="A289" s="230"/>
    </row>
    <row r="290" spans="1:1" x14ac:dyDescent="0.3">
      <c r="A290" s="230"/>
    </row>
    <row r="291" spans="1:1" x14ac:dyDescent="0.3">
      <c r="A291" s="230"/>
    </row>
    <row r="292" spans="1:1" x14ac:dyDescent="0.3">
      <c r="A292" s="230"/>
    </row>
    <row r="293" spans="1:1" x14ac:dyDescent="0.3">
      <c r="A293" s="230"/>
    </row>
    <row r="294" spans="1:1" x14ac:dyDescent="0.3">
      <c r="A294" s="230"/>
    </row>
    <row r="295" spans="1:1" x14ac:dyDescent="0.3">
      <c r="A295" s="230"/>
    </row>
    <row r="296" spans="1:1" x14ac:dyDescent="0.3">
      <c r="A296" s="230"/>
    </row>
    <row r="297" spans="1:1" x14ac:dyDescent="0.3">
      <c r="A297" s="230"/>
    </row>
    <row r="298" spans="1:1" x14ac:dyDescent="0.3">
      <c r="A298" s="230"/>
    </row>
    <row r="299" spans="1:1" x14ac:dyDescent="0.3">
      <c r="A299" s="230"/>
    </row>
    <row r="300" spans="1:1" x14ac:dyDescent="0.3">
      <c r="A300" s="230"/>
    </row>
    <row r="301" spans="1:1" x14ac:dyDescent="0.3">
      <c r="A301" s="230"/>
    </row>
    <row r="302" spans="1:1" x14ac:dyDescent="0.3">
      <c r="A302" s="230"/>
    </row>
    <row r="303" spans="1:1" x14ac:dyDescent="0.3">
      <c r="A303" s="230"/>
    </row>
    <row r="304" spans="1:1" x14ac:dyDescent="0.3">
      <c r="A304" s="230"/>
    </row>
    <row r="305" spans="1:1" x14ac:dyDescent="0.3">
      <c r="A305" s="230"/>
    </row>
    <row r="306" spans="1:1" x14ac:dyDescent="0.3">
      <c r="A306" s="230"/>
    </row>
    <row r="307" spans="1:1" x14ac:dyDescent="0.3">
      <c r="A307" s="230"/>
    </row>
    <row r="308" spans="1:1" x14ac:dyDescent="0.3">
      <c r="A308" s="230"/>
    </row>
    <row r="309" spans="1:1" x14ac:dyDescent="0.3">
      <c r="A309" s="230"/>
    </row>
    <row r="310" spans="1:1" x14ac:dyDescent="0.3">
      <c r="A310" s="230"/>
    </row>
    <row r="311" spans="1:1" x14ac:dyDescent="0.3">
      <c r="A311" s="230"/>
    </row>
    <row r="312" spans="1:1" x14ac:dyDescent="0.3">
      <c r="A312" s="230"/>
    </row>
    <row r="313" spans="1:1" x14ac:dyDescent="0.3">
      <c r="A313" s="230"/>
    </row>
    <row r="314" spans="1:1" x14ac:dyDescent="0.3">
      <c r="A314" s="230"/>
    </row>
    <row r="315" spans="1:1" x14ac:dyDescent="0.3">
      <c r="A315" s="230"/>
    </row>
    <row r="316" spans="1:1" x14ac:dyDescent="0.3">
      <c r="A316" s="230"/>
    </row>
    <row r="317" spans="1:1" x14ac:dyDescent="0.3">
      <c r="A317" s="230"/>
    </row>
    <row r="318" spans="1:1" x14ac:dyDescent="0.3">
      <c r="A318" s="230"/>
    </row>
    <row r="319" spans="1:1" x14ac:dyDescent="0.3">
      <c r="A319" s="230"/>
    </row>
    <row r="320" spans="1:1" x14ac:dyDescent="0.3">
      <c r="A320" s="230"/>
    </row>
    <row r="321" spans="1:1" x14ac:dyDescent="0.3">
      <c r="A321" s="230"/>
    </row>
    <row r="322" spans="1:1" x14ac:dyDescent="0.3">
      <c r="A322" s="230"/>
    </row>
    <row r="323" spans="1:1" x14ac:dyDescent="0.3">
      <c r="A323" s="230"/>
    </row>
    <row r="324" spans="1:1" x14ac:dyDescent="0.3">
      <c r="A324" s="230"/>
    </row>
    <row r="325" spans="1:1" x14ac:dyDescent="0.3">
      <c r="A325" s="230"/>
    </row>
    <row r="326" spans="1:1" x14ac:dyDescent="0.3">
      <c r="A326" s="230"/>
    </row>
    <row r="327" spans="1:1" x14ac:dyDescent="0.3">
      <c r="A327" s="230"/>
    </row>
    <row r="328" spans="1:1" x14ac:dyDescent="0.3">
      <c r="A328" s="230"/>
    </row>
    <row r="329" spans="1:1" x14ac:dyDescent="0.3">
      <c r="A329" s="230"/>
    </row>
    <row r="330" spans="1:1" x14ac:dyDescent="0.3">
      <c r="A330" s="230"/>
    </row>
    <row r="331" spans="1:1" x14ac:dyDescent="0.3">
      <c r="A331" s="230"/>
    </row>
    <row r="332" spans="1:1" x14ac:dyDescent="0.3">
      <c r="A332" s="230"/>
    </row>
    <row r="333" spans="1:1" x14ac:dyDescent="0.3">
      <c r="A333" s="230"/>
    </row>
    <row r="334" spans="1:1" x14ac:dyDescent="0.3">
      <c r="A334" s="230"/>
    </row>
    <row r="335" spans="1:1" x14ac:dyDescent="0.3">
      <c r="A335" s="230"/>
    </row>
    <row r="336" spans="1:1" x14ac:dyDescent="0.3">
      <c r="A336" s="230"/>
    </row>
    <row r="337" spans="1:1" x14ac:dyDescent="0.3">
      <c r="A337" s="230"/>
    </row>
    <row r="338" spans="1:1" x14ac:dyDescent="0.3">
      <c r="A338" s="230"/>
    </row>
    <row r="339" spans="1:1" x14ac:dyDescent="0.3">
      <c r="A339" s="230"/>
    </row>
    <row r="340" spans="1:1" x14ac:dyDescent="0.3">
      <c r="A340" s="230"/>
    </row>
    <row r="341" spans="1:1" x14ac:dyDescent="0.3">
      <c r="A341" s="230"/>
    </row>
    <row r="342" spans="1:1" x14ac:dyDescent="0.3">
      <c r="A342" s="230"/>
    </row>
    <row r="343" spans="1:1" x14ac:dyDescent="0.3">
      <c r="A343" s="230"/>
    </row>
    <row r="344" spans="1:1" x14ac:dyDescent="0.3">
      <c r="A344" s="230"/>
    </row>
    <row r="345" spans="1:1" x14ac:dyDescent="0.3">
      <c r="A345" s="230"/>
    </row>
    <row r="346" spans="1:1" x14ac:dyDescent="0.3">
      <c r="A346" s="230"/>
    </row>
    <row r="347" spans="1:1" x14ac:dyDescent="0.3">
      <c r="A347" s="230"/>
    </row>
    <row r="348" spans="1:1" x14ac:dyDescent="0.3">
      <c r="A348" s="230"/>
    </row>
    <row r="349" spans="1:1" x14ac:dyDescent="0.3">
      <c r="A349" s="230"/>
    </row>
    <row r="350" spans="1:1" x14ac:dyDescent="0.3">
      <c r="A350" s="230"/>
    </row>
    <row r="351" spans="1:1" x14ac:dyDescent="0.3">
      <c r="A351" s="230"/>
    </row>
    <row r="352" spans="1:1" x14ac:dyDescent="0.3">
      <c r="A352" s="230"/>
    </row>
    <row r="353" spans="1:1" x14ac:dyDescent="0.3">
      <c r="A353" s="230"/>
    </row>
    <row r="354" spans="1:1" x14ac:dyDescent="0.3">
      <c r="A354" s="230"/>
    </row>
    <row r="355" spans="1:1" x14ac:dyDescent="0.3">
      <c r="A355" s="230"/>
    </row>
    <row r="356" spans="1:1" x14ac:dyDescent="0.3">
      <c r="A356" s="230"/>
    </row>
    <row r="357" spans="1:1" x14ac:dyDescent="0.3">
      <c r="A357" s="230"/>
    </row>
    <row r="358" spans="1:1" x14ac:dyDescent="0.3">
      <c r="A358" s="230"/>
    </row>
    <row r="359" spans="1:1" x14ac:dyDescent="0.3">
      <c r="A359" s="230"/>
    </row>
    <row r="360" spans="1:1" x14ac:dyDescent="0.3">
      <c r="A360" s="230"/>
    </row>
    <row r="361" spans="1:1" x14ac:dyDescent="0.3">
      <c r="A361" s="230"/>
    </row>
    <row r="362" spans="1:1" x14ac:dyDescent="0.3">
      <c r="A362" s="230"/>
    </row>
    <row r="363" spans="1:1" x14ac:dyDescent="0.3">
      <c r="A363" s="230"/>
    </row>
    <row r="364" spans="1:1" x14ac:dyDescent="0.3">
      <c r="A364" s="230"/>
    </row>
    <row r="365" spans="1:1" x14ac:dyDescent="0.3">
      <c r="A365" s="230"/>
    </row>
    <row r="366" spans="1:1" x14ac:dyDescent="0.3">
      <c r="A366" s="230"/>
    </row>
    <row r="367" spans="1:1" x14ac:dyDescent="0.3">
      <c r="A367" s="230"/>
    </row>
    <row r="368" spans="1:1" x14ac:dyDescent="0.3">
      <c r="A368" s="230"/>
    </row>
    <row r="369" spans="1:1" x14ac:dyDescent="0.3">
      <c r="A369" s="230"/>
    </row>
    <row r="370" spans="1:1" x14ac:dyDescent="0.3">
      <c r="A370" s="230"/>
    </row>
    <row r="371" spans="1:1" x14ac:dyDescent="0.3">
      <c r="A371" s="230"/>
    </row>
    <row r="372" spans="1:1" x14ac:dyDescent="0.3">
      <c r="A372" s="230"/>
    </row>
    <row r="373" spans="1:1" x14ac:dyDescent="0.3">
      <c r="A373" s="230"/>
    </row>
    <row r="374" spans="1:1" x14ac:dyDescent="0.3">
      <c r="A374" s="230"/>
    </row>
    <row r="375" spans="1:1" x14ac:dyDescent="0.3">
      <c r="A375" s="230"/>
    </row>
    <row r="376" spans="1:1" x14ac:dyDescent="0.3">
      <c r="A376" s="230"/>
    </row>
    <row r="377" spans="1:1" x14ac:dyDescent="0.3">
      <c r="A377" s="230"/>
    </row>
    <row r="378" spans="1:1" x14ac:dyDescent="0.3">
      <c r="A378" s="230"/>
    </row>
    <row r="379" spans="1:1" x14ac:dyDescent="0.3">
      <c r="A379" s="230"/>
    </row>
    <row r="380" spans="1:1" x14ac:dyDescent="0.3">
      <c r="A380" s="230"/>
    </row>
    <row r="381" spans="1:1" x14ac:dyDescent="0.3">
      <c r="A381" s="230"/>
    </row>
    <row r="382" spans="1:1" x14ac:dyDescent="0.3">
      <c r="A382" s="230"/>
    </row>
    <row r="383" spans="1:1" x14ac:dyDescent="0.3">
      <c r="A383" s="230"/>
    </row>
    <row r="384" spans="1:1" x14ac:dyDescent="0.3">
      <c r="A384" s="230"/>
    </row>
    <row r="385" spans="1:1" x14ac:dyDescent="0.3">
      <c r="A385" s="230"/>
    </row>
    <row r="386" spans="1:1" x14ac:dyDescent="0.3">
      <c r="A386" s="230"/>
    </row>
    <row r="387" spans="1:1" x14ac:dyDescent="0.3">
      <c r="A387" s="230"/>
    </row>
    <row r="388" spans="1:1" x14ac:dyDescent="0.3">
      <c r="A388" s="230"/>
    </row>
    <row r="389" spans="1:1" x14ac:dyDescent="0.3">
      <c r="A389" s="230"/>
    </row>
    <row r="390" spans="1:1" x14ac:dyDescent="0.3">
      <c r="A390" s="230"/>
    </row>
    <row r="391" spans="1:1" x14ac:dyDescent="0.3">
      <c r="A391" s="230"/>
    </row>
    <row r="392" spans="1:1" x14ac:dyDescent="0.3">
      <c r="A392" s="230"/>
    </row>
    <row r="393" spans="1:1" x14ac:dyDescent="0.3">
      <c r="A393" s="230"/>
    </row>
    <row r="394" spans="1:1" x14ac:dyDescent="0.3">
      <c r="A394" s="230"/>
    </row>
    <row r="395" spans="1:1" x14ac:dyDescent="0.3">
      <c r="A395" s="230"/>
    </row>
    <row r="396" spans="1:1" x14ac:dyDescent="0.3">
      <c r="A396" s="230"/>
    </row>
    <row r="397" spans="1:1" x14ac:dyDescent="0.3">
      <c r="A397" s="230"/>
    </row>
    <row r="398" spans="1:1" x14ac:dyDescent="0.3">
      <c r="A398" s="230"/>
    </row>
    <row r="399" spans="1:1" x14ac:dyDescent="0.3">
      <c r="A399" s="230"/>
    </row>
    <row r="400" spans="1:1" x14ac:dyDescent="0.3">
      <c r="A400" s="230"/>
    </row>
    <row r="401" spans="1:1" x14ac:dyDescent="0.3">
      <c r="A401" s="230"/>
    </row>
    <row r="402" spans="1:1" x14ac:dyDescent="0.3">
      <c r="A402" s="230"/>
    </row>
    <row r="403" spans="1:1" x14ac:dyDescent="0.3">
      <c r="A403" s="230"/>
    </row>
    <row r="404" spans="1:1" x14ac:dyDescent="0.3">
      <c r="A404" s="230"/>
    </row>
    <row r="405" spans="1:1" x14ac:dyDescent="0.3">
      <c r="A405" s="230"/>
    </row>
    <row r="406" spans="1:1" x14ac:dyDescent="0.3">
      <c r="A406" s="230"/>
    </row>
    <row r="407" spans="1:1" x14ac:dyDescent="0.3">
      <c r="A407" s="230"/>
    </row>
    <row r="408" spans="1:1" x14ac:dyDescent="0.3">
      <c r="A408" s="230"/>
    </row>
    <row r="409" spans="1:1" x14ac:dyDescent="0.3">
      <c r="A409" s="230"/>
    </row>
    <row r="410" spans="1:1" x14ac:dyDescent="0.3">
      <c r="A410" s="230"/>
    </row>
    <row r="411" spans="1:1" x14ac:dyDescent="0.3">
      <c r="A411" s="230"/>
    </row>
    <row r="412" spans="1:1" x14ac:dyDescent="0.3">
      <c r="A412" s="230"/>
    </row>
    <row r="413" spans="1:1" x14ac:dyDescent="0.3">
      <c r="A413" s="230"/>
    </row>
    <row r="414" spans="1:1" x14ac:dyDescent="0.3">
      <c r="A414" s="230"/>
    </row>
    <row r="415" spans="1:1" x14ac:dyDescent="0.3">
      <c r="A415" s="230"/>
    </row>
    <row r="416" spans="1:1" x14ac:dyDescent="0.3">
      <c r="A416" s="230"/>
    </row>
    <row r="417" spans="1:1" x14ac:dyDescent="0.3">
      <c r="A417" s="230"/>
    </row>
    <row r="418" spans="1:1" x14ac:dyDescent="0.3">
      <c r="A418" s="230"/>
    </row>
    <row r="419" spans="1:1" x14ac:dyDescent="0.3">
      <c r="A419" s="230"/>
    </row>
    <row r="420" spans="1:1" x14ac:dyDescent="0.3">
      <c r="A420" s="230"/>
    </row>
    <row r="421" spans="1:1" x14ac:dyDescent="0.3">
      <c r="A421" s="230"/>
    </row>
    <row r="422" spans="1:1" x14ac:dyDescent="0.3">
      <c r="A422" s="230"/>
    </row>
    <row r="423" spans="1:1" x14ac:dyDescent="0.3">
      <c r="A423" s="230"/>
    </row>
    <row r="424" spans="1:1" x14ac:dyDescent="0.3">
      <c r="A424" s="230"/>
    </row>
    <row r="425" spans="1:1" x14ac:dyDescent="0.3">
      <c r="A425" s="230"/>
    </row>
    <row r="426" spans="1:1" x14ac:dyDescent="0.3">
      <c r="A426" s="230"/>
    </row>
    <row r="427" spans="1:1" x14ac:dyDescent="0.3">
      <c r="A427" s="230"/>
    </row>
    <row r="428" spans="1:1" x14ac:dyDescent="0.3">
      <c r="A428" s="230"/>
    </row>
    <row r="429" spans="1:1" x14ac:dyDescent="0.3">
      <c r="A429" s="230"/>
    </row>
    <row r="430" spans="1:1" x14ac:dyDescent="0.3">
      <c r="A430" s="230"/>
    </row>
    <row r="431" spans="1:1" x14ac:dyDescent="0.3">
      <c r="A431" s="230"/>
    </row>
    <row r="432" spans="1:1" x14ac:dyDescent="0.3">
      <c r="A432" s="230"/>
    </row>
    <row r="433" spans="1:1" x14ac:dyDescent="0.3">
      <c r="A433" s="230"/>
    </row>
    <row r="434" spans="1:1" x14ac:dyDescent="0.3">
      <c r="A434" s="230"/>
    </row>
    <row r="435" spans="1:1" x14ac:dyDescent="0.3">
      <c r="A435" s="230"/>
    </row>
    <row r="436" spans="1:1" x14ac:dyDescent="0.3">
      <c r="A436" s="230"/>
    </row>
    <row r="437" spans="1:1" x14ac:dyDescent="0.3">
      <c r="A437" s="230"/>
    </row>
    <row r="438" spans="1:1" x14ac:dyDescent="0.3">
      <c r="A438" s="230"/>
    </row>
    <row r="439" spans="1:1" x14ac:dyDescent="0.3">
      <c r="A439" s="230"/>
    </row>
    <row r="440" spans="1:1" x14ac:dyDescent="0.3">
      <c r="A440" s="230"/>
    </row>
    <row r="441" spans="1:1" x14ac:dyDescent="0.3">
      <c r="A441" s="230"/>
    </row>
    <row r="442" spans="1:1" x14ac:dyDescent="0.3">
      <c r="A442" s="230"/>
    </row>
    <row r="443" spans="1:1" x14ac:dyDescent="0.3">
      <c r="A443" s="230"/>
    </row>
    <row r="444" spans="1:1" x14ac:dyDescent="0.3">
      <c r="A444" s="230"/>
    </row>
    <row r="445" spans="1:1" x14ac:dyDescent="0.3">
      <c r="A445" s="230"/>
    </row>
    <row r="446" spans="1:1" x14ac:dyDescent="0.3">
      <c r="A446" s="230"/>
    </row>
    <row r="447" spans="1:1" x14ac:dyDescent="0.3">
      <c r="A447" s="230"/>
    </row>
    <row r="448" spans="1:1" x14ac:dyDescent="0.3">
      <c r="A448" s="230"/>
    </row>
    <row r="449" spans="1:1" x14ac:dyDescent="0.3">
      <c r="A449" s="230"/>
    </row>
    <row r="450" spans="1:1" x14ac:dyDescent="0.3">
      <c r="A450" s="230"/>
    </row>
    <row r="451" spans="1:1" x14ac:dyDescent="0.3">
      <c r="A451" s="230"/>
    </row>
    <row r="452" spans="1:1" x14ac:dyDescent="0.3">
      <c r="A452" s="230"/>
    </row>
    <row r="453" spans="1:1" x14ac:dyDescent="0.3">
      <c r="A453" s="230"/>
    </row>
    <row r="454" spans="1:1" x14ac:dyDescent="0.3">
      <c r="A454" s="230"/>
    </row>
    <row r="455" spans="1:1" x14ac:dyDescent="0.3">
      <c r="A455" s="230"/>
    </row>
    <row r="456" spans="1:1" x14ac:dyDescent="0.3">
      <c r="A456" s="230"/>
    </row>
    <row r="457" spans="1:1" x14ac:dyDescent="0.3">
      <c r="A457" s="230"/>
    </row>
    <row r="458" spans="1:1" x14ac:dyDescent="0.3">
      <c r="A458" s="230"/>
    </row>
    <row r="459" spans="1:1" x14ac:dyDescent="0.3">
      <c r="A459" s="230"/>
    </row>
    <row r="460" spans="1:1" x14ac:dyDescent="0.3">
      <c r="A460" s="230"/>
    </row>
    <row r="461" spans="1:1" x14ac:dyDescent="0.3">
      <c r="A461" s="230"/>
    </row>
    <row r="462" spans="1:1" x14ac:dyDescent="0.3">
      <c r="A462" s="230"/>
    </row>
    <row r="463" spans="1:1" x14ac:dyDescent="0.3">
      <c r="A463" s="230"/>
    </row>
    <row r="464" spans="1:1" x14ac:dyDescent="0.3">
      <c r="A464" s="230"/>
    </row>
    <row r="465" spans="1:1" x14ac:dyDescent="0.3">
      <c r="A465" s="230"/>
    </row>
    <row r="466" spans="1:1" x14ac:dyDescent="0.3">
      <c r="A466" s="230"/>
    </row>
    <row r="467" spans="1:1" x14ac:dyDescent="0.3">
      <c r="A467" s="230"/>
    </row>
    <row r="468" spans="1:1" x14ac:dyDescent="0.3">
      <c r="A468" s="230"/>
    </row>
    <row r="469" spans="1:1" x14ac:dyDescent="0.3">
      <c r="A469" s="230"/>
    </row>
    <row r="470" spans="1:1" x14ac:dyDescent="0.3">
      <c r="A470" s="230"/>
    </row>
    <row r="471" spans="1:1" x14ac:dyDescent="0.3">
      <c r="A471" s="230"/>
    </row>
    <row r="472" spans="1:1" x14ac:dyDescent="0.3">
      <c r="A472" s="230"/>
    </row>
    <row r="473" spans="1:1" x14ac:dyDescent="0.3">
      <c r="A473" s="230"/>
    </row>
    <row r="474" spans="1:1" x14ac:dyDescent="0.3">
      <c r="A474" s="230"/>
    </row>
    <row r="475" spans="1:1" x14ac:dyDescent="0.3">
      <c r="A475" s="230"/>
    </row>
    <row r="476" spans="1:1" x14ac:dyDescent="0.3">
      <c r="A476" s="230"/>
    </row>
    <row r="477" spans="1:1" x14ac:dyDescent="0.3">
      <c r="A477" s="230"/>
    </row>
    <row r="478" spans="1:1" x14ac:dyDescent="0.3">
      <c r="A478" s="230"/>
    </row>
    <row r="479" spans="1:1" x14ac:dyDescent="0.3">
      <c r="A479" s="230"/>
    </row>
    <row r="480" spans="1:1" x14ac:dyDescent="0.3">
      <c r="A480" s="230"/>
    </row>
    <row r="481" spans="1:1" x14ac:dyDescent="0.3">
      <c r="A481" s="230"/>
    </row>
    <row r="482" spans="1:1" x14ac:dyDescent="0.3">
      <c r="A482" s="230"/>
    </row>
    <row r="483" spans="1:1" x14ac:dyDescent="0.3">
      <c r="A483" s="230"/>
    </row>
    <row r="484" spans="1:1" x14ac:dyDescent="0.3">
      <c r="A484" s="230"/>
    </row>
    <row r="485" spans="1:1" x14ac:dyDescent="0.3">
      <c r="A485" s="230"/>
    </row>
    <row r="486" spans="1:1" x14ac:dyDescent="0.3">
      <c r="A486" s="230"/>
    </row>
    <row r="487" spans="1:1" x14ac:dyDescent="0.3">
      <c r="A487" s="230"/>
    </row>
    <row r="488" spans="1:1" x14ac:dyDescent="0.3">
      <c r="A488" s="230"/>
    </row>
    <row r="489" spans="1:1" x14ac:dyDescent="0.3">
      <c r="A489" s="230"/>
    </row>
    <row r="490" spans="1:1" x14ac:dyDescent="0.3">
      <c r="A490" s="230"/>
    </row>
    <row r="491" spans="1:1" x14ac:dyDescent="0.3">
      <c r="A491" s="230"/>
    </row>
    <row r="492" spans="1:1" x14ac:dyDescent="0.3">
      <c r="A492" s="230"/>
    </row>
    <row r="493" spans="1:1" x14ac:dyDescent="0.3">
      <c r="A493" s="230"/>
    </row>
    <row r="494" spans="1:1" x14ac:dyDescent="0.3">
      <c r="A494" s="230"/>
    </row>
    <row r="495" spans="1:1" x14ac:dyDescent="0.3">
      <c r="A495" s="230"/>
    </row>
    <row r="496" spans="1:1" x14ac:dyDescent="0.3">
      <c r="A496" s="230"/>
    </row>
    <row r="497" spans="1:1" x14ac:dyDescent="0.3">
      <c r="A497" s="230"/>
    </row>
    <row r="498" spans="1:1" x14ac:dyDescent="0.3">
      <c r="A498" s="230"/>
    </row>
    <row r="499" spans="1:1" x14ac:dyDescent="0.3">
      <c r="A499" s="230"/>
    </row>
    <row r="500" spans="1:1" x14ac:dyDescent="0.3">
      <c r="A500" s="230"/>
    </row>
    <row r="501" spans="1:1" x14ac:dyDescent="0.3">
      <c r="A501" s="230"/>
    </row>
    <row r="502" spans="1:1" x14ac:dyDescent="0.3">
      <c r="A502" s="230"/>
    </row>
    <row r="503" spans="1:1" x14ac:dyDescent="0.3">
      <c r="A503" s="230"/>
    </row>
    <row r="504" spans="1:1" x14ac:dyDescent="0.3">
      <c r="A504" s="230"/>
    </row>
    <row r="505" spans="1:1" x14ac:dyDescent="0.3">
      <c r="A505" s="230"/>
    </row>
    <row r="506" spans="1:1" x14ac:dyDescent="0.3">
      <c r="A506" s="230"/>
    </row>
    <row r="507" spans="1:1" x14ac:dyDescent="0.3">
      <c r="A507" s="230"/>
    </row>
    <row r="508" spans="1:1" x14ac:dyDescent="0.3">
      <c r="A508" s="230"/>
    </row>
    <row r="509" spans="1:1" x14ac:dyDescent="0.3">
      <c r="A509" s="230"/>
    </row>
    <row r="510" spans="1:1" x14ac:dyDescent="0.3">
      <c r="A510" s="230"/>
    </row>
    <row r="511" spans="1:1" x14ac:dyDescent="0.3">
      <c r="A511" s="230"/>
    </row>
    <row r="512" spans="1:1" x14ac:dyDescent="0.3">
      <c r="A512" s="230"/>
    </row>
    <row r="513" spans="1:1" x14ac:dyDescent="0.3">
      <c r="A513" s="230"/>
    </row>
    <row r="514" spans="1:1" x14ac:dyDescent="0.3">
      <c r="A514" s="230"/>
    </row>
    <row r="515" spans="1:1" x14ac:dyDescent="0.3">
      <c r="A515" s="230"/>
    </row>
    <row r="516" spans="1:1" x14ac:dyDescent="0.3">
      <c r="A516" s="230"/>
    </row>
    <row r="517" spans="1:1" x14ac:dyDescent="0.3">
      <c r="A517" s="230"/>
    </row>
    <row r="518" spans="1:1" x14ac:dyDescent="0.3">
      <c r="A518" s="230"/>
    </row>
    <row r="519" spans="1:1" x14ac:dyDescent="0.3">
      <c r="A519" s="230"/>
    </row>
    <row r="520" spans="1:1" x14ac:dyDescent="0.3">
      <c r="A520" s="230"/>
    </row>
    <row r="521" spans="1:1" x14ac:dyDescent="0.3">
      <c r="A521" s="230"/>
    </row>
    <row r="522" spans="1:1" x14ac:dyDescent="0.3">
      <c r="A522" s="230"/>
    </row>
    <row r="523" spans="1:1" x14ac:dyDescent="0.3">
      <c r="A523" s="230"/>
    </row>
    <row r="524" spans="1:1" x14ac:dyDescent="0.3">
      <c r="A524" s="230"/>
    </row>
    <row r="525" spans="1:1" x14ac:dyDescent="0.3">
      <c r="A525" s="230"/>
    </row>
    <row r="526" spans="1:1" x14ac:dyDescent="0.3">
      <c r="A526" s="230"/>
    </row>
    <row r="527" spans="1:1" x14ac:dyDescent="0.3">
      <c r="A527" s="230"/>
    </row>
    <row r="528" spans="1:1" x14ac:dyDescent="0.3">
      <c r="A528" s="230"/>
    </row>
    <row r="529" spans="1:1" x14ac:dyDescent="0.3">
      <c r="A529" s="230"/>
    </row>
    <row r="530" spans="1:1" x14ac:dyDescent="0.3">
      <c r="A530" s="230"/>
    </row>
    <row r="531" spans="1:1" x14ac:dyDescent="0.3">
      <c r="A531" s="230"/>
    </row>
    <row r="532" spans="1:1" x14ac:dyDescent="0.3">
      <c r="A532" s="230"/>
    </row>
    <row r="533" spans="1:1" x14ac:dyDescent="0.3">
      <c r="A533" s="230"/>
    </row>
    <row r="534" spans="1:1" x14ac:dyDescent="0.3">
      <c r="A534" s="230"/>
    </row>
    <row r="535" spans="1:1" x14ac:dyDescent="0.3">
      <c r="A535" s="230"/>
    </row>
    <row r="536" spans="1:1" x14ac:dyDescent="0.3">
      <c r="A536" s="230"/>
    </row>
    <row r="537" spans="1:1" x14ac:dyDescent="0.3">
      <c r="A537" s="230"/>
    </row>
    <row r="538" spans="1:1" x14ac:dyDescent="0.3">
      <c r="A538" s="230"/>
    </row>
    <row r="539" spans="1:1" x14ac:dyDescent="0.3">
      <c r="A539" s="230"/>
    </row>
    <row r="540" spans="1:1" x14ac:dyDescent="0.3">
      <c r="A540" s="230"/>
    </row>
    <row r="541" spans="1:1" x14ac:dyDescent="0.3">
      <c r="A541" s="230"/>
    </row>
    <row r="542" spans="1:1" x14ac:dyDescent="0.3">
      <c r="A542" s="230"/>
    </row>
    <row r="543" spans="1:1" x14ac:dyDescent="0.3">
      <c r="A543" s="230"/>
    </row>
    <row r="544" spans="1:1" x14ac:dyDescent="0.3">
      <c r="A544" s="230"/>
    </row>
    <row r="545" spans="1:1" x14ac:dyDescent="0.3">
      <c r="A545" s="230"/>
    </row>
    <row r="546" spans="1:1" x14ac:dyDescent="0.3">
      <c r="A546" s="230"/>
    </row>
    <row r="547" spans="1:1" x14ac:dyDescent="0.3">
      <c r="A547" s="230"/>
    </row>
    <row r="548" spans="1:1" x14ac:dyDescent="0.3">
      <c r="A548" s="230"/>
    </row>
    <row r="549" spans="1:1" x14ac:dyDescent="0.3">
      <c r="A549" s="230"/>
    </row>
    <row r="550" spans="1:1" x14ac:dyDescent="0.3">
      <c r="A550" s="230"/>
    </row>
    <row r="551" spans="1:1" x14ac:dyDescent="0.3">
      <c r="A551" s="230"/>
    </row>
    <row r="552" spans="1:1" x14ac:dyDescent="0.3">
      <c r="A552" s="230"/>
    </row>
    <row r="553" spans="1:1" x14ac:dyDescent="0.3">
      <c r="A553" s="230"/>
    </row>
    <row r="554" spans="1:1" x14ac:dyDescent="0.3">
      <c r="A554" s="230"/>
    </row>
    <row r="555" spans="1:1" x14ac:dyDescent="0.3">
      <c r="A555" s="230"/>
    </row>
    <row r="556" spans="1:1" x14ac:dyDescent="0.3">
      <c r="A556" s="230"/>
    </row>
    <row r="557" spans="1:1" x14ac:dyDescent="0.3">
      <c r="A557" s="230"/>
    </row>
    <row r="558" spans="1:1" x14ac:dyDescent="0.3">
      <c r="A558" s="230"/>
    </row>
    <row r="559" spans="1:1" x14ac:dyDescent="0.3">
      <c r="A559" s="230"/>
    </row>
    <row r="560" spans="1:1" x14ac:dyDescent="0.3">
      <c r="A560" s="230"/>
    </row>
    <row r="561" spans="1:1" x14ac:dyDescent="0.3">
      <c r="A561" s="230"/>
    </row>
    <row r="562" spans="1:1" x14ac:dyDescent="0.3">
      <c r="A562" s="230"/>
    </row>
    <row r="563" spans="1:1" x14ac:dyDescent="0.3">
      <c r="A563" s="230"/>
    </row>
    <row r="564" spans="1:1" x14ac:dyDescent="0.3">
      <c r="A564" s="230"/>
    </row>
    <row r="565" spans="1:1" x14ac:dyDescent="0.3">
      <c r="A565" s="230"/>
    </row>
    <row r="566" spans="1:1" x14ac:dyDescent="0.3">
      <c r="A566" s="230"/>
    </row>
    <row r="567" spans="1:1" x14ac:dyDescent="0.3">
      <c r="A567" s="230"/>
    </row>
    <row r="568" spans="1:1" x14ac:dyDescent="0.3">
      <c r="A568" s="230"/>
    </row>
    <row r="569" spans="1:1" x14ac:dyDescent="0.3">
      <c r="A569" s="230"/>
    </row>
    <row r="570" spans="1:1" x14ac:dyDescent="0.3">
      <c r="A570" s="230"/>
    </row>
    <row r="571" spans="1:1" x14ac:dyDescent="0.3">
      <c r="A571" s="230"/>
    </row>
    <row r="572" spans="1:1" x14ac:dyDescent="0.3">
      <c r="A572" s="230"/>
    </row>
    <row r="573" spans="1:1" x14ac:dyDescent="0.3">
      <c r="A573" s="230"/>
    </row>
    <row r="574" spans="1:1" x14ac:dyDescent="0.3">
      <c r="A574" s="230"/>
    </row>
    <row r="575" spans="1:1" x14ac:dyDescent="0.3">
      <c r="A575" s="230"/>
    </row>
    <row r="576" spans="1:1" x14ac:dyDescent="0.3">
      <c r="A576" s="230"/>
    </row>
    <row r="577" spans="1:1" x14ac:dyDescent="0.3">
      <c r="A577" s="230"/>
    </row>
    <row r="578" spans="1:1" x14ac:dyDescent="0.3">
      <c r="A578" s="230"/>
    </row>
    <row r="579" spans="1:1" x14ac:dyDescent="0.3">
      <c r="A579" s="230"/>
    </row>
    <row r="580" spans="1:1" x14ac:dyDescent="0.3">
      <c r="A580" s="230"/>
    </row>
    <row r="581" spans="1:1" x14ac:dyDescent="0.3">
      <c r="A581" s="230"/>
    </row>
    <row r="582" spans="1:1" x14ac:dyDescent="0.3">
      <c r="A582" s="230"/>
    </row>
    <row r="583" spans="1:1" x14ac:dyDescent="0.3">
      <c r="A583" s="230"/>
    </row>
    <row r="584" spans="1:1" x14ac:dyDescent="0.3">
      <c r="A584" s="230"/>
    </row>
    <row r="585" spans="1:1" x14ac:dyDescent="0.3">
      <c r="A585" s="230"/>
    </row>
    <row r="586" spans="1:1" x14ac:dyDescent="0.3">
      <c r="A586" s="230"/>
    </row>
    <row r="587" spans="1:1" x14ac:dyDescent="0.3">
      <c r="A587" s="230"/>
    </row>
    <row r="588" spans="1:1" x14ac:dyDescent="0.3">
      <c r="A588" s="230"/>
    </row>
    <row r="589" spans="1:1" x14ac:dyDescent="0.3">
      <c r="A589" s="230"/>
    </row>
    <row r="590" spans="1:1" x14ac:dyDescent="0.3">
      <c r="A590" s="230"/>
    </row>
    <row r="591" spans="1:1" x14ac:dyDescent="0.3">
      <c r="A591" s="230"/>
    </row>
    <row r="592" spans="1:1" x14ac:dyDescent="0.3">
      <c r="A592" s="230"/>
    </row>
    <row r="593" spans="1:1" x14ac:dyDescent="0.3">
      <c r="A593" s="230"/>
    </row>
    <row r="594" spans="1:1" x14ac:dyDescent="0.3">
      <c r="A594" s="230"/>
    </row>
    <row r="595" spans="1:1" x14ac:dyDescent="0.3">
      <c r="A595" s="230"/>
    </row>
    <row r="596" spans="1:1" x14ac:dyDescent="0.3">
      <c r="A596" s="230"/>
    </row>
    <row r="597" spans="1:1" x14ac:dyDescent="0.3">
      <c r="A597" s="230"/>
    </row>
    <row r="598" spans="1:1" x14ac:dyDescent="0.3">
      <c r="A598" s="230"/>
    </row>
    <row r="599" spans="1:1" x14ac:dyDescent="0.3">
      <c r="A599" s="230"/>
    </row>
    <row r="600" spans="1:1" x14ac:dyDescent="0.3">
      <c r="A600" s="230"/>
    </row>
    <row r="601" spans="1:1" x14ac:dyDescent="0.3">
      <c r="A601" s="230"/>
    </row>
    <row r="602" spans="1:1" x14ac:dyDescent="0.3">
      <c r="A602" s="230"/>
    </row>
    <row r="603" spans="1:1" x14ac:dyDescent="0.3">
      <c r="A603" s="230"/>
    </row>
    <row r="604" spans="1:1" x14ac:dyDescent="0.3">
      <c r="A604" s="230"/>
    </row>
    <row r="605" spans="1:1" x14ac:dyDescent="0.3">
      <c r="A605" s="230"/>
    </row>
    <row r="606" spans="1:1" x14ac:dyDescent="0.3">
      <c r="A606" s="230"/>
    </row>
    <row r="607" spans="1:1" x14ac:dyDescent="0.3">
      <c r="A607" s="230"/>
    </row>
    <row r="608" spans="1:1" x14ac:dyDescent="0.3">
      <c r="A608" s="230"/>
    </row>
    <row r="609" spans="1:1" x14ac:dyDescent="0.3">
      <c r="A609" s="230"/>
    </row>
    <row r="610" spans="1:1" x14ac:dyDescent="0.3">
      <c r="A610" s="230"/>
    </row>
    <row r="611" spans="1:1" x14ac:dyDescent="0.3">
      <c r="A611" s="230"/>
    </row>
    <row r="612" spans="1:1" x14ac:dyDescent="0.3">
      <c r="A612" s="230"/>
    </row>
    <row r="613" spans="1:1" x14ac:dyDescent="0.3">
      <c r="A613" s="230"/>
    </row>
    <row r="614" spans="1:1" x14ac:dyDescent="0.3">
      <c r="A614" s="230"/>
    </row>
    <row r="615" spans="1:1" x14ac:dyDescent="0.3">
      <c r="A615" s="230"/>
    </row>
    <row r="616" spans="1:1" x14ac:dyDescent="0.3">
      <c r="A616" s="230"/>
    </row>
    <row r="617" spans="1:1" x14ac:dyDescent="0.3">
      <c r="A617" s="230"/>
    </row>
    <row r="618" spans="1:1" x14ac:dyDescent="0.3">
      <c r="A618" s="230"/>
    </row>
    <row r="619" spans="1:1" x14ac:dyDescent="0.3">
      <c r="A619" s="230"/>
    </row>
    <row r="620" spans="1:1" x14ac:dyDescent="0.3">
      <c r="A620" s="230"/>
    </row>
    <row r="621" spans="1:1" x14ac:dyDescent="0.3">
      <c r="A621" s="230"/>
    </row>
    <row r="622" spans="1:1" x14ac:dyDescent="0.3">
      <c r="A622" s="230"/>
    </row>
    <row r="623" spans="1:1" x14ac:dyDescent="0.3">
      <c r="A623" s="230"/>
    </row>
    <row r="624" spans="1:1" x14ac:dyDescent="0.3">
      <c r="A624" s="230"/>
    </row>
    <row r="625" spans="1:1" x14ac:dyDescent="0.3">
      <c r="A625" s="230"/>
    </row>
    <row r="626" spans="1:1" x14ac:dyDescent="0.3">
      <c r="A626" s="230"/>
    </row>
    <row r="627" spans="1:1" x14ac:dyDescent="0.3">
      <c r="A627" s="230"/>
    </row>
    <row r="628" spans="1:1" x14ac:dyDescent="0.3">
      <c r="A628" s="230"/>
    </row>
    <row r="629" spans="1:1" x14ac:dyDescent="0.3">
      <c r="A629" s="230"/>
    </row>
    <row r="630" spans="1:1" x14ac:dyDescent="0.3">
      <c r="A630" s="230"/>
    </row>
    <row r="631" spans="1:1" x14ac:dyDescent="0.3">
      <c r="A631" s="230"/>
    </row>
    <row r="632" spans="1:1" x14ac:dyDescent="0.3">
      <c r="A632" s="230"/>
    </row>
    <row r="633" spans="1:1" x14ac:dyDescent="0.3">
      <c r="A633" s="230"/>
    </row>
    <row r="634" spans="1:1" x14ac:dyDescent="0.3">
      <c r="A634" s="230"/>
    </row>
    <row r="635" spans="1:1" x14ac:dyDescent="0.3">
      <c r="A635" s="230"/>
    </row>
    <row r="636" spans="1:1" x14ac:dyDescent="0.3">
      <c r="A636" s="230"/>
    </row>
    <row r="637" spans="1:1" x14ac:dyDescent="0.3">
      <c r="A637" s="230"/>
    </row>
    <row r="638" spans="1:1" x14ac:dyDescent="0.3">
      <c r="A638" s="230"/>
    </row>
    <row r="639" spans="1:1" x14ac:dyDescent="0.3">
      <c r="A639" s="230"/>
    </row>
    <row r="640" spans="1:1" x14ac:dyDescent="0.3">
      <c r="A640" s="230"/>
    </row>
    <row r="641" spans="1:1" x14ac:dyDescent="0.3">
      <c r="A641" s="230"/>
    </row>
    <row r="642" spans="1:1" x14ac:dyDescent="0.3">
      <c r="A642" s="230"/>
    </row>
    <row r="643" spans="1:1" x14ac:dyDescent="0.3">
      <c r="A643" s="230"/>
    </row>
    <row r="644" spans="1:1" x14ac:dyDescent="0.3">
      <c r="A644" s="230"/>
    </row>
    <row r="645" spans="1:1" x14ac:dyDescent="0.3">
      <c r="A645" s="230"/>
    </row>
    <row r="646" spans="1:1" x14ac:dyDescent="0.3">
      <c r="A646" s="230"/>
    </row>
    <row r="647" spans="1:1" x14ac:dyDescent="0.3">
      <c r="A647" s="230"/>
    </row>
    <row r="648" spans="1:1" x14ac:dyDescent="0.3">
      <c r="A648" s="230"/>
    </row>
    <row r="649" spans="1:1" x14ac:dyDescent="0.3">
      <c r="A649" s="230"/>
    </row>
    <row r="650" spans="1:1" x14ac:dyDescent="0.3">
      <c r="A650" s="230"/>
    </row>
    <row r="651" spans="1:1" x14ac:dyDescent="0.3">
      <c r="A651" s="230"/>
    </row>
    <row r="652" spans="1:1" x14ac:dyDescent="0.3">
      <c r="A652" s="230"/>
    </row>
    <row r="653" spans="1:1" x14ac:dyDescent="0.3">
      <c r="A653" s="230"/>
    </row>
    <row r="654" spans="1:1" x14ac:dyDescent="0.3">
      <c r="A654" s="230"/>
    </row>
    <row r="655" spans="1:1" x14ac:dyDescent="0.3">
      <c r="A655" s="230"/>
    </row>
    <row r="656" spans="1:1" x14ac:dyDescent="0.3">
      <c r="A656" s="230"/>
    </row>
    <row r="657" spans="1:1" x14ac:dyDescent="0.3">
      <c r="A657" s="230"/>
    </row>
    <row r="658" spans="1:1" x14ac:dyDescent="0.3">
      <c r="A658" s="230"/>
    </row>
    <row r="659" spans="1:1" x14ac:dyDescent="0.3">
      <c r="A659" s="230"/>
    </row>
    <row r="660" spans="1:1" x14ac:dyDescent="0.3">
      <c r="A660" s="230"/>
    </row>
    <row r="661" spans="1:1" x14ac:dyDescent="0.3">
      <c r="A661" s="230"/>
    </row>
    <row r="662" spans="1:1" x14ac:dyDescent="0.3">
      <c r="A662" s="230"/>
    </row>
    <row r="663" spans="1:1" x14ac:dyDescent="0.3">
      <c r="A663" s="230"/>
    </row>
    <row r="664" spans="1:1" x14ac:dyDescent="0.3">
      <c r="A664" s="230"/>
    </row>
    <row r="665" spans="1:1" x14ac:dyDescent="0.3">
      <c r="A665" s="230"/>
    </row>
    <row r="666" spans="1:1" x14ac:dyDescent="0.3">
      <c r="A666" s="230"/>
    </row>
    <row r="667" spans="1:1" x14ac:dyDescent="0.3">
      <c r="A667" s="230"/>
    </row>
    <row r="668" spans="1:1" x14ac:dyDescent="0.3">
      <c r="A668" s="230"/>
    </row>
    <row r="669" spans="1:1" x14ac:dyDescent="0.3">
      <c r="A669" s="230"/>
    </row>
    <row r="670" spans="1:1" x14ac:dyDescent="0.3">
      <c r="A670" s="230"/>
    </row>
    <row r="671" spans="1:1" x14ac:dyDescent="0.3">
      <c r="A671" s="230"/>
    </row>
    <row r="672" spans="1:1" x14ac:dyDescent="0.3">
      <c r="A672" s="230"/>
    </row>
    <row r="673" spans="1:1" x14ac:dyDescent="0.3">
      <c r="A673" s="230"/>
    </row>
    <row r="674" spans="1:1" x14ac:dyDescent="0.3">
      <c r="A674" s="230"/>
    </row>
    <row r="675" spans="1:1" x14ac:dyDescent="0.3">
      <c r="A675" s="230"/>
    </row>
    <row r="676" spans="1:1" x14ac:dyDescent="0.3">
      <c r="A676" s="230"/>
    </row>
    <row r="677" spans="1:1" x14ac:dyDescent="0.3">
      <c r="A677" s="230"/>
    </row>
    <row r="678" spans="1:1" x14ac:dyDescent="0.3">
      <c r="A678" s="230"/>
    </row>
    <row r="679" spans="1:1" x14ac:dyDescent="0.3">
      <c r="A679" s="230"/>
    </row>
    <row r="680" spans="1:1" x14ac:dyDescent="0.3">
      <c r="A680" s="230"/>
    </row>
    <row r="681" spans="1:1" x14ac:dyDescent="0.3">
      <c r="A681" s="230"/>
    </row>
    <row r="682" spans="1:1" x14ac:dyDescent="0.3">
      <c r="A682" s="230"/>
    </row>
    <row r="683" spans="1:1" x14ac:dyDescent="0.3">
      <c r="A683" s="230"/>
    </row>
    <row r="684" spans="1:1" x14ac:dyDescent="0.3">
      <c r="A684" s="230"/>
    </row>
    <row r="685" spans="1:1" x14ac:dyDescent="0.3">
      <c r="A685" s="230"/>
    </row>
    <row r="686" spans="1:1" x14ac:dyDescent="0.3">
      <c r="A686" s="230"/>
    </row>
    <row r="687" spans="1:1" x14ac:dyDescent="0.3">
      <c r="A687" s="230"/>
    </row>
    <row r="688" spans="1:1" x14ac:dyDescent="0.3">
      <c r="A688" s="230"/>
    </row>
    <row r="689" spans="1:1" x14ac:dyDescent="0.3">
      <c r="A689" s="230"/>
    </row>
    <row r="690" spans="1:1" x14ac:dyDescent="0.3">
      <c r="A690" s="230"/>
    </row>
    <row r="691" spans="1:1" x14ac:dyDescent="0.3">
      <c r="A691" s="230"/>
    </row>
    <row r="692" spans="1:1" x14ac:dyDescent="0.3">
      <c r="A692" s="230"/>
    </row>
    <row r="693" spans="1:1" x14ac:dyDescent="0.3">
      <c r="A693" s="230"/>
    </row>
    <row r="694" spans="1:1" x14ac:dyDescent="0.3">
      <c r="A694" s="230"/>
    </row>
    <row r="695" spans="1:1" x14ac:dyDescent="0.3">
      <c r="A695" s="230"/>
    </row>
    <row r="696" spans="1:1" x14ac:dyDescent="0.3">
      <c r="A696" s="230"/>
    </row>
    <row r="697" spans="1:1" x14ac:dyDescent="0.3">
      <c r="A697" s="230"/>
    </row>
    <row r="698" spans="1:1" x14ac:dyDescent="0.3">
      <c r="A698" s="230"/>
    </row>
    <row r="699" spans="1:1" x14ac:dyDescent="0.3">
      <c r="A699" s="230"/>
    </row>
    <row r="700" spans="1:1" x14ac:dyDescent="0.3">
      <c r="A700" s="230"/>
    </row>
    <row r="701" spans="1:1" x14ac:dyDescent="0.3">
      <c r="A701" s="230"/>
    </row>
    <row r="702" spans="1:1" x14ac:dyDescent="0.3">
      <c r="A702" s="230"/>
    </row>
    <row r="703" spans="1:1" x14ac:dyDescent="0.3">
      <c r="A703" s="230"/>
    </row>
    <row r="704" spans="1:1" x14ac:dyDescent="0.3">
      <c r="A704" s="230"/>
    </row>
    <row r="705" spans="1:1" x14ac:dyDescent="0.3">
      <c r="A705" s="230"/>
    </row>
    <row r="706" spans="1:1" x14ac:dyDescent="0.3">
      <c r="A706" s="230"/>
    </row>
    <row r="707" spans="1:1" x14ac:dyDescent="0.3">
      <c r="A707" s="230"/>
    </row>
    <row r="708" spans="1:1" x14ac:dyDescent="0.3">
      <c r="A708" s="230"/>
    </row>
    <row r="709" spans="1:1" x14ac:dyDescent="0.3">
      <c r="A709" s="230"/>
    </row>
    <row r="710" spans="1:1" x14ac:dyDescent="0.3">
      <c r="A710" s="230"/>
    </row>
    <row r="711" spans="1:1" x14ac:dyDescent="0.3">
      <c r="A711" s="230"/>
    </row>
    <row r="712" spans="1:1" x14ac:dyDescent="0.3">
      <c r="A712" s="230"/>
    </row>
    <row r="713" spans="1:1" x14ac:dyDescent="0.3">
      <c r="A713" s="230"/>
    </row>
    <row r="714" spans="1:1" x14ac:dyDescent="0.3">
      <c r="A714" s="230"/>
    </row>
    <row r="715" spans="1:1" x14ac:dyDescent="0.3">
      <c r="A715" s="230"/>
    </row>
    <row r="716" spans="1:1" x14ac:dyDescent="0.3">
      <c r="A716" s="230"/>
    </row>
    <row r="717" spans="1:1" x14ac:dyDescent="0.3">
      <c r="A717" s="230"/>
    </row>
    <row r="718" spans="1:1" x14ac:dyDescent="0.3">
      <c r="A718" s="230"/>
    </row>
    <row r="719" spans="1:1" x14ac:dyDescent="0.3">
      <c r="A719" s="230"/>
    </row>
    <row r="720" spans="1:1" x14ac:dyDescent="0.3">
      <c r="A720" s="230"/>
    </row>
    <row r="721" spans="1:1" x14ac:dyDescent="0.3">
      <c r="A721" s="230"/>
    </row>
    <row r="722" spans="1:1" x14ac:dyDescent="0.3">
      <c r="A722" s="230"/>
    </row>
    <row r="723" spans="1:1" x14ac:dyDescent="0.3">
      <c r="A723" s="230"/>
    </row>
    <row r="724" spans="1:1" x14ac:dyDescent="0.3">
      <c r="A724" s="230"/>
    </row>
    <row r="725" spans="1:1" x14ac:dyDescent="0.3">
      <c r="A725" s="230"/>
    </row>
    <row r="726" spans="1:1" x14ac:dyDescent="0.3">
      <c r="A726" s="230"/>
    </row>
    <row r="727" spans="1:1" x14ac:dyDescent="0.3">
      <c r="A727" s="230"/>
    </row>
    <row r="728" spans="1:1" x14ac:dyDescent="0.3">
      <c r="A728" s="230"/>
    </row>
    <row r="729" spans="1:1" x14ac:dyDescent="0.3">
      <c r="A729" s="230"/>
    </row>
    <row r="730" spans="1:1" x14ac:dyDescent="0.3">
      <c r="A730" s="230"/>
    </row>
    <row r="731" spans="1:1" x14ac:dyDescent="0.3">
      <c r="A731" s="230"/>
    </row>
    <row r="732" spans="1:1" x14ac:dyDescent="0.3">
      <c r="A732" s="230"/>
    </row>
    <row r="733" spans="1:1" x14ac:dyDescent="0.3">
      <c r="A733" s="230"/>
    </row>
    <row r="734" spans="1:1" x14ac:dyDescent="0.3">
      <c r="A734" s="230"/>
    </row>
    <row r="735" spans="1:1" x14ac:dyDescent="0.3">
      <c r="A735" s="230"/>
    </row>
    <row r="736" spans="1:1" x14ac:dyDescent="0.3">
      <c r="A736" s="230"/>
    </row>
    <row r="737" spans="1:1" x14ac:dyDescent="0.3">
      <c r="A737" s="230"/>
    </row>
    <row r="738" spans="1:1" x14ac:dyDescent="0.3">
      <c r="A738" s="230"/>
    </row>
    <row r="739" spans="1:1" x14ac:dyDescent="0.3">
      <c r="A739" s="230"/>
    </row>
    <row r="740" spans="1:1" x14ac:dyDescent="0.3">
      <c r="A740" s="230"/>
    </row>
    <row r="741" spans="1:1" x14ac:dyDescent="0.3">
      <c r="A741" s="230"/>
    </row>
    <row r="742" spans="1:1" x14ac:dyDescent="0.3">
      <c r="A742" s="230"/>
    </row>
    <row r="743" spans="1:1" x14ac:dyDescent="0.3">
      <c r="A743" s="230"/>
    </row>
    <row r="744" spans="1:1" x14ac:dyDescent="0.3">
      <c r="A744" s="230"/>
    </row>
    <row r="745" spans="1:1" x14ac:dyDescent="0.3">
      <c r="A745" s="230"/>
    </row>
    <row r="746" spans="1:1" x14ac:dyDescent="0.3">
      <c r="A746" s="230"/>
    </row>
    <row r="747" spans="1:1" x14ac:dyDescent="0.3">
      <c r="A747" s="230"/>
    </row>
    <row r="748" spans="1:1" x14ac:dyDescent="0.3">
      <c r="A748" s="230"/>
    </row>
    <row r="749" spans="1:1" x14ac:dyDescent="0.3">
      <c r="A749" s="230"/>
    </row>
    <row r="750" spans="1:1" x14ac:dyDescent="0.3">
      <c r="A750" s="230"/>
    </row>
    <row r="751" spans="1:1" x14ac:dyDescent="0.3">
      <c r="A751" s="230"/>
    </row>
    <row r="752" spans="1:1" x14ac:dyDescent="0.3">
      <c r="A752" s="230"/>
    </row>
    <row r="753" spans="1:1" x14ac:dyDescent="0.3">
      <c r="A753" s="230"/>
    </row>
    <row r="754" spans="1:1" x14ac:dyDescent="0.3">
      <c r="A754" s="230"/>
    </row>
    <row r="755" spans="1:1" x14ac:dyDescent="0.3">
      <c r="A755" s="230"/>
    </row>
    <row r="756" spans="1:1" x14ac:dyDescent="0.3">
      <c r="A756" s="230"/>
    </row>
    <row r="757" spans="1:1" x14ac:dyDescent="0.3">
      <c r="A757" s="230"/>
    </row>
    <row r="758" spans="1:1" x14ac:dyDescent="0.3">
      <c r="A758" s="230"/>
    </row>
    <row r="759" spans="1:1" x14ac:dyDescent="0.3">
      <c r="A759" s="230"/>
    </row>
    <row r="760" spans="1:1" x14ac:dyDescent="0.3">
      <c r="A760" s="230"/>
    </row>
    <row r="761" spans="1:1" x14ac:dyDescent="0.3">
      <c r="A761" s="230"/>
    </row>
    <row r="762" spans="1:1" x14ac:dyDescent="0.3">
      <c r="A762" s="230"/>
    </row>
    <row r="763" spans="1:1" x14ac:dyDescent="0.3">
      <c r="A763" s="230"/>
    </row>
    <row r="764" spans="1:1" x14ac:dyDescent="0.3">
      <c r="A764" s="230"/>
    </row>
    <row r="765" spans="1:1" x14ac:dyDescent="0.3">
      <c r="A765" s="230"/>
    </row>
    <row r="766" spans="1:1" x14ac:dyDescent="0.3">
      <c r="A766" s="230"/>
    </row>
    <row r="767" spans="1:1" x14ac:dyDescent="0.3">
      <c r="A767" s="230"/>
    </row>
    <row r="768" spans="1:1" x14ac:dyDescent="0.3">
      <c r="A768" s="230"/>
    </row>
    <row r="769" spans="1:1" x14ac:dyDescent="0.3">
      <c r="A769" s="230"/>
    </row>
    <row r="770" spans="1:1" x14ac:dyDescent="0.3">
      <c r="A770" s="230"/>
    </row>
    <row r="771" spans="1:1" x14ac:dyDescent="0.3">
      <c r="A771" s="230"/>
    </row>
    <row r="772" spans="1:1" x14ac:dyDescent="0.3">
      <c r="A772" s="230"/>
    </row>
    <row r="773" spans="1:1" x14ac:dyDescent="0.3">
      <c r="A773" s="230"/>
    </row>
    <row r="774" spans="1:1" x14ac:dyDescent="0.3">
      <c r="A774" s="230"/>
    </row>
    <row r="775" spans="1:1" x14ac:dyDescent="0.3">
      <c r="A775" s="230"/>
    </row>
    <row r="776" spans="1:1" x14ac:dyDescent="0.3">
      <c r="A776" s="230"/>
    </row>
    <row r="777" spans="1:1" x14ac:dyDescent="0.3">
      <c r="A777" s="230"/>
    </row>
    <row r="778" spans="1:1" x14ac:dyDescent="0.3">
      <c r="A778" s="230"/>
    </row>
    <row r="779" spans="1:1" x14ac:dyDescent="0.3">
      <c r="A779" s="230"/>
    </row>
    <row r="780" spans="1:1" x14ac:dyDescent="0.3">
      <c r="A780" s="230"/>
    </row>
    <row r="781" spans="1:1" x14ac:dyDescent="0.3">
      <c r="A781" s="230"/>
    </row>
    <row r="782" spans="1:1" x14ac:dyDescent="0.3">
      <c r="A782" s="230"/>
    </row>
    <row r="783" spans="1:1" x14ac:dyDescent="0.3">
      <c r="A783" s="230"/>
    </row>
    <row r="784" spans="1:1" x14ac:dyDescent="0.3">
      <c r="A784" s="230"/>
    </row>
    <row r="785" spans="1:1" x14ac:dyDescent="0.3">
      <c r="A785" s="230"/>
    </row>
    <row r="786" spans="1:1" x14ac:dyDescent="0.3">
      <c r="A786" s="230"/>
    </row>
    <row r="787" spans="1:1" x14ac:dyDescent="0.3">
      <c r="A787" s="230"/>
    </row>
    <row r="788" spans="1:1" x14ac:dyDescent="0.3">
      <c r="A788" s="230"/>
    </row>
    <row r="789" spans="1:1" x14ac:dyDescent="0.3">
      <c r="A789" s="230"/>
    </row>
    <row r="790" spans="1:1" x14ac:dyDescent="0.3">
      <c r="A790" s="230"/>
    </row>
    <row r="791" spans="1:1" x14ac:dyDescent="0.3">
      <c r="A791" s="230"/>
    </row>
    <row r="792" spans="1:1" x14ac:dyDescent="0.3">
      <c r="A792" s="230"/>
    </row>
    <row r="793" spans="1:1" x14ac:dyDescent="0.3">
      <c r="A793" s="230"/>
    </row>
    <row r="794" spans="1:1" x14ac:dyDescent="0.3">
      <c r="A794" s="230"/>
    </row>
    <row r="795" spans="1:1" x14ac:dyDescent="0.3">
      <c r="A795" s="230"/>
    </row>
    <row r="796" spans="1:1" x14ac:dyDescent="0.3">
      <c r="A796" s="230"/>
    </row>
    <row r="797" spans="1:1" x14ac:dyDescent="0.3">
      <c r="A797" s="230"/>
    </row>
    <row r="798" spans="1:1" x14ac:dyDescent="0.3">
      <c r="A798" s="230"/>
    </row>
    <row r="799" spans="1:1" x14ac:dyDescent="0.3">
      <c r="A799" s="230"/>
    </row>
    <row r="800" spans="1:1" x14ac:dyDescent="0.3">
      <c r="A800" s="230"/>
    </row>
    <row r="801" spans="1:1" x14ac:dyDescent="0.3">
      <c r="A801" s="230"/>
    </row>
    <row r="802" spans="1:1" x14ac:dyDescent="0.3">
      <c r="A802" s="230"/>
    </row>
    <row r="803" spans="1:1" x14ac:dyDescent="0.3">
      <c r="A803" s="230"/>
    </row>
    <row r="804" spans="1:1" x14ac:dyDescent="0.3">
      <c r="A804" s="230"/>
    </row>
    <row r="805" spans="1:1" x14ac:dyDescent="0.3">
      <c r="A805" s="230"/>
    </row>
    <row r="806" spans="1:1" x14ac:dyDescent="0.3">
      <c r="A806" s="230"/>
    </row>
    <row r="807" spans="1:1" x14ac:dyDescent="0.3">
      <c r="A807" s="230"/>
    </row>
    <row r="808" spans="1:1" x14ac:dyDescent="0.3">
      <c r="A808" s="230"/>
    </row>
    <row r="809" spans="1:1" x14ac:dyDescent="0.3">
      <c r="A809" s="230"/>
    </row>
    <row r="810" spans="1:1" x14ac:dyDescent="0.3">
      <c r="A810" s="230"/>
    </row>
    <row r="811" spans="1:1" x14ac:dyDescent="0.3">
      <c r="A811" s="230"/>
    </row>
    <row r="812" spans="1:1" x14ac:dyDescent="0.3">
      <c r="A812" s="230"/>
    </row>
    <row r="813" spans="1:1" x14ac:dyDescent="0.3">
      <c r="A813" s="230"/>
    </row>
    <row r="814" spans="1:1" x14ac:dyDescent="0.3">
      <c r="A814" s="230"/>
    </row>
    <row r="815" spans="1:1" x14ac:dyDescent="0.3">
      <c r="A815" s="230"/>
    </row>
    <row r="816" spans="1:1" x14ac:dyDescent="0.3">
      <c r="A816" s="230"/>
    </row>
    <row r="817" spans="1:1" x14ac:dyDescent="0.3">
      <c r="A817" s="230"/>
    </row>
    <row r="818" spans="1:1" x14ac:dyDescent="0.3">
      <c r="A818" s="230"/>
    </row>
    <row r="819" spans="1:1" x14ac:dyDescent="0.3">
      <c r="A819" s="230"/>
    </row>
    <row r="820" spans="1:1" x14ac:dyDescent="0.3">
      <c r="A820" s="230"/>
    </row>
    <row r="821" spans="1:1" x14ac:dyDescent="0.3">
      <c r="A821" s="230"/>
    </row>
    <row r="822" spans="1:1" x14ac:dyDescent="0.3">
      <c r="A822" s="230"/>
    </row>
    <row r="823" spans="1:1" x14ac:dyDescent="0.3">
      <c r="A823" s="230"/>
    </row>
    <row r="824" spans="1:1" x14ac:dyDescent="0.3">
      <c r="A824" s="230"/>
    </row>
    <row r="825" spans="1:1" x14ac:dyDescent="0.3">
      <c r="A825" s="230"/>
    </row>
    <row r="826" spans="1:1" x14ac:dyDescent="0.3">
      <c r="A826" s="230"/>
    </row>
    <row r="827" spans="1:1" x14ac:dyDescent="0.3">
      <c r="A827" s="230"/>
    </row>
    <row r="828" spans="1:1" x14ac:dyDescent="0.3">
      <c r="A828" s="230"/>
    </row>
    <row r="829" spans="1:1" x14ac:dyDescent="0.3">
      <c r="A829" s="230"/>
    </row>
    <row r="830" spans="1:1" x14ac:dyDescent="0.3">
      <c r="A830" s="230"/>
    </row>
    <row r="831" spans="1:1" x14ac:dyDescent="0.3">
      <c r="A831" s="230"/>
    </row>
    <row r="832" spans="1:1" x14ac:dyDescent="0.3">
      <c r="A832" s="230"/>
    </row>
    <row r="833" spans="1:1" x14ac:dyDescent="0.3">
      <c r="A833" s="230"/>
    </row>
    <row r="834" spans="1:1" x14ac:dyDescent="0.3">
      <c r="A834" s="230"/>
    </row>
    <row r="835" spans="1:1" x14ac:dyDescent="0.3">
      <c r="A835" s="230"/>
    </row>
    <row r="836" spans="1:1" x14ac:dyDescent="0.3">
      <c r="A836" s="230"/>
    </row>
    <row r="837" spans="1:1" x14ac:dyDescent="0.3">
      <c r="A837" s="230"/>
    </row>
    <row r="838" spans="1:1" x14ac:dyDescent="0.3">
      <c r="A838" s="230"/>
    </row>
    <row r="839" spans="1:1" x14ac:dyDescent="0.3">
      <c r="A839" s="230"/>
    </row>
    <row r="840" spans="1:1" x14ac:dyDescent="0.3">
      <c r="A840" s="230"/>
    </row>
    <row r="841" spans="1:1" x14ac:dyDescent="0.3">
      <c r="A841" s="230"/>
    </row>
    <row r="842" spans="1:1" x14ac:dyDescent="0.3">
      <c r="A842" s="230"/>
    </row>
    <row r="843" spans="1:1" x14ac:dyDescent="0.3">
      <c r="A843" s="230"/>
    </row>
    <row r="844" spans="1:1" x14ac:dyDescent="0.3">
      <c r="A844" s="230"/>
    </row>
    <row r="845" spans="1:1" x14ac:dyDescent="0.3">
      <c r="A845" s="230"/>
    </row>
    <row r="846" spans="1:1" x14ac:dyDescent="0.3">
      <c r="A846" s="230"/>
    </row>
    <row r="847" spans="1:1" x14ac:dyDescent="0.3">
      <c r="A847" s="230"/>
    </row>
    <row r="848" spans="1:1" x14ac:dyDescent="0.3">
      <c r="A848" s="230"/>
    </row>
    <row r="849" spans="1:1" x14ac:dyDescent="0.3">
      <c r="A849" s="230"/>
    </row>
    <row r="850" spans="1:1" x14ac:dyDescent="0.3">
      <c r="A850" s="230"/>
    </row>
    <row r="851" spans="1:1" x14ac:dyDescent="0.3">
      <c r="A851" s="230"/>
    </row>
    <row r="852" spans="1:1" x14ac:dyDescent="0.3">
      <c r="A852" s="230"/>
    </row>
    <row r="853" spans="1:1" x14ac:dyDescent="0.3">
      <c r="A853" s="230"/>
    </row>
    <row r="854" spans="1:1" x14ac:dyDescent="0.3">
      <c r="A854" s="230"/>
    </row>
    <row r="855" spans="1:1" x14ac:dyDescent="0.3">
      <c r="A855" s="230"/>
    </row>
    <row r="856" spans="1:1" x14ac:dyDescent="0.3">
      <c r="A856" s="230"/>
    </row>
    <row r="857" spans="1:1" x14ac:dyDescent="0.3">
      <c r="A857" s="230"/>
    </row>
    <row r="858" spans="1:1" x14ac:dyDescent="0.3">
      <c r="A858" s="230"/>
    </row>
    <row r="859" spans="1:1" x14ac:dyDescent="0.3">
      <c r="A859" s="230"/>
    </row>
    <row r="860" spans="1:1" x14ac:dyDescent="0.3">
      <c r="A860" s="230"/>
    </row>
    <row r="861" spans="1:1" x14ac:dyDescent="0.3">
      <c r="A861" s="230"/>
    </row>
    <row r="862" spans="1:1" x14ac:dyDescent="0.3">
      <c r="A862" s="230"/>
    </row>
    <row r="863" spans="1:1" x14ac:dyDescent="0.3">
      <c r="A863" s="230"/>
    </row>
    <row r="864" spans="1:1" x14ac:dyDescent="0.3">
      <c r="A864" s="230"/>
    </row>
    <row r="865" spans="1:1" x14ac:dyDescent="0.3">
      <c r="A865" s="230"/>
    </row>
    <row r="866" spans="1:1" x14ac:dyDescent="0.3">
      <c r="A866" s="230"/>
    </row>
    <row r="867" spans="1:1" x14ac:dyDescent="0.3">
      <c r="A867" s="230"/>
    </row>
    <row r="868" spans="1:1" x14ac:dyDescent="0.3">
      <c r="A868" s="230"/>
    </row>
    <row r="869" spans="1:1" x14ac:dyDescent="0.3">
      <c r="A869" s="230"/>
    </row>
    <row r="870" spans="1:1" x14ac:dyDescent="0.3">
      <c r="A870" s="230"/>
    </row>
    <row r="871" spans="1:1" x14ac:dyDescent="0.3">
      <c r="A871" s="230"/>
    </row>
    <row r="872" spans="1:1" x14ac:dyDescent="0.3">
      <c r="A872" s="230"/>
    </row>
    <row r="873" spans="1:1" x14ac:dyDescent="0.3">
      <c r="A873" s="230"/>
    </row>
    <row r="874" spans="1:1" x14ac:dyDescent="0.3">
      <c r="A874" s="230"/>
    </row>
    <row r="875" spans="1:1" x14ac:dyDescent="0.3">
      <c r="A875" s="230"/>
    </row>
    <row r="876" spans="1:1" x14ac:dyDescent="0.3">
      <c r="A876" s="230"/>
    </row>
    <row r="877" spans="1:1" x14ac:dyDescent="0.3">
      <c r="A877" s="230"/>
    </row>
    <row r="878" spans="1:1" x14ac:dyDescent="0.3">
      <c r="A878" s="230"/>
    </row>
    <row r="879" spans="1:1" x14ac:dyDescent="0.3">
      <c r="A879" s="230"/>
    </row>
    <row r="880" spans="1:1" x14ac:dyDescent="0.3">
      <c r="A880" s="230"/>
    </row>
    <row r="881" spans="1:1" x14ac:dyDescent="0.3">
      <c r="A881" s="230"/>
    </row>
    <row r="882" spans="1:1" x14ac:dyDescent="0.3">
      <c r="A882" s="230"/>
    </row>
    <row r="883" spans="1:1" x14ac:dyDescent="0.3">
      <c r="A883" s="230"/>
    </row>
    <row r="884" spans="1:1" x14ac:dyDescent="0.3">
      <c r="A884" s="230"/>
    </row>
    <row r="885" spans="1:1" x14ac:dyDescent="0.3">
      <c r="A885" s="230"/>
    </row>
    <row r="886" spans="1:1" x14ac:dyDescent="0.3">
      <c r="A886" s="230"/>
    </row>
    <row r="887" spans="1:1" x14ac:dyDescent="0.3">
      <c r="A887" s="230"/>
    </row>
    <row r="888" spans="1:1" x14ac:dyDescent="0.3">
      <c r="A888" s="230"/>
    </row>
    <row r="889" spans="1:1" x14ac:dyDescent="0.3">
      <c r="A889" s="230"/>
    </row>
    <row r="890" spans="1:1" x14ac:dyDescent="0.3">
      <c r="A890" s="230"/>
    </row>
    <row r="891" spans="1:1" x14ac:dyDescent="0.3">
      <c r="A891" s="230"/>
    </row>
    <row r="892" spans="1:1" x14ac:dyDescent="0.3">
      <c r="A892" s="230"/>
    </row>
    <row r="893" spans="1:1" x14ac:dyDescent="0.3">
      <c r="A893" s="230"/>
    </row>
    <row r="894" spans="1:1" x14ac:dyDescent="0.3">
      <c r="A894" s="230"/>
    </row>
    <row r="895" spans="1:1" x14ac:dyDescent="0.3">
      <c r="A895" s="230"/>
    </row>
    <row r="896" spans="1:1" x14ac:dyDescent="0.3">
      <c r="A896" s="230"/>
    </row>
    <row r="897" spans="1:1" x14ac:dyDescent="0.3">
      <c r="A897" s="230"/>
    </row>
    <row r="898" spans="1:1" x14ac:dyDescent="0.3">
      <c r="A898" s="230"/>
    </row>
    <row r="899" spans="1:1" x14ac:dyDescent="0.3">
      <c r="A899" s="230"/>
    </row>
    <row r="900" spans="1:1" x14ac:dyDescent="0.3">
      <c r="A900" s="230"/>
    </row>
    <row r="901" spans="1:1" x14ac:dyDescent="0.3">
      <c r="A901" s="230"/>
    </row>
    <row r="902" spans="1:1" x14ac:dyDescent="0.3">
      <c r="A902" s="230"/>
    </row>
    <row r="903" spans="1:1" x14ac:dyDescent="0.3">
      <c r="A903" s="230"/>
    </row>
    <row r="904" spans="1:1" x14ac:dyDescent="0.3">
      <c r="A904" s="230"/>
    </row>
    <row r="905" spans="1:1" x14ac:dyDescent="0.3">
      <c r="A905" s="230"/>
    </row>
    <row r="906" spans="1:1" x14ac:dyDescent="0.3">
      <c r="A906" s="230"/>
    </row>
    <row r="907" spans="1:1" x14ac:dyDescent="0.3">
      <c r="A907" s="230"/>
    </row>
    <row r="908" spans="1:1" x14ac:dyDescent="0.3">
      <c r="A908" s="230"/>
    </row>
    <row r="909" spans="1:1" x14ac:dyDescent="0.3">
      <c r="A909" s="230"/>
    </row>
    <row r="910" spans="1:1" x14ac:dyDescent="0.3">
      <c r="A910" s="230"/>
    </row>
    <row r="911" spans="1:1" x14ac:dyDescent="0.3">
      <c r="A911" s="230"/>
    </row>
    <row r="912" spans="1:1" x14ac:dyDescent="0.3">
      <c r="A912" s="230"/>
    </row>
    <row r="913" spans="1:1" x14ac:dyDescent="0.3">
      <c r="A913" s="230"/>
    </row>
    <row r="914" spans="1:1" x14ac:dyDescent="0.3">
      <c r="A914" s="230"/>
    </row>
    <row r="915" spans="1:1" x14ac:dyDescent="0.3">
      <c r="A915" s="230"/>
    </row>
    <row r="916" spans="1:1" x14ac:dyDescent="0.3">
      <c r="A916" s="230"/>
    </row>
    <row r="917" spans="1:1" x14ac:dyDescent="0.3">
      <c r="A917" s="230"/>
    </row>
    <row r="918" spans="1:1" x14ac:dyDescent="0.3">
      <c r="A918" s="230"/>
    </row>
    <row r="919" spans="1:1" x14ac:dyDescent="0.3">
      <c r="A919" s="230"/>
    </row>
    <row r="920" spans="1:1" x14ac:dyDescent="0.3">
      <c r="A920" s="230"/>
    </row>
    <row r="921" spans="1:1" x14ac:dyDescent="0.3">
      <c r="A921" s="230"/>
    </row>
    <row r="922" spans="1:1" x14ac:dyDescent="0.3">
      <c r="A922" s="230"/>
    </row>
    <row r="923" spans="1:1" x14ac:dyDescent="0.3">
      <c r="A923" s="230"/>
    </row>
    <row r="924" spans="1:1" x14ac:dyDescent="0.3">
      <c r="A924" s="230"/>
    </row>
    <row r="925" spans="1:1" x14ac:dyDescent="0.3">
      <c r="A925" s="230"/>
    </row>
    <row r="926" spans="1:1" x14ac:dyDescent="0.3">
      <c r="A926" s="230"/>
    </row>
    <row r="927" spans="1:1" x14ac:dyDescent="0.3">
      <c r="A927" s="230"/>
    </row>
    <row r="928" spans="1:1" x14ac:dyDescent="0.3">
      <c r="A928" s="230"/>
    </row>
    <row r="929" spans="1:1" x14ac:dyDescent="0.3">
      <c r="A929" s="230"/>
    </row>
    <row r="930" spans="1:1" x14ac:dyDescent="0.3">
      <c r="A930" s="230"/>
    </row>
    <row r="931" spans="1:1" x14ac:dyDescent="0.3">
      <c r="A931" s="230"/>
    </row>
    <row r="932" spans="1:1" x14ac:dyDescent="0.3">
      <c r="A932" s="230"/>
    </row>
    <row r="933" spans="1:1" x14ac:dyDescent="0.3">
      <c r="A933" s="230"/>
    </row>
    <row r="934" spans="1:1" x14ac:dyDescent="0.3">
      <c r="A934" s="230"/>
    </row>
    <row r="935" spans="1:1" x14ac:dyDescent="0.3">
      <c r="A935" s="230"/>
    </row>
    <row r="936" spans="1:1" x14ac:dyDescent="0.3">
      <c r="A936" s="230"/>
    </row>
    <row r="937" spans="1:1" x14ac:dyDescent="0.3">
      <c r="A937" s="230"/>
    </row>
    <row r="938" spans="1:1" x14ac:dyDescent="0.3">
      <c r="A938" s="230"/>
    </row>
    <row r="939" spans="1:1" x14ac:dyDescent="0.3">
      <c r="A939" s="230"/>
    </row>
    <row r="940" spans="1:1" x14ac:dyDescent="0.3">
      <c r="A940" s="230"/>
    </row>
    <row r="941" spans="1:1" x14ac:dyDescent="0.3">
      <c r="A941" s="230"/>
    </row>
    <row r="942" spans="1:1" x14ac:dyDescent="0.3">
      <c r="A942" s="230"/>
    </row>
    <row r="943" spans="1:1" x14ac:dyDescent="0.3">
      <c r="A943" s="230"/>
    </row>
    <row r="944" spans="1:1" x14ac:dyDescent="0.3">
      <c r="A944" s="230"/>
    </row>
    <row r="945" spans="1:1" x14ac:dyDescent="0.3">
      <c r="A945" s="230"/>
    </row>
    <row r="946" spans="1:1" x14ac:dyDescent="0.3">
      <c r="A946" s="230"/>
    </row>
    <row r="947" spans="1:1" x14ac:dyDescent="0.3">
      <c r="A947" s="230"/>
    </row>
    <row r="948" spans="1:1" x14ac:dyDescent="0.3">
      <c r="A948" s="230"/>
    </row>
    <row r="949" spans="1:1" x14ac:dyDescent="0.3">
      <c r="A949" s="230"/>
    </row>
    <row r="950" spans="1:1" x14ac:dyDescent="0.3">
      <c r="A950" s="230"/>
    </row>
    <row r="951" spans="1:1" x14ac:dyDescent="0.3">
      <c r="A951" s="230"/>
    </row>
    <row r="952" spans="1:1" x14ac:dyDescent="0.3">
      <c r="A952" s="230"/>
    </row>
    <row r="953" spans="1:1" x14ac:dyDescent="0.3">
      <c r="A953" s="230"/>
    </row>
    <row r="954" spans="1:1" x14ac:dyDescent="0.3">
      <c r="A954" s="230"/>
    </row>
    <row r="955" spans="1:1" x14ac:dyDescent="0.3">
      <c r="A955" s="230"/>
    </row>
    <row r="956" spans="1:1" x14ac:dyDescent="0.3">
      <c r="A956" s="230"/>
    </row>
    <row r="957" spans="1:1" x14ac:dyDescent="0.3">
      <c r="A957" s="230"/>
    </row>
    <row r="958" spans="1:1" x14ac:dyDescent="0.3">
      <c r="A958" s="230"/>
    </row>
    <row r="959" spans="1:1" x14ac:dyDescent="0.3">
      <c r="A959" s="230"/>
    </row>
    <row r="960" spans="1:1" x14ac:dyDescent="0.3">
      <c r="A960" s="230"/>
    </row>
    <row r="961" spans="1:1" x14ac:dyDescent="0.3">
      <c r="A961" s="230"/>
    </row>
    <row r="962" spans="1:1" x14ac:dyDescent="0.3">
      <c r="A962" s="230"/>
    </row>
    <row r="963" spans="1:1" x14ac:dyDescent="0.3">
      <c r="A963" s="230"/>
    </row>
    <row r="964" spans="1:1" x14ac:dyDescent="0.3">
      <c r="A964" s="230"/>
    </row>
    <row r="965" spans="1:1" x14ac:dyDescent="0.3">
      <c r="A965" s="230"/>
    </row>
    <row r="966" spans="1:1" x14ac:dyDescent="0.3">
      <c r="A966" s="230"/>
    </row>
    <row r="967" spans="1:1" x14ac:dyDescent="0.3">
      <c r="A967" s="230"/>
    </row>
    <row r="968" spans="1:1" x14ac:dyDescent="0.3">
      <c r="A968" s="230"/>
    </row>
    <row r="969" spans="1:1" x14ac:dyDescent="0.3">
      <c r="A969" s="230"/>
    </row>
    <row r="970" spans="1:1" x14ac:dyDescent="0.3">
      <c r="A970" s="230"/>
    </row>
    <row r="971" spans="1:1" x14ac:dyDescent="0.3">
      <c r="A971" s="230"/>
    </row>
    <row r="972" spans="1:1" x14ac:dyDescent="0.3">
      <c r="A972" s="230"/>
    </row>
    <row r="973" spans="1:1" x14ac:dyDescent="0.3">
      <c r="A973" s="230"/>
    </row>
    <row r="974" spans="1:1" x14ac:dyDescent="0.3">
      <c r="A974" s="230"/>
    </row>
    <row r="975" spans="1:1" x14ac:dyDescent="0.3">
      <c r="A975" s="230"/>
    </row>
    <row r="976" spans="1:1" x14ac:dyDescent="0.3">
      <c r="A976" s="230"/>
    </row>
    <row r="977" spans="1:1" x14ac:dyDescent="0.3">
      <c r="A977" s="230"/>
    </row>
    <row r="978" spans="1:1" x14ac:dyDescent="0.3">
      <c r="A978" s="230"/>
    </row>
    <row r="979" spans="1:1" x14ac:dyDescent="0.3">
      <c r="A979" s="230"/>
    </row>
    <row r="980" spans="1:1" x14ac:dyDescent="0.3">
      <c r="A980" s="230"/>
    </row>
    <row r="981" spans="1:1" x14ac:dyDescent="0.3">
      <c r="A981" s="230"/>
    </row>
    <row r="982" spans="1:1" x14ac:dyDescent="0.3">
      <c r="A982" s="230"/>
    </row>
    <row r="983" spans="1:1" x14ac:dyDescent="0.3">
      <c r="A983" s="230"/>
    </row>
    <row r="984" spans="1:1" x14ac:dyDescent="0.3">
      <c r="A984" s="230"/>
    </row>
    <row r="985" spans="1:1" x14ac:dyDescent="0.3">
      <c r="A985" s="230"/>
    </row>
    <row r="986" spans="1:1" x14ac:dyDescent="0.3">
      <c r="A986" s="230"/>
    </row>
    <row r="987" spans="1:1" x14ac:dyDescent="0.3">
      <c r="A987" s="230"/>
    </row>
    <row r="988" spans="1:1" x14ac:dyDescent="0.3">
      <c r="A988" s="230"/>
    </row>
    <row r="989" spans="1:1" x14ac:dyDescent="0.3">
      <c r="A989" s="230"/>
    </row>
    <row r="990" spans="1:1" x14ac:dyDescent="0.3">
      <c r="A990" s="230"/>
    </row>
    <row r="991" spans="1:1" x14ac:dyDescent="0.3">
      <c r="A991" s="230"/>
    </row>
    <row r="992" spans="1:1" x14ac:dyDescent="0.3">
      <c r="A992" s="230"/>
    </row>
    <row r="993" spans="1:1" x14ac:dyDescent="0.3">
      <c r="A993" s="230"/>
    </row>
    <row r="994" spans="1:1" x14ac:dyDescent="0.3">
      <c r="A994" s="230"/>
    </row>
    <row r="995" spans="1:1" x14ac:dyDescent="0.3">
      <c r="A995" s="230"/>
    </row>
    <row r="996" spans="1:1" x14ac:dyDescent="0.3">
      <c r="A996" s="230"/>
    </row>
    <row r="997" spans="1:1" x14ac:dyDescent="0.3">
      <c r="A997" s="230"/>
    </row>
    <row r="998" spans="1:1" x14ac:dyDescent="0.3">
      <c r="A998" s="230"/>
    </row>
    <row r="999" spans="1:1" x14ac:dyDescent="0.3">
      <c r="A999" s="230"/>
    </row>
    <row r="1000" spans="1:1" x14ac:dyDescent="0.3">
      <c r="A1000" s="230"/>
    </row>
    <row r="1001" spans="1:1" x14ac:dyDescent="0.3">
      <c r="A1001" s="230"/>
    </row>
    <row r="1002" spans="1:1" x14ac:dyDescent="0.3">
      <c r="A1002" s="230"/>
    </row>
    <row r="1003" spans="1:1" x14ac:dyDescent="0.3">
      <c r="A1003" s="230"/>
    </row>
    <row r="1004" spans="1:1" x14ac:dyDescent="0.3">
      <c r="A1004" s="230"/>
    </row>
    <row r="1005" spans="1:1" x14ac:dyDescent="0.3">
      <c r="A1005" s="230"/>
    </row>
    <row r="1006" spans="1:1" x14ac:dyDescent="0.3">
      <c r="A1006" s="230"/>
    </row>
    <row r="1007" spans="1:1" x14ac:dyDescent="0.3">
      <c r="A1007" s="230"/>
    </row>
    <row r="1008" spans="1:1" x14ac:dyDescent="0.3">
      <c r="A1008" s="230"/>
    </row>
    <row r="1009" spans="1:1" x14ac:dyDescent="0.3">
      <c r="A1009" s="230"/>
    </row>
    <row r="1010" spans="1:1" x14ac:dyDescent="0.3">
      <c r="A1010" s="230"/>
    </row>
    <row r="1011" spans="1:1" x14ac:dyDescent="0.3">
      <c r="A1011" s="230"/>
    </row>
    <row r="1012" spans="1:1" x14ac:dyDescent="0.3">
      <c r="A1012" s="230"/>
    </row>
    <row r="1013" spans="1:1" x14ac:dyDescent="0.3">
      <c r="A1013" s="230"/>
    </row>
    <row r="1014" spans="1:1" x14ac:dyDescent="0.3">
      <c r="A1014" s="230"/>
    </row>
    <row r="1015" spans="1:1" x14ac:dyDescent="0.3">
      <c r="A1015" s="230"/>
    </row>
    <row r="1016" spans="1:1" x14ac:dyDescent="0.3">
      <c r="A1016" s="230"/>
    </row>
    <row r="1017" spans="1:1" x14ac:dyDescent="0.3">
      <c r="A1017" s="230"/>
    </row>
    <row r="1018" spans="1:1" x14ac:dyDescent="0.3">
      <c r="A1018" s="230"/>
    </row>
    <row r="1019" spans="1:1" x14ac:dyDescent="0.3">
      <c r="A1019" s="230"/>
    </row>
    <row r="1020" spans="1:1" x14ac:dyDescent="0.3">
      <c r="A1020" s="230"/>
    </row>
    <row r="1021" spans="1:1" x14ac:dyDescent="0.3">
      <c r="A1021" s="230"/>
    </row>
    <row r="1022" spans="1:1" x14ac:dyDescent="0.3">
      <c r="A1022" s="230"/>
    </row>
    <row r="1023" spans="1:1" x14ac:dyDescent="0.3">
      <c r="A1023" s="230"/>
    </row>
    <row r="1024" spans="1:1" x14ac:dyDescent="0.3">
      <c r="A1024" s="230"/>
    </row>
    <row r="1025" spans="1:1" x14ac:dyDescent="0.3">
      <c r="A1025" s="230"/>
    </row>
    <row r="1026" spans="1:1" x14ac:dyDescent="0.3">
      <c r="A1026" s="230"/>
    </row>
    <row r="1027" spans="1:1" x14ac:dyDescent="0.3">
      <c r="A1027" s="230"/>
    </row>
    <row r="1028" spans="1:1" x14ac:dyDescent="0.3">
      <c r="A1028" s="230"/>
    </row>
    <row r="1029" spans="1:1" x14ac:dyDescent="0.3">
      <c r="A1029" s="230"/>
    </row>
    <row r="1030" spans="1:1" x14ac:dyDescent="0.3">
      <c r="A1030" s="230"/>
    </row>
    <row r="1031" spans="1:1" x14ac:dyDescent="0.3">
      <c r="A1031" s="230"/>
    </row>
    <row r="1032" spans="1:1" x14ac:dyDescent="0.3">
      <c r="A1032" s="230"/>
    </row>
    <row r="1033" spans="1:1" x14ac:dyDescent="0.3">
      <c r="A1033" s="230"/>
    </row>
    <row r="1034" spans="1:1" x14ac:dyDescent="0.3">
      <c r="A1034" s="230"/>
    </row>
    <row r="1035" spans="1:1" x14ac:dyDescent="0.3">
      <c r="A1035" s="230"/>
    </row>
    <row r="1036" spans="1:1" x14ac:dyDescent="0.3">
      <c r="A1036" s="230"/>
    </row>
    <row r="1037" spans="1:1" x14ac:dyDescent="0.3">
      <c r="A1037" s="230"/>
    </row>
    <row r="1038" spans="1:1" x14ac:dyDescent="0.3">
      <c r="A1038" s="230"/>
    </row>
    <row r="1039" spans="1:1" x14ac:dyDescent="0.3">
      <c r="A1039" s="230"/>
    </row>
    <row r="1040" spans="1:1" x14ac:dyDescent="0.3">
      <c r="A1040" s="230"/>
    </row>
    <row r="1041" spans="1:1" x14ac:dyDescent="0.3">
      <c r="A1041" s="230"/>
    </row>
    <row r="1042" spans="1:1" x14ac:dyDescent="0.3">
      <c r="A1042" s="230"/>
    </row>
    <row r="1043" spans="1:1" x14ac:dyDescent="0.3">
      <c r="A1043" s="230"/>
    </row>
    <row r="1044" spans="1:1" x14ac:dyDescent="0.3">
      <c r="A1044" s="230"/>
    </row>
    <row r="1045" spans="1:1" x14ac:dyDescent="0.3">
      <c r="A1045" s="230"/>
    </row>
    <row r="1046" spans="1:1" x14ac:dyDescent="0.3">
      <c r="A1046" s="230"/>
    </row>
    <row r="1047" spans="1:1" x14ac:dyDescent="0.3">
      <c r="A1047" s="230"/>
    </row>
    <row r="1048" spans="1:1" x14ac:dyDescent="0.3">
      <c r="A1048" s="230"/>
    </row>
    <row r="1049" spans="1:1" x14ac:dyDescent="0.3">
      <c r="A1049" s="230"/>
    </row>
    <row r="1050" spans="1:1" x14ac:dyDescent="0.3">
      <c r="A1050" s="230"/>
    </row>
    <row r="1051" spans="1:1" x14ac:dyDescent="0.3">
      <c r="A1051" s="230"/>
    </row>
    <row r="1052" spans="1:1" x14ac:dyDescent="0.3">
      <c r="A1052" s="230"/>
    </row>
    <row r="1053" spans="1:1" x14ac:dyDescent="0.3">
      <c r="A1053" s="230"/>
    </row>
    <row r="1054" spans="1:1" x14ac:dyDescent="0.3">
      <c r="A1054" s="230"/>
    </row>
    <row r="1055" spans="1:1" x14ac:dyDescent="0.3">
      <c r="A1055" s="230"/>
    </row>
    <row r="1056" spans="1:1" x14ac:dyDescent="0.3">
      <c r="A1056" s="230"/>
    </row>
    <row r="1057" spans="1:1" x14ac:dyDescent="0.3">
      <c r="A1057" s="230"/>
    </row>
    <row r="1058" spans="1:1" x14ac:dyDescent="0.3">
      <c r="A1058" s="230"/>
    </row>
    <row r="1059" spans="1:1" x14ac:dyDescent="0.3">
      <c r="A1059" s="230"/>
    </row>
    <row r="1060" spans="1:1" x14ac:dyDescent="0.3">
      <c r="A1060" s="230"/>
    </row>
    <row r="1061" spans="1:1" x14ac:dyDescent="0.3">
      <c r="A1061" s="230"/>
    </row>
    <row r="1062" spans="1:1" x14ac:dyDescent="0.3">
      <c r="A1062" s="230"/>
    </row>
    <row r="1063" spans="1:1" x14ac:dyDescent="0.3">
      <c r="A1063" s="230"/>
    </row>
    <row r="1064" spans="1:1" x14ac:dyDescent="0.3">
      <c r="A1064" s="230"/>
    </row>
    <row r="1065" spans="1:1" x14ac:dyDescent="0.3">
      <c r="A1065" s="230"/>
    </row>
    <row r="1066" spans="1:1" x14ac:dyDescent="0.3">
      <c r="A1066" s="230"/>
    </row>
    <row r="1067" spans="1:1" x14ac:dyDescent="0.3">
      <c r="A1067" s="230"/>
    </row>
    <row r="1068" spans="1:1" x14ac:dyDescent="0.3">
      <c r="A1068" s="230"/>
    </row>
    <row r="1069" spans="1:1" x14ac:dyDescent="0.3">
      <c r="A1069" s="230"/>
    </row>
    <row r="1070" spans="1:1" x14ac:dyDescent="0.3">
      <c r="A1070" s="230"/>
    </row>
    <row r="1071" spans="1:1" x14ac:dyDescent="0.3">
      <c r="A1071" s="230"/>
    </row>
    <row r="1072" spans="1:1" x14ac:dyDescent="0.3">
      <c r="A1072" s="230"/>
    </row>
    <row r="1073" spans="1:1" x14ac:dyDescent="0.3">
      <c r="A1073" s="230"/>
    </row>
    <row r="1074" spans="1:1" x14ac:dyDescent="0.3">
      <c r="A1074" s="230"/>
    </row>
    <row r="1075" spans="1:1" x14ac:dyDescent="0.3">
      <c r="A1075" s="230"/>
    </row>
    <row r="1076" spans="1:1" x14ac:dyDescent="0.3">
      <c r="A1076" s="230"/>
    </row>
    <row r="1077" spans="1:1" x14ac:dyDescent="0.3">
      <c r="A1077" s="230"/>
    </row>
    <row r="1078" spans="1:1" x14ac:dyDescent="0.3">
      <c r="A1078" s="230"/>
    </row>
    <row r="1079" spans="1:1" x14ac:dyDescent="0.3">
      <c r="A1079" s="230"/>
    </row>
    <row r="1080" spans="1:1" x14ac:dyDescent="0.3">
      <c r="A1080" s="230"/>
    </row>
  </sheetData>
  <sheetProtection password="EF49" sheet="1" formatCells="0" formatColumns="0" formatRows="0" autoFilter="0" pivotTables="0"/>
  <mergeCells count="64">
    <mergeCell ref="B156:B157"/>
    <mergeCell ref="B150:B152"/>
    <mergeCell ref="B153:B155"/>
    <mergeCell ref="B138:B139"/>
    <mergeCell ref="B140:B141"/>
    <mergeCell ref="B142:B143"/>
    <mergeCell ref="B144:B145"/>
    <mergeCell ref="B146:B147"/>
    <mergeCell ref="B148:B149"/>
    <mergeCell ref="B130:B133"/>
    <mergeCell ref="B134:B137"/>
    <mergeCell ref="C135:C136"/>
    <mergeCell ref="D135:D136"/>
    <mergeCell ref="B108:B110"/>
    <mergeCell ref="B111:B114"/>
    <mergeCell ref="B115:B116"/>
    <mergeCell ref="B117:B129"/>
    <mergeCell ref="C126:C127"/>
    <mergeCell ref="D126:D127"/>
    <mergeCell ref="C128:C129"/>
    <mergeCell ref="D128:D129"/>
    <mergeCell ref="C105:C106"/>
    <mergeCell ref="D105:D106"/>
    <mergeCell ref="B100:B107"/>
    <mergeCell ref="C89:C90"/>
    <mergeCell ref="D89:D90"/>
    <mergeCell ref="C91:C92"/>
    <mergeCell ref="D91:D92"/>
    <mergeCell ref="C96:C97"/>
    <mergeCell ref="D96:D97"/>
    <mergeCell ref="C98:C99"/>
    <mergeCell ref="D98:D99"/>
    <mergeCell ref="B88:B99"/>
    <mergeCell ref="C103:C104"/>
    <mergeCell ref="D103:D104"/>
    <mergeCell ref="C85:C86"/>
    <mergeCell ref="D85:D86"/>
    <mergeCell ref="B82:B87"/>
    <mergeCell ref="B60:B64"/>
    <mergeCell ref="B65:B67"/>
    <mergeCell ref="B68:B72"/>
    <mergeCell ref="C69:C70"/>
    <mergeCell ref="D69:D70"/>
    <mergeCell ref="C76:C77"/>
    <mergeCell ref="D76:D77"/>
    <mergeCell ref="D78:D79"/>
    <mergeCell ref="D80:D81"/>
    <mergeCell ref="C78:C79"/>
    <mergeCell ref="C80:C81"/>
    <mergeCell ref="B73:B81"/>
    <mergeCell ref="B58:B59"/>
    <mergeCell ref="B54:B57"/>
    <mergeCell ref="B7:B39"/>
    <mergeCell ref="C37:C38"/>
    <mergeCell ref="D37:D38"/>
    <mergeCell ref="D33:D34"/>
    <mergeCell ref="C33:C34"/>
    <mergeCell ref="C22:C23"/>
    <mergeCell ref="D22:D23"/>
    <mergeCell ref="B40:B41"/>
    <mergeCell ref="B42:B46"/>
    <mergeCell ref="B47:B49"/>
    <mergeCell ref="B50:B51"/>
    <mergeCell ref="B52:B53"/>
  </mergeCells>
  <hyperlinks>
    <hyperlink ref="D5" r:id="rId1" display="https://www.solidcore-resources.com/en/investors-and-media/reports-and-results/annual-reports/"/>
    <hyperlink ref="E13:E14" location="People!A1" display="People!A1"/>
    <hyperlink ref="E15" location="'Governance and Ethics'!A1" display="'Governance and Ethics'!A1"/>
    <hyperlink ref="E17" location="'Governance and Ethics'!A1" display="'Governance and Ethics'!A1"/>
    <hyperlink ref="E21" location="'Governance and Ethics'!A1" display="'Governance and Ethics'!A1"/>
    <hyperlink ref="E22" location="People!A1" display="People!A1"/>
    <hyperlink ref="E23" location="Communities!A1" display="Communities!A1"/>
    <hyperlink ref="E24" location="'Governance and Ethics'!A1" display="'Governance and Ethics'!A1"/>
    <hyperlink ref="E28" location="'Governance and Ethics'!A1" display="'Governance and Ethics'!A1"/>
    <hyperlink ref="E32" location="Environment!A1" display="Environment!A1"/>
    <hyperlink ref="E33" location="People!A1" display="People!A1"/>
    <hyperlink ref="E34" location="Communities!A1" display="Communities!A1"/>
    <hyperlink ref="E35" location="'Governance and Ethics'!A1" display="'Governance and Ethics'!A1"/>
    <hyperlink ref="E37" location="People!A1" display="People!A1"/>
    <hyperlink ref="E38" location="Communities!A1" display="Communities!A1"/>
    <hyperlink ref="E39" location="People!A1" display="People!A1"/>
    <hyperlink ref="E41" location="KPIs!A1" display="KPIs!A1"/>
    <hyperlink ref="E43" location="Economic!A1" display="Economic!A1"/>
    <hyperlink ref="E45" location="Economic!A1" display="Economic!A1"/>
    <hyperlink ref="E48" location="People!A1" display="People!A1"/>
    <hyperlink ref="E51" location="Communities!A1" display="Communities!A1"/>
    <hyperlink ref="E53" location="Economic!A1" display="Economic!A1"/>
    <hyperlink ref="E54" location="'Governance and Ethics'!A1" display="'Governance and Ethics'!A1"/>
    <hyperlink ref="E57:E58" location="'Governance and Ethics'!A1" display="'Governance and Ethics'!A1"/>
    <hyperlink ref="E64" location="Economic!A1" display="Economic!A1"/>
    <hyperlink ref="E66:E67" location="Environment!A1" display="Environment!A1"/>
    <hyperlink ref="E69" location="'Climate and Energy'!A1" display="'Climate and Energy'!A1"/>
    <hyperlink ref="E70" location="'Site level'!A1" display="'Site level'!A1"/>
    <hyperlink ref="E71:E72" location="'Climate and Energy'!A1" display="'Climate and Energy'!A1"/>
    <hyperlink ref="E76" location="Environment!A1" display="Environment!A1"/>
    <hyperlink ref="E77" location="'Site level'!A1" display="'Site level'!A1"/>
    <hyperlink ref="E78" location="Environment!A1" display="Environment!A1"/>
    <hyperlink ref="E79" location="'Site level'!A1" display="'Site level'!A1"/>
    <hyperlink ref="E80" location="Environment!A1" display="Environment!A1"/>
    <hyperlink ref="E81" location="'Site level'!A1" display="'Site level'!A1"/>
    <hyperlink ref="E85" location="Environment!A1" display="Environment!A1"/>
    <hyperlink ref="E86" location="'Site level'!A1" display="'Site level'!A1"/>
    <hyperlink ref="E87" location="Environment!A1" display="Environment!A1"/>
    <hyperlink ref="E93:E95" location="'Climate and Energy'!A1" display="'Climate and Energy'!A1"/>
    <hyperlink ref="E91" location="'Climate and Energy'!A1" display="'Climate and Energy'!A1"/>
    <hyperlink ref="E89" location="'Climate and Energy'!A1" display="'Climate and Energy'!A1"/>
    <hyperlink ref="E90" location="'Site level'!A1" display="'Site level'!A1"/>
    <hyperlink ref="E92" location="'Site level'!A1" display="'Site level'!A1"/>
    <hyperlink ref="E96" location="Environment!A1" display="Environment!A1"/>
    <hyperlink ref="E98" location="Environment!A1" display="Environment!A1"/>
    <hyperlink ref="E97" location="'Site level'!A1" display="'Site level'!A1"/>
    <hyperlink ref="E99" location="'Site level'!A1" display="'Site level'!A1"/>
    <hyperlink ref="E103" location="Environment!A1" display="Environment!A1"/>
    <hyperlink ref="E105" location="Environment!A1" display="Environment!A1"/>
    <hyperlink ref="E104" location="'Site level'!A1" display="'Site level'!A1"/>
    <hyperlink ref="E106" location="'Site level'!A1" display="'Site level'!A1"/>
    <hyperlink ref="E107" location="Environment!A1" display="Environment!A1"/>
    <hyperlink ref="E108" location="'Governance and Ethics'!A1" display="'Governance and Ethics'!A1"/>
    <hyperlink ref="E112" location="People!A1" display="People!A1"/>
    <hyperlink ref="E114" location="People!A1" display="People!A1"/>
    <hyperlink ref="E121:E122" location="People!A1" display="People!A1"/>
    <hyperlink ref="E126" location="'H&amp;S'!A1" display="'H&amp;S'!A1"/>
    <hyperlink ref="E128" location="'H&amp;S'!A1" display="'H&amp;S'!A1"/>
    <hyperlink ref="E127" location="'Site level'!A1" display="'Site level'!A1"/>
    <hyperlink ref="E129" location="'Site level'!A1" display="'Site level'!A1"/>
    <hyperlink ref="E131" location="People!A1" display="People!A1"/>
    <hyperlink ref="E134:E135" location="People!A1" display="People!A1"/>
    <hyperlink ref="E137:E138" location="People!A1" display="People!A1"/>
    <hyperlink ref="E136" location="'Governance and Ethics'!A1" display="'Governance and Ethics'!A1"/>
    <hyperlink ref="E140" location="People!A1" display="People!A1"/>
    <hyperlink ref="E153" location="'Governance and Ethics'!A1" display="'Governance and Ethics'!A1"/>
    <hyperlink ref="E157" location="Communities!A1" display="Communities!A1"/>
    <hyperlink ref="E158" location="'Governance and Ethics'!A1" display="'Governance and Ethics'!A1"/>
    <hyperlink ref="E151" location="Communities!A1" display="Communities!A1"/>
  </hyperlinks>
  <pageMargins left="0.7" right="0.7" top="0.75" bottom="0.75" header="0.3" footer="0.3"/>
  <pageSetup paperSize="9" orientation="portrait" verticalDpi="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0"/>
  <sheetViews>
    <sheetView workbookViewId="0">
      <pane ySplit="5" topLeftCell="A6" activePane="bottomLeft" state="frozen"/>
      <selection pane="bottomLeft" activeCell="F11" sqref="F11"/>
    </sheetView>
  </sheetViews>
  <sheetFormatPr defaultColWidth="9.109375" defaultRowHeight="14.4" x14ac:dyDescent="0.3"/>
  <cols>
    <col min="1" max="1" width="2.88671875" style="287" customWidth="1"/>
    <col min="2" max="2" width="22" style="132" customWidth="1"/>
    <col min="3" max="3" width="12.5546875" style="132" customWidth="1"/>
    <col min="4" max="4" width="33.33203125" style="132" customWidth="1"/>
    <col min="5" max="5" width="51.44140625" style="132" customWidth="1"/>
    <col min="6" max="6" width="44.33203125" style="132" customWidth="1"/>
    <col min="7" max="16384" width="9.109375" style="132"/>
  </cols>
  <sheetData>
    <row r="1" spans="1:8" s="287" customFormat="1" x14ac:dyDescent="0.3">
      <c r="A1" s="189" t="s">
        <v>962</v>
      </c>
      <c r="B1" s="193">
        <v>2</v>
      </c>
      <c r="C1" s="286">
        <v>3</v>
      </c>
      <c r="D1" s="286">
        <v>4</v>
      </c>
      <c r="E1" s="286">
        <v>5</v>
      </c>
      <c r="F1" s="193">
        <v>6</v>
      </c>
      <c r="G1" s="193">
        <v>7</v>
      </c>
      <c r="H1" s="193">
        <v>8</v>
      </c>
    </row>
    <row r="2" spans="1:8" ht="22.8" x14ac:dyDescent="0.3">
      <c r="A2" s="230" t="s">
        <v>2210</v>
      </c>
      <c r="B2" s="5" t="str">
        <f>IF(Content!$D$6=1,VLOOKUP($A2,'SASB Content Index'!$A:$K,B$1,FALSE),VLOOKUP($A2,'SASB Content Index'!$A:$K,B$1+5,FALSE))</f>
        <v>SASB content index</v>
      </c>
      <c r="C2" s="281"/>
      <c r="D2" s="282"/>
      <c r="E2" s="282"/>
      <c r="F2" s="4"/>
      <c r="G2" s="4"/>
      <c r="H2" s="4"/>
    </row>
    <row r="3" spans="1:8" x14ac:dyDescent="0.3">
      <c r="A3" s="230"/>
      <c r="B3" s="4"/>
      <c r="C3" s="278"/>
      <c r="D3" s="105"/>
      <c r="E3" s="105"/>
    </row>
    <row r="4" spans="1:8" ht="11.25" customHeight="1" x14ac:dyDescent="0.3">
      <c r="A4" s="230" t="s">
        <v>2211</v>
      </c>
      <c r="B4" s="284" t="str">
        <f>IF(Content!$D$6=1,VLOOKUP($A4,'SASB Content Index'!$A:$K,B$1,FALSE),VLOOKUP($A4,'SASB Content Index'!$A:$K,B$1+5,FALSE))</f>
        <v>Topic</v>
      </c>
      <c r="C4" s="284" t="str">
        <f>IF(Content!$D$6=1,VLOOKUP($A4,'SASB Content Index'!$A:$K,C$1,FALSE),VLOOKUP($A4,'SASB Content Index'!$A:$K,C$1+5,FALSE))</f>
        <v>SASB code</v>
      </c>
      <c r="D4" s="284" t="str">
        <f>IF(Content!$D$6=1,VLOOKUP($A4,'SASB Content Index'!$A:$K,D$1,FALSE),VLOOKUP($A4,'SASB Content Index'!$A:$K,D$1+5,FALSE))</f>
        <v>Accounting metric</v>
      </c>
      <c r="E4" s="284" t="str">
        <f>IF(Content!$D$6=1,VLOOKUP($A4,'SASB Content Index'!$A:$K,E$1,FALSE),VLOOKUP($A4,'SASB Content Index'!$A:$K,E$1+5,FALSE))</f>
        <v>Data and references the Integrated Report 2024</v>
      </c>
      <c r="F4" s="284" t="str">
        <f>IF(Content!$D$6=1,VLOOKUP($A4,'SASB Content Index'!$A:$K,F$1,FALSE),VLOOKUP($A4,'SASB Content Index'!$A:$K,F$1+5,FALSE))</f>
        <v>Location in the ESG Datapack 2024</v>
      </c>
    </row>
    <row r="5" spans="1:8" ht="11.25" customHeight="1" thickBot="1" x14ac:dyDescent="0.35">
      <c r="A5" s="230" t="s">
        <v>2212</v>
      </c>
      <c r="B5" s="285"/>
      <c r="C5" s="285"/>
      <c r="D5" s="300"/>
      <c r="E5" s="376" t="str">
        <f>IF(Content!$D$6=1,VLOOKUP($A5,'SASB Content Index'!$A:$K,E$1,FALSE),VLOOKUP($A5,'SASB Content Index'!$A:$K,E$1+5,FALSE))</f>
        <v>(available on our website)</v>
      </c>
      <c r="F5" s="285"/>
    </row>
    <row r="6" spans="1:8" ht="15" thickTop="1" x14ac:dyDescent="0.3">
      <c r="A6" s="230" t="s">
        <v>2213</v>
      </c>
      <c r="B6" s="475" t="str">
        <f>IF(Content!$D$6=1,VLOOKUP($A6,'SASB Content Index'!$A:$K,B$1,FALSE),VLOOKUP($A6,'SASB Content Index'!$A:$K,B$1+5,FALSE))</f>
        <v>Greenhouse Gas Emissions</v>
      </c>
      <c r="C6" s="475" t="str">
        <f>IF(Content!$D$6=1,VLOOKUP($A6,'SASB Content Index'!$A:$K,C$1,FALSE),VLOOKUP($A6,'SASB Content Index'!$A:$K,C$1+5,FALSE))</f>
        <v>EM-MM-110a.1</v>
      </c>
      <c r="D6" s="475" t="str">
        <f>IF(Content!$D$6=1,VLOOKUP($A6,'SASB Content Index'!$A:$K,D$1,FALSE),VLOOKUP($A6,'SASB Content Index'!$A:$K,D$1+5,FALSE))</f>
        <v>Gross global Scope 1 emissions</v>
      </c>
      <c r="E6" s="475" t="str">
        <f>IF(Content!$D$6=1,VLOOKUP($A6,'SASB Content Index'!$A:$K,E$1,FALSE),VLOOKUP($A6,'SASB Content Index'!$A:$K,E$1+5,FALSE))</f>
        <v>236,875 tonnes CO₂e</v>
      </c>
      <c r="F6" s="316" t="str">
        <f>IF(Content!$D$6=1,VLOOKUP($A6,'SASB Content Index'!$A:$K,F$1,FALSE),VLOOKUP($A6,'SASB Content Index'!$A:$K,F$1+5,FALSE))</f>
        <v>"Climate and Energy" tab</v>
      </c>
    </row>
    <row r="7" spans="1:8" x14ac:dyDescent="0.3">
      <c r="A7" s="230" t="s">
        <v>2214</v>
      </c>
      <c r="B7" s="459"/>
      <c r="C7" s="459"/>
      <c r="D7" s="459"/>
      <c r="E7" s="459"/>
      <c r="F7" s="307" t="str">
        <f>IF(Content!$D$6=1,VLOOKUP($A7,'SASB Content Index'!$A:$K,F$1,FALSE),VLOOKUP($A7,'SASB Content Index'!$A:$K,F$1+5,FALSE))</f>
        <v>"Site level" tab</v>
      </c>
      <c r="G7" s="271"/>
      <c r="H7" s="271"/>
    </row>
    <row r="8" spans="1:8" ht="20.399999999999999" x14ac:dyDescent="0.3">
      <c r="A8" s="291" t="s">
        <v>2215</v>
      </c>
      <c r="B8" s="459"/>
      <c r="C8" s="459"/>
      <c r="D8" s="298" t="str">
        <f>IF(Content!$D$6=1,VLOOKUP($A8,'SASB Content Index'!$A:$K,D$1,FALSE),VLOOKUP($A8,'SASB Content Index'!$A:$K,D$1+5,FALSE))</f>
        <v>Percentage covered under emissions-limiting regulations</v>
      </c>
      <c r="E8" s="298" t="str">
        <f>IF(Content!$D$6=1,VLOOKUP($A8,'SASB Content Index'!$A:$K,E$1,FALSE),VLOOKUP($A8,'SASB Content Index'!$A:$K,E$1+5,FALSE))</f>
        <v>No GHG emission-limiting regulations were imposed in 2024</v>
      </c>
      <c r="F8" s="302" t="str">
        <f>IF(Content!$D$6=1,VLOOKUP($A8,'SASB Content Index'!$A:$K,F$1,FALSE),VLOOKUP($A8,'SASB Content Index'!$A:$K,F$1+5,FALSE))</f>
        <v>-</v>
      </c>
      <c r="G8" s="271"/>
      <c r="H8" s="271"/>
    </row>
    <row r="9" spans="1:8" ht="40.799999999999997" x14ac:dyDescent="0.3">
      <c r="A9" s="291" t="s">
        <v>2216</v>
      </c>
      <c r="B9" s="474"/>
      <c r="C9" s="312" t="str">
        <f>IF(Content!$D$6=1,VLOOKUP($A9,'SASB Content Index'!$A:$K,C$1,FALSE),VLOOKUP($A9,'SASB Content Index'!$A:$K,C$1+5,FALSE))</f>
        <v>EM-MM-110a.2</v>
      </c>
      <c r="D9" s="312" t="str">
        <f>IF(Content!$D$6=1,VLOOKUP($A9,'SASB Content Index'!$A:$K,D$1,FALSE),VLOOKUP($A9,'SASB Content Index'!$A:$K,D$1+5,FALSE))</f>
        <v>Discussion of long-term and short-term strategy or plan to manage Scope 1 emissions, emissions reduction targets, and an analysis of performance against those targets</v>
      </c>
      <c r="E9" s="312" t="str">
        <f>IF(Content!$D$6=1,VLOOKUP($A9,'SASB Content Index'!$A:$K,E$1,FALSE),VLOOKUP($A9,'SASB Content Index'!$A:$K,E$1+5,FALSE))</f>
        <v>Climate and Energy section, p. 72-81</v>
      </c>
      <c r="F9" s="317" t="str">
        <f>IF(Content!$D$6=1,VLOOKUP($A9,'SASB Content Index'!$A:$K,F$1,FALSE),VLOOKUP($A9,'SASB Content Index'!$A:$K,F$1+5,FALSE))</f>
        <v>"Climate and Energy" tab</v>
      </c>
      <c r="G9" s="271"/>
      <c r="H9" s="271"/>
    </row>
    <row r="10" spans="1:8" x14ac:dyDescent="0.3">
      <c r="A10" s="291" t="s">
        <v>2217</v>
      </c>
      <c r="B10" s="473" t="str">
        <f>IF(Content!$D$6=1,VLOOKUP($A10,'SASB Content Index'!$A:$K,B$1,FALSE),VLOOKUP($A10,'SASB Content Index'!$A:$K,B$1+5,FALSE))</f>
        <v>Air Quality</v>
      </c>
      <c r="C10" s="473" t="str">
        <f>IF(Content!$D$6=1,VLOOKUP($A10,'SASB Content Index'!$A:$K,C$1,FALSE),VLOOKUP($A10,'SASB Content Index'!$A:$K,C$1+5,FALSE))</f>
        <v>EM-MM-120a.1</v>
      </c>
      <c r="D10" s="473" t="str">
        <f>IF(Content!$D$6=1,VLOOKUP($A10,'SASB Content Index'!$A:$K,D$1,FALSE),VLOOKUP($A10,'SASB Content Index'!$A:$K,D$1+5,FALSE))</f>
        <v>Air emissions of the following pollutants:</v>
      </c>
      <c r="E10" s="473"/>
      <c r="F10" s="318" t="str">
        <f>IF(Content!$D$6=1,VLOOKUP($A10,'SASB Content Index'!$A:$K,F$1,FALSE),VLOOKUP($A10,'SASB Content Index'!$A:$K,F$1+5,FALSE))</f>
        <v>"Environment" tab</v>
      </c>
      <c r="G10" s="271"/>
      <c r="H10" s="271"/>
    </row>
    <row r="11" spans="1:8" x14ac:dyDescent="0.3">
      <c r="A11" s="291" t="s">
        <v>2218</v>
      </c>
      <c r="B11" s="459"/>
      <c r="C11" s="459"/>
      <c r="D11" s="459"/>
      <c r="E11" s="459"/>
      <c r="F11" s="307" t="str">
        <f>IF(Content!$D$6=1,VLOOKUP($A11,'SASB Content Index'!$A:$K,F$1,FALSE),VLOOKUP($A11,'SASB Content Index'!$A:$K,F$1+5,FALSE))</f>
        <v>"Site level" tab</v>
      </c>
      <c r="G11" s="271"/>
      <c r="H11" s="271"/>
    </row>
    <row r="12" spans="1:8" x14ac:dyDescent="0.3">
      <c r="A12" s="291" t="s">
        <v>2219</v>
      </c>
      <c r="B12" s="459"/>
      <c r="C12" s="459"/>
      <c r="D12" s="459" t="str">
        <f>IF(Content!$D$6=1,VLOOKUP($A12,'SASB Content Index'!$A:$K,D$1,FALSE),VLOOKUP($A12,'SASB Content Index'!$A:$K,D$1+5,FALSE))</f>
        <v>(1) CO</v>
      </c>
      <c r="E12" s="459" t="str">
        <f>IF(Content!$D$6=1,VLOOKUP($A12,'SASB Content Index'!$A:$K,E$1,FALSE),VLOOKUP($A12,'SASB Content Index'!$A:$K,E$1+5,FALSE))</f>
        <v>196 tonnes</v>
      </c>
      <c r="F12" s="307" t="str">
        <f>IF(Content!$D$6=1,VLOOKUP($A12,'SASB Content Index'!$A:$K,F$1,FALSE),VLOOKUP($A12,'SASB Content Index'!$A:$K,F$1+5,FALSE))</f>
        <v>"Environment" tab</v>
      </c>
      <c r="G12" s="271"/>
      <c r="H12" s="271"/>
    </row>
    <row r="13" spans="1:8" x14ac:dyDescent="0.3">
      <c r="A13" s="291" t="s">
        <v>2220</v>
      </c>
      <c r="B13" s="459"/>
      <c r="C13" s="459"/>
      <c r="D13" s="459"/>
      <c r="E13" s="459"/>
      <c r="F13" s="307" t="str">
        <f>IF(Content!$D$6=1,VLOOKUP($A13,'SASB Content Index'!$A:$K,F$1,FALSE),VLOOKUP($A13,'SASB Content Index'!$A:$K,F$1+5,FALSE))</f>
        <v>"Site level" tab</v>
      </c>
      <c r="G13" s="271"/>
      <c r="H13" s="271"/>
    </row>
    <row r="14" spans="1:8" x14ac:dyDescent="0.3">
      <c r="A14" s="291" t="s">
        <v>2221</v>
      </c>
      <c r="B14" s="459"/>
      <c r="C14" s="459"/>
      <c r="D14" s="459" t="str">
        <f>IF(Content!$D$6=1,VLOOKUP($A14,'SASB Content Index'!$A:$K,D$1,FALSE),VLOOKUP($A14,'SASB Content Index'!$A:$K,D$1+5,FALSE))</f>
        <v>(2) NOₓ (excluding N₂O)</v>
      </c>
      <c r="E14" s="459" t="str">
        <f>IF(Content!$D$6=1,VLOOKUP($A14,'SASB Content Index'!$A:$K,E$1,FALSE),VLOOKUP($A14,'SASB Content Index'!$A:$K,E$1+5,FALSE))</f>
        <v>271 tonnes</v>
      </c>
      <c r="F14" s="307" t="str">
        <f>IF(Content!$D$6=1,VLOOKUP($A14,'SASB Content Index'!$A:$K,F$1,FALSE),VLOOKUP($A14,'SASB Content Index'!$A:$K,F$1+5,FALSE))</f>
        <v>"Environment" tab</v>
      </c>
      <c r="G14" s="271"/>
      <c r="H14" s="271"/>
    </row>
    <row r="15" spans="1:8" x14ac:dyDescent="0.3">
      <c r="A15" s="291" t="s">
        <v>2222</v>
      </c>
      <c r="B15" s="459"/>
      <c r="C15" s="459"/>
      <c r="D15" s="459"/>
      <c r="E15" s="459"/>
      <c r="F15" s="307" t="str">
        <f>IF(Content!$D$6=1,VLOOKUP($A15,'SASB Content Index'!$A:$K,F$1,FALSE),VLOOKUP($A15,'SASB Content Index'!$A:$K,F$1+5,FALSE))</f>
        <v>"Site level" tab</v>
      </c>
      <c r="G15" s="271"/>
      <c r="H15" s="271"/>
    </row>
    <row r="16" spans="1:8" x14ac:dyDescent="0.3">
      <c r="A16" s="291" t="s">
        <v>2223</v>
      </c>
      <c r="B16" s="459"/>
      <c r="C16" s="459"/>
      <c r="D16" s="459" t="str">
        <f>IF(Content!$D$6=1,VLOOKUP($A16,'SASB Content Index'!$A:$K,D$1,FALSE),VLOOKUP($A16,'SASB Content Index'!$A:$K,D$1+5,FALSE))</f>
        <v>(3) SOₓ</v>
      </c>
      <c r="E16" s="459" t="str">
        <f>IF(Content!$D$6=1,VLOOKUP($A16,'SASB Content Index'!$A:$K,E$1,FALSE),VLOOKUP($A16,'SASB Content Index'!$A:$K,E$1+5,FALSE))</f>
        <v>76 tonnes</v>
      </c>
      <c r="F16" s="307" t="str">
        <f>IF(Content!$D$6=1,VLOOKUP($A16,'SASB Content Index'!$A:$K,F$1,FALSE),VLOOKUP($A16,'SASB Content Index'!$A:$K,F$1+5,FALSE))</f>
        <v>"Environment" tab</v>
      </c>
      <c r="G16" s="271"/>
      <c r="H16" s="271"/>
    </row>
    <row r="17" spans="1:8" x14ac:dyDescent="0.3">
      <c r="A17" s="291" t="s">
        <v>2224</v>
      </c>
      <c r="B17" s="459"/>
      <c r="C17" s="459"/>
      <c r="D17" s="459"/>
      <c r="E17" s="459"/>
      <c r="F17" s="307" t="str">
        <f>IF(Content!$D$6=1,VLOOKUP($A17,'SASB Content Index'!$A:$K,F$1,FALSE),VLOOKUP($A17,'SASB Content Index'!$A:$K,F$1+5,FALSE))</f>
        <v>"Site level" tab</v>
      </c>
      <c r="G17" s="280"/>
      <c r="H17" s="271"/>
    </row>
    <row r="18" spans="1:8" x14ac:dyDescent="0.3">
      <c r="A18" s="291" t="s">
        <v>2225</v>
      </c>
      <c r="B18" s="459"/>
      <c r="C18" s="459"/>
      <c r="D18" s="459" t="str">
        <f>IF(Content!$D$6=1,VLOOKUP($A18,'SASB Content Index'!$A:$K,D$1,FALSE),VLOOKUP($A18,'SASB Content Index'!$A:$K,D$1+5,FALSE))</f>
        <v>(4) particulate matter (PM10)</v>
      </c>
      <c r="E18" s="459" t="str">
        <f>IF(Content!$D$6=1,VLOOKUP($A18,'SASB Content Index'!$A:$K,E$1,FALSE),VLOOKUP($A18,'SASB Content Index'!$A:$K,E$1+5,FALSE))</f>
        <v>2,022 tonnes</v>
      </c>
      <c r="F18" s="307" t="str">
        <f>IF(Content!$D$6=1,VLOOKUP($A18,'SASB Content Index'!$A:$K,F$1,FALSE),VLOOKUP($A18,'SASB Content Index'!$A:$K,F$1+5,FALSE))</f>
        <v>"Environment" tab</v>
      </c>
      <c r="G18" s="271"/>
      <c r="H18" s="271"/>
    </row>
    <row r="19" spans="1:8" x14ac:dyDescent="0.3">
      <c r="A19" s="291" t="s">
        <v>2226</v>
      </c>
      <c r="B19" s="459"/>
      <c r="C19" s="459"/>
      <c r="D19" s="459"/>
      <c r="E19" s="459"/>
      <c r="F19" s="307" t="str">
        <f>IF(Content!$D$6=1,VLOOKUP($A19,'SASB Content Index'!$A:$K,F$1,FALSE),VLOOKUP($A19,'SASB Content Index'!$A:$K,F$1+5,FALSE))</f>
        <v>"Site level" tab</v>
      </c>
      <c r="G19" s="271"/>
      <c r="H19" s="271"/>
    </row>
    <row r="20" spans="1:8" x14ac:dyDescent="0.3">
      <c r="A20" s="291" t="s">
        <v>2227</v>
      </c>
      <c r="B20" s="459"/>
      <c r="C20" s="459"/>
      <c r="D20" s="459" t="str">
        <f>IF(Content!$D$6=1,VLOOKUP($A20,'SASB Content Index'!$A:$K,D$1,FALSE),VLOOKUP($A20,'SASB Content Index'!$A:$K,D$1+5,FALSE))</f>
        <v>(5) mercury (Hg)</v>
      </c>
      <c r="E20" s="459" t="str">
        <f>IF(Content!$D$6=1,VLOOKUP($A20,'SASB Content Index'!$A:$K,E$1,FALSE),VLOOKUP($A20,'SASB Content Index'!$A:$K,E$1+5,FALSE))</f>
        <v>Zero</v>
      </c>
      <c r="F20" s="307" t="str">
        <f>IF(Content!$D$6=1,VLOOKUP($A20,'SASB Content Index'!$A:$K,F$1,FALSE),VLOOKUP($A20,'SASB Content Index'!$A:$K,F$1+5,FALSE))</f>
        <v>"Environment" tab</v>
      </c>
      <c r="G20" s="271"/>
      <c r="H20" s="271"/>
    </row>
    <row r="21" spans="1:8" x14ac:dyDescent="0.3">
      <c r="A21" s="291" t="s">
        <v>2228</v>
      </c>
      <c r="B21" s="459"/>
      <c r="C21" s="459"/>
      <c r="D21" s="459"/>
      <c r="E21" s="459"/>
      <c r="F21" s="307" t="str">
        <f>IF(Content!$D$6=1,VLOOKUP($A21,'SASB Content Index'!$A:$K,F$1,FALSE),VLOOKUP($A21,'SASB Content Index'!$A:$K,F$1+5,FALSE))</f>
        <v>"Site level" tab</v>
      </c>
      <c r="G21" s="271"/>
      <c r="H21" s="271"/>
    </row>
    <row r="22" spans="1:8" x14ac:dyDescent="0.3">
      <c r="A22" s="291" t="s">
        <v>2229</v>
      </c>
      <c r="B22" s="459"/>
      <c r="C22" s="459"/>
      <c r="D22" s="459" t="str">
        <f>IF(Content!$D$6=1,VLOOKUP($A22,'SASB Content Index'!$A:$K,D$1,FALSE),VLOOKUP($A22,'SASB Content Index'!$A:$K,D$1+5,FALSE))</f>
        <v>(6) lead (Pb)</v>
      </c>
      <c r="E22" s="459" t="str">
        <f>IF(Content!$D$6=1,VLOOKUP($A22,'SASB Content Index'!$A:$K,E$1,FALSE),VLOOKUP($A22,'SASB Content Index'!$A:$K,E$1+5,FALSE))</f>
        <v>Zero</v>
      </c>
      <c r="F22" s="307" t="str">
        <f>IF(Content!$D$6=1,VLOOKUP($A22,'SASB Content Index'!$A:$K,F$1,FALSE),VLOOKUP($A22,'SASB Content Index'!$A:$K,F$1+5,FALSE))</f>
        <v>"Environment" tab</v>
      </c>
      <c r="G22" s="271"/>
      <c r="H22" s="271"/>
    </row>
    <row r="23" spans="1:8" x14ac:dyDescent="0.3">
      <c r="A23" s="291" t="s">
        <v>2230</v>
      </c>
      <c r="B23" s="459"/>
      <c r="C23" s="459"/>
      <c r="D23" s="459"/>
      <c r="E23" s="459"/>
      <c r="F23" s="307" t="str">
        <f>IF(Content!$D$6=1,VLOOKUP($A23,'SASB Content Index'!$A:$K,F$1,FALSE),VLOOKUP($A23,'SASB Content Index'!$A:$K,F$1+5,FALSE))</f>
        <v>"Site level" tab</v>
      </c>
      <c r="G23" s="271"/>
      <c r="H23" s="271"/>
    </row>
    <row r="24" spans="1:8" x14ac:dyDescent="0.3">
      <c r="A24" s="291" t="s">
        <v>2231</v>
      </c>
      <c r="B24" s="459"/>
      <c r="C24" s="459"/>
      <c r="D24" s="459" t="str">
        <f>IF(Content!$D$6=1,VLOOKUP($A24,'SASB Content Index'!$A:$K,D$1,FALSE),VLOOKUP($A24,'SASB Content Index'!$A:$K,D$1+5,FALSE))</f>
        <v>(7) volatile organic compounds (VOCs)</v>
      </c>
      <c r="E24" s="459" t="str">
        <f>IF(Content!$D$6=1,VLOOKUP($A24,'SASB Content Index'!$A:$K,E$1,FALSE),VLOOKUP($A24,'SASB Content Index'!$A:$K,E$1+5,FALSE))</f>
        <v>59 tonnes</v>
      </c>
      <c r="F24" s="307" t="str">
        <f>IF(Content!$D$6=1,VLOOKUP($A24,'SASB Content Index'!$A:$K,F$1,FALSE),VLOOKUP($A24,'SASB Content Index'!$A:$K,F$1+5,FALSE))</f>
        <v>"Environment" tab</v>
      </c>
      <c r="G24" s="271"/>
      <c r="H24" s="271"/>
    </row>
    <row r="25" spans="1:8" x14ac:dyDescent="0.3">
      <c r="A25" s="291" t="s">
        <v>2232</v>
      </c>
      <c r="B25" s="474"/>
      <c r="C25" s="474"/>
      <c r="D25" s="474"/>
      <c r="E25" s="474"/>
      <c r="F25" s="317" t="str">
        <f>IF(Content!$D$6=1,VLOOKUP($A25,'SASB Content Index'!$A:$K,F$1,FALSE),VLOOKUP($A25,'SASB Content Index'!$A:$K,F$1+5,FALSE))</f>
        <v>"Site level" tab</v>
      </c>
      <c r="G25" s="271"/>
      <c r="H25" s="271"/>
    </row>
    <row r="26" spans="1:8" x14ac:dyDescent="0.3">
      <c r="A26" s="291" t="s">
        <v>2233</v>
      </c>
      <c r="B26" s="473" t="str">
        <f>IF(Content!$D$6=1,VLOOKUP($A26,'SASB Content Index'!$A:$K,B$1,FALSE),VLOOKUP($A26,'SASB Content Index'!$A:$K,B$1+5,FALSE))</f>
        <v>Energy Management</v>
      </c>
      <c r="C26" s="473" t="str">
        <f>IF(Content!$D$6=1,VLOOKUP($A26,'SASB Content Index'!$A:$K,C$1,FALSE),VLOOKUP($A26,'SASB Content Index'!$A:$K,C$1+5,FALSE))</f>
        <v>EM-MM-130a.1</v>
      </c>
      <c r="D26" s="473" t="str">
        <f>IF(Content!$D$6=1,VLOOKUP($A26,'SASB Content Index'!$A:$K,D$1,FALSE),VLOOKUP($A26,'SASB Content Index'!$A:$K,D$1+5,FALSE))</f>
        <v>(1) Total energy consumed</v>
      </c>
      <c r="E26" s="473" t="str">
        <f>IF(Content!$D$6=1,VLOOKUP($A26,'SASB Content Index'!$A:$K,E$1,FALSE),VLOOKUP($A26,'SASB Content Index'!$A:$K,E$1+5,FALSE))</f>
        <v>4,186,979 GJ</v>
      </c>
      <c r="F26" s="318" t="str">
        <f>IF(Content!$D$6=1,VLOOKUP($A26,'SASB Content Index'!$A:$K,F$1,FALSE),VLOOKUP($A26,'SASB Content Index'!$A:$K,F$1+5,FALSE))</f>
        <v>"Climate and Energy" tab</v>
      </c>
      <c r="G26" s="271"/>
      <c r="H26" s="271"/>
    </row>
    <row r="27" spans="1:8" x14ac:dyDescent="0.3">
      <c r="A27" s="291" t="s">
        <v>2234</v>
      </c>
      <c r="B27" s="459"/>
      <c r="C27" s="459"/>
      <c r="D27" s="459"/>
      <c r="E27" s="459"/>
      <c r="F27" s="307" t="str">
        <f>IF(Content!$D$6=1,VLOOKUP($A27,'SASB Content Index'!$A:$K,F$1,FALSE),VLOOKUP($A27,'SASB Content Index'!$A:$K,F$1+5,FALSE))</f>
        <v>"Site level" tab</v>
      </c>
      <c r="G27" s="271"/>
      <c r="H27" s="271"/>
    </row>
    <row r="28" spans="1:8" x14ac:dyDescent="0.3">
      <c r="A28" s="291" t="s">
        <v>2235</v>
      </c>
      <c r="B28" s="459"/>
      <c r="C28" s="459"/>
      <c r="D28" s="459" t="str">
        <f>IF(Content!$D$6=1,VLOOKUP($A28,'SASB Content Index'!$A:$K,D$1,FALSE),VLOOKUP($A28,'SASB Content Index'!$A:$K,D$1+5,FALSE))</f>
        <v>(2) percentage grid electricity</v>
      </c>
      <c r="E28" s="459">
        <f>IF(Content!$D$6=1,VLOOKUP($A28,'SASB Content Index'!$A:$K,E$1,FALSE),VLOOKUP($A28,'SASB Content Index'!$A:$K,E$1+5,FALSE))</f>
        <v>0.25</v>
      </c>
      <c r="F28" s="307" t="str">
        <f>IF(Content!$D$6=1,VLOOKUP($A28,'SASB Content Index'!$A:$K,F$1,FALSE),VLOOKUP($A28,'SASB Content Index'!$A:$K,F$1+5,FALSE))</f>
        <v>"Climate and Energy" tab</v>
      </c>
      <c r="G28" s="271"/>
      <c r="H28" s="271"/>
    </row>
    <row r="29" spans="1:8" x14ac:dyDescent="0.3">
      <c r="A29" s="291" t="s">
        <v>2236</v>
      </c>
      <c r="B29" s="459"/>
      <c r="C29" s="459"/>
      <c r="D29" s="459"/>
      <c r="E29" s="459"/>
      <c r="F29" s="307" t="str">
        <f>IF(Content!$D$6=1,VLOOKUP($A29,'SASB Content Index'!$A:$K,F$1,FALSE),VLOOKUP($A29,'SASB Content Index'!$A:$K,F$1+5,FALSE))</f>
        <v>"Site level" tab</v>
      </c>
      <c r="G29" s="271"/>
      <c r="H29" s="271"/>
    </row>
    <row r="30" spans="1:8" ht="41.25" customHeight="1" x14ac:dyDescent="0.3">
      <c r="A30" s="291" t="s">
        <v>2237</v>
      </c>
      <c r="B30" s="459"/>
      <c r="C30" s="459"/>
      <c r="D30" s="459" t="str">
        <f>IF(Content!$D$6=1,VLOOKUP($A30,'SASB Content Index'!$A:$K,D$1,FALSE),VLOOKUP($A30,'SASB Content Index'!$A:$K,D$1+5,FALSE))</f>
        <v>(3) percentage renewable</v>
      </c>
      <c r="E30" s="459" t="str">
        <f>IF(Content!$D$6=1,VLOOKUP($A30,'SASB Content Index'!$A:$K,E$1,FALSE),VLOOKUP($A30,'SASB Content Index'!$A:$K,E$1+5,FALSE))</f>
        <v>&lt;0.01% in total energy consumption.
Following the 2023 restructuring of Kazakhstan’s electricity market, which introduced a Unified Supplier system, we lost the ability to directly certify the energy mix of our electricity purchases and can no longer procure certified renewable electricity directly from the grid.</v>
      </c>
      <c r="F30" s="307" t="str">
        <f>IF(Content!$D$6=1,VLOOKUP($A30,'SASB Content Index'!$A:$K,F$1,FALSE),VLOOKUP($A30,'SASB Content Index'!$A:$K,F$1+5,FALSE))</f>
        <v>"Climate and Energy" tab</v>
      </c>
      <c r="G30" s="271"/>
      <c r="H30" s="271"/>
    </row>
    <row r="31" spans="1:8" ht="41.25" customHeight="1" x14ac:dyDescent="0.3">
      <c r="A31" s="291" t="s">
        <v>2238</v>
      </c>
      <c r="B31" s="474"/>
      <c r="C31" s="474"/>
      <c r="D31" s="474"/>
      <c r="E31" s="474"/>
      <c r="F31" s="317" t="str">
        <f>IF(Content!$D$6=1,VLOOKUP($A31,'SASB Content Index'!$A:$K,F$1,FALSE),VLOOKUP($A31,'SASB Content Index'!$A:$K,F$1+5,FALSE))</f>
        <v>"Site level" tab</v>
      </c>
      <c r="G31" s="271"/>
      <c r="H31" s="271"/>
    </row>
    <row r="32" spans="1:8" x14ac:dyDescent="0.3">
      <c r="A32" s="291" t="s">
        <v>2239</v>
      </c>
      <c r="B32" s="473" t="str">
        <f>IF(Content!$D$6=1,VLOOKUP($A32,'SASB Content Index'!$A:$K,B$1,FALSE),VLOOKUP($A32,'SASB Content Index'!$A:$K,B$1+5,FALSE))</f>
        <v>Water Management</v>
      </c>
      <c r="C32" s="473" t="str">
        <f>IF(Content!$D$6=1,VLOOKUP($A32,'SASB Content Index'!$A:$K,C$1,FALSE),VLOOKUP($A32,'SASB Content Index'!$A:$K,C$1+5,FALSE))</f>
        <v>EM-MM-140a.1</v>
      </c>
      <c r="D32" s="473" t="str">
        <f>IF(Content!$D$6=1,VLOOKUP($A32,'SASB Content Index'!$A:$K,D$1,FALSE),VLOOKUP($A32,'SASB Content Index'!$A:$K,D$1+5,FALSE))</f>
        <v>Total fresh water withdrawn</v>
      </c>
      <c r="E32" s="473" t="str">
        <f>IF(Content!$D$6=1,VLOOKUP($A32,'SASB Content Index'!$A:$K,E$1,FALSE),VLOOKUP($A32,'SASB Content Index'!$A:$K,E$1+5,FALSE))</f>
        <v>1,392 thousand m³</v>
      </c>
      <c r="F32" s="318" t="str">
        <f>IF(Content!$D$6=1,VLOOKUP($A32,'SASB Content Index'!$A:$K,F$1,FALSE),VLOOKUP($A32,'SASB Content Index'!$A:$K,F$1+5,FALSE))</f>
        <v>"Environment" tab</v>
      </c>
      <c r="G32" s="271"/>
      <c r="H32" s="271"/>
    </row>
    <row r="33" spans="1:8" x14ac:dyDescent="0.3">
      <c r="A33" s="291" t="s">
        <v>2240</v>
      </c>
      <c r="B33" s="459"/>
      <c r="C33" s="459"/>
      <c r="D33" s="459"/>
      <c r="E33" s="459"/>
      <c r="F33" s="307" t="str">
        <f>IF(Content!$D$6=1,VLOOKUP($A33,'SASB Content Index'!$A:$K,F$1,FALSE),VLOOKUP($A33,'SASB Content Index'!$A:$K,F$1+5,FALSE))</f>
        <v>"Site level" tab</v>
      </c>
      <c r="G33" s="271"/>
      <c r="H33" s="271"/>
    </row>
    <row r="34" spans="1:8" x14ac:dyDescent="0.3">
      <c r="A34" s="291" t="s">
        <v>2241</v>
      </c>
      <c r="B34" s="459"/>
      <c r="C34" s="459"/>
      <c r="D34" s="459" t="str">
        <f>IF(Content!$D$6=1,VLOOKUP($A34,'SASB Content Index'!$A:$K,D$1,FALSE),VLOOKUP($A34,'SASB Content Index'!$A:$K,D$1+5,FALSE))</f>
        <v>Total fresh water consumed</v>
      </c>
      <c r="E34" s="459" t="str">
        <f>IF(Content!$D$6=1,VLOOKUP($A34,'SASB Content Index'!$A:$K,E$1,FALSE),VLOOKUP($A34,'SASB Content Index'!$A:$K,E$1+5,FALSE))</f>
        <v>471 thousand m³ (see our total water consumption structure at p. 66)</v>
      </c>
      <c r="F34" s="307" t="str">
        <f>IF(Content!$D$6=1,VLOOKUP($A34,'SASB Content Index'!$A:$K,F$1,FALSE),VLOOKUP($A34,'SASB Content Index'!$A:$K,F$1+5,FALSE))</f>
        <v>"Environment" tab</v>
      </c>
      <c r="G34" s="271"/>
      <c r="H34" s="271"/>
    </row>
    <row r="35" spans="1:8" x14ac:dyDescent="0.3">
      <c r="A35" s="291" t="s">
        <v>2242</v>
      </c>
      <c r="B35" s="459"/>
      <c r="C35" s="459"/>
      <c r="D35" s="459"/>
      <c r="E35" s="459"/>
      <c r="F35" s="307" t="str">
        <f>IF(Content!$D$6=1,VLOOKUP($A35,'SASB Content Index'!$A:$K,F$1,FALSE),VLOOKUP($A35,'SASB Content Index'!$A:$K,F$1+5,FALSE))</f>
        <v>"Site level" tab</v>
      </c>
      <c r="G35" s="271"/>
      <c r="H35" s="271"/>
    </row>
    <row r="36" spans="1:8" ht="50.25" customHeight="1" x14ac:dyDescent="0.3">
      <c r="A36" s="291" t="s">
        <v>2243</v>
      </c>
      <c r="B36" s="459"/>
      <c r="C36" s="459"/>
      <c r="D36" s="298" t="str">
        <f>IF(Content!$D$6=1,VLOOKUP($A36,'SASB Content Index'!$A:$K,D$1,FALSE),VLOOKUP($A36,'SASB Content Index'!$A:$K,D$1+5,FALSE))</f>
        <v>Percentage of each in regions with High or Extremely High Baseline Water Stress</v>
      </c>
      <c r="E36" s="298" t="str">
        <f>IF(Content!$D$6=1,VLOOKUP($A36,'SASB Content Index'!$A:$K,E$1,FALSE),VLOOKUP($A36,'SASB Content Index'!$A:$K,E$1+5,FALSE))</f>
        <v>Varvara (including Komar mine) is located in high water-stress risk areas, according to the World Resources Institute (WRI) Aqueduct tool. 75% of fresh water withdrawn.</v>
      </c>
      <c r="F36" s="298" t="str">
        <f>IF(Content!$D$6=1,VLOOKUP($A36,'SASB Content Index'!$A:$K,F$1,FALSE),VLOOKUP($A36,'SASB Content Index'!$A:$K,F$1+5,FALSE))</f>
        <v>-</v>
      </c>
      <c r="G36" s="271"/>
      <c r="H36" s="271"/>
    </row>
    <row r="37" spans="1:8" ht="30.6" x14ac:dyDescent="0.3">
      <c r="A37" s="291" t="s">
        <v>2244</v>
      </c>
      <c r="B37" s="474"/>
      <c r="C37" s="312" t="str">
        <f>IF(Content!$D$6=1,VLOOKUP($A37,'SASB Content Index'!$A:$K,C$1,FALSE),VLOOKUP($A37,'SASB Content Index'!$A:$K,C$1+5,FALSE))</f>
        <v>EM-MM-140a.2</v>
      </c>
      <c r="D37" s="312" t="str">
        <f>IF(Content!$D$6=1,VLOOKUP($A37,'SASB Content Index'!$A:$K,D$1,FALSE),VLOOKUP($A37,'SASB Content Index'!$A:$K,D$1+5,FALSE))</f>
        <v>Number of incidents of non-compliance associated with water quality permits, standards, and regulations</v>
      </c>
      <c r="E37" s="312" t="str">
        <f>IF(Content!$D$6=1,VLOOKUP($A37,'SASB Content Index'!$A:$K,E$1,FALSE),VLOOKUP($A37,'SASB Content Index'!$A:$K,E$1+5,FALSE))</f>
        <v>In 2024, at a national level, since no non-compliance issues were identified or recorded at our operating sites, we were not subject to any governmental environmental audits.</v>
      </c>
      <c r="F37" s="317" t="str">
        <f>IF(Content!$D$6=1,VLOOKUP($A37,'SASB Content Index'!$A:$K,F$1,FALSE),VLOOKUP($A37,'SASB Content Index'!$A:$K,F$1+5,FALSE))</f>
        <v>"Governance and Ethics" tab</v>
      </c>
      <c r="G37" s="271"/>
      <c r="H37" s="271"/>
    </row>
    <row r="38" spans="1:8" x14ac:dyDescent="0.3">
      <c r="A38" s="291" t="s">
        <v>2245</v>
      </c>
      <c r="B38" s="473" t="str">
        <f>IF(Content!$D$6=1,VLOOKUP($A38,'SASB Content Index'!$A:$K,B$1,FALSE),VLOOKUP($A38,'SASB Content Index'!$A:$K,B$1+5,FALSE))</f>
        <v>Waste &amp; Hazardous Materials Management</v>
      </c>
      <c r="C38" s="313" t="str">
        <f>IF(Content!$D$6=1,VLOOKUP($A38,'SASB Content Index'!$A:$K,C$1,FALSE),VLOOKUP($A38,'SASB Content Index'!$A:$K,C$1+5,FALSE))</f>
        <v>EM-MM-150a.4</v>
      </c>
      <c r="D38" s="313" t="str">
        <f>IF(Content!$D$6=1,VLOOKUP($A38,'SASB Content Index'!$A:$K,D$1,FALSE),VLOOKUP($A38,'SASB Content Index'!$A:$K,D$1+5,FALSE))</f>
        <v>Total weight of non-mineral waste generated</v>
      </c>
      <c r="E38" s="313" t="str">
        <f>IF(Content!$D$6=1,VLOOKUP($A38,'SASB Content Index'!$A:$K,E$1,FALSE),VLOOKUP($A38,'SASB Content Index'!$A:$K,E$1+5,FALSE))</f>
        <v>3,285 tonnes</v>
      </c>
      <c r="F38" s="318" t="str">
        <f>IF(Content!$D$6=1,VLOOKUP($A38,'SASB Content Index'!$A:$K,F$1,FALSE),VLOOKUP($A38,'SASB Content Index'!$A:$K,F$1+5,FALSE))</f>
        <v>"Environment" tab</v>
      </c>
      <c r="G38" s="271"/>
      <c r="H38" s="271"/>
    </row>
    <row r="39" spans="1:8" x14ac:dyDescent="0.3">
      <c r="A39" s="291" t="s">
        <v>2246</v>
      </c>
      <c r="B39" s="459"/>
      <c r="C39" s="298" t="str">
        <f>IF(Content!$D$6=1,VLOOKUP($A39,'SASB Content Index'!$A:$K,C$1,FALSE),VLOOKUP($A39,'SASB Content Index'!$A:$K,C$1+5,FALSE))</f>
        <v>EM-MM-150a.5</v>
      </c>
      <c r="D39" s="298" t="str">
        <f>IF(Content!$D$6=1,VLOOKUP($A39,'SASB Content Index'!$A:$K,D$1,FALSE),VLOOKUP($A39,'SASB Content Index'!$A:$K,D$1+5,FALSE))</f>
        <v>Total weight of tailings produced</v>
      </c>
      <c r="E39" s="298" t="str">
        <f>IF(Content!$D$6=1,VLOOKUP($A39,'SASB Content Index'!$A:$K,E$1,FALSE),VLOOKUP($A39,'SASB Content Index'!$A:$K,E$1+5,FALSE))</f>
        <v>6,317,118 tonnes</v>
      </c>
      <c r="F39" s="307" t="str">
        <f>IF(Content!$D$6=1,VLOOKUP($A39,'SASB Content Index'!$A:$K,F$1,FALSE),VLOOKUP($A39,'SASB Content Index'!$A:$K,F$1+5,FALSE))</f>
        <v>"Environment" tab</v>
      </c>
      <c r="G39" s="271"/>
      <c r="H39" s="271"/>
    </row>
    <row r="40" spans="1:8" x14ac:dyDescent="0.3">
      <c r="A40" s="291" t="s">
        <v>2247</v>
      </c>
      <c r="B40" s="459"/>
      <c r="C40" s="298" t="str">
        <f>IF(Content!$D$6=1,VLOOKUP($A40,'SASB Content Index'!$A:$K,C$1,FALSE),VLOOKUP($A40,'SASB Content Index'!$A:$K,C$1+5,FALSE))</f>
        <v>EM-MM-150a.6</v>
      </c>
      <c r="D40" s="298" t="str">
        <f>IF(Content!$D$6=1,VLOOKUP($A40,'SASB Content Index'!$A:$K,D$1,FALSE),VLOOKUP($A40,'SASB Content Index'!$A:$K,D$1+5,FALSE))</f>
        <v>Total weight of waste rock generated</v>
      </c>
      <c r="E40" s="298" t="str">
        <f>IF(Content!$D$6=1,VLOOKUP($A40,'SASB Content Index'!$A:$K,E$1,FALSE),VLOOKUP($A40,'SASB Content Index'!$A:$K,E$1+5,FALSE))</f>
        <v>128,181,524 tonnes</v>
      </c>
      <c r="F40" s="307" t="str">
        <f>IF(Content!$D$6=1,VLOOKUP($A40,'SASB Content Index'!$A:$K,F$1,FALSE),VLOOKUP($A40,'SASB Content Index'!$A:$K,F$1+5,FALSE))</f>
        <v>"Environment" tab</v>
      </c>
    </row>
    <row r="41" spans="1:8" ht="30.6" x14ac:dyDescent="0.3">
      <c r="A41" s="287" t="s">
        <v>2248</v>
      </c>
      <c r="B41" s="459"/>
      <c r="C41" s="298" t="str">
        <f>IF(Content!$D$6=1,VLOOKUP($A41,'SASB Content Index'!$A:$K,C$1,FALSE),VLOOKUP($A41,'SASB Content Index'!$A:$K,C$1+5,FALSE))</f>
        <v>EM-MM-150a.7</v>
      </c>
      <c r="D41" s="298" t="str">
        <f>IF(Content!$D$6=1,VLOOKUP($A41,'SASB Content Index'!$A:$K,D$1,FALSE),VLOOKUP($A41,'SASB Content Index'!$A:$K,D$1+5,FALSE))</f>
        <v>Total weight of hazardous waste generated</v>
      </c>
      <c r="E41" s="298" t="str">
        <f>IF(Content!$D$6=1,VLOOKUP($A41,'SASB Content Index'!$A:$K,E$1,FALSE),VLOOKUP($A41,'SASB Content Index'!$A:$K,E$1+5,FALSE))</f>
        <v>6,317,574 tonnes, including 6,317,118 tonnes of tailings waste generated b y Varvara and Kyzyl sites are classified as hazardous according to the current regulation in Kazakhstan.</v>
      </c>
      <c r="F41" s="307" t="str">
        <f>IF(Content!$D$6=1,VLOOKUP($A41,'SASB Content Index'!$A:$K,F$1,FALSE),VLOOKUP($A41,'SASB Content Index'!$A:$K,F$1+5,FALSE))</f>
        <v>"Environment" tab</v>
      </c>
    </row>
    <row r="42" spans="1:8" x14ac:dyDescent="0.3">
      <c r="A42" s="287" t="s">
        <v>2249</v>
      </c>
      <c r="B42" s="459"/>
      <c r="C42" s="459" t="str">
        <f>IF(Content!$D$6=1,VLOOKUP($A42,'SASB Content Index'!$A:$K,C$1,FALSE),VLOOKUP($A42,'SASB Content Index'!$A:$K,C$1+5,FALSE))</f>
        <v>EM-MM-150a.8</v>
      </c>
      <c r="D42" s="459" t="str">
        <f>IF(Content!$D$6=1,VLOOKUP($A42,'SASB Content Index'!$A:$K,D$1,FALSE),VLOOKUP($A42,'SASB Content Index'!$A:$K,D$1+5,FALSE))</f>
        <v>Total weight of hazardous waste recycled</v>
      </c>
      <c r="E42" s="459" t="str">
        <f>IF(Content!$D$6=1,VLOOKUP($A42,'SASB Content Index'!$A:$K,E$1,FALSE),VLOOKUP($A42,'SASB Content Index'!$A:$K,E$1+5,FALSE))</f>
        <v>492 tonnes</v>
      </c>
      <c r="F42" s="307" t="str">
        <f>IF(Content!$D$6=1,VLOOKUP($A42,'SASB Content Index'!$A:$K,F$1,FALSE),VLOOKUP($A42,'SASB Content Index'!$A:$K,F$1+5,FALSE))</f>
        <v>"Environment" tab</v>
      </c>
    </row>
    <row r="43" spans="1:8" x14ac:dyDescent="0.3">
      <c r="A43" s="287" t="s">
        <v>2250</v>
      </c>
      <c r="B43" s="459"/>
      <c r="C43" s="459"/>
      <c r="D43" s="459"/>
      <c r="E43" s="459"/>
      <c r="F43" s="307" t="str">
        <f>IF(Content!$D$6=1,VLOOKUP($A43,'SASB Content Index'!$A:$K,F$1,FALSE),VLOOKUP($A43,'SASB Content Index'!$A:$K,F$1+5,FALSE))</f>
        <v>"Site level" tab</v>
      </c>
    </row>
    <row r="44" spans="1:8" ht="20.399999999999999" x14ac:dyDescent="0.3">
      <c r="A44" s="287" t="s">
        <v>2251</v>
      </c>
      <c r="B44" s="459"/>
      <c r="C44" s="298" t="str">
        <f>IF(Content!$D$6=1,VLOOKUP($A44,'SASB Content Index'!$A:$K,C$1,FALSE),VLOOKUP($A44,'SASB Content Index'!$A:$K,C$1+5,FALSE))</f>
        <v>EM-MM-150a.9</v>
      </c>
      <c r="D44" s="298" t="str">
        <f>IF(Content!$D$6=1,VLOOKUP($A44,'SASB Content Index'!$A:$K,D$1,FALSE),VLOOKUP($A44,'SASB Content Index'!$A:$K,D$1+5,FALSE))</f>
        <v>Number of significant incidents associated with hazardous materials and waste management</v>
      </c>
      <c r="E44" s="298" t="str">
        <f>IF(Content!$D$6=1,VLOOKUP($A44,'SASB Content Index'!$A:$K,E$1,FALSE),VLOOKUP($A44,'SASB Content Index'!$A:$K,E$1+5,FALSE))</f>
        <v>Zero</v>
      </c>
      <c r="F44" s="307" t="str">
        <f>IF(Content!$D$6=1,VLOOKUP($A44,'SASB Content Index'!$A:$K,F$1,FALSE),VLOOKUP($A44,'SASB Content Index'!$A:$K,F$1+5,FALSE))</f>
        <v>"Governance and Ethics" tab</v>
      </c>
    </row>
    <row r="45" spans="1:8" ht="30.6" x14ac:dyDescent="0.3">
      <c r="A45" s="287" t="s">
        <v>2252</v>
      </c>
      <c r="B45" s="474"/>
      <c r="C45" s="312" t="str">
        <f>IF(Content!$D$6=1,VLOOKUP($A45,'SASB Content Index'!$A:$K,C$1,FALSE),VLOOKUP($A45,'SASB Content Index'!$A:$K,C$1+5,FALSE))</f>
        <v>EM-MM150a.10</v>
      </c>
      <c r="D45" s="312" t="str">
        <f>IF(Content!$D$6=1,VLOOKUP($A45,'SASB Content Index'!$A:$K,D$1,FALSE),VLOOKUP($A45,'SASB Content Index'!$A:$K,D$1+5,FALSE))</f>
        <v>Description of waste and hazardous materials management policies and procedures for active and inactive operations</v>
      </c>
      <c r="E45" s="312" t="str">
        <f>IF(Content!$D$6=1,VLOOKUP($A45,'SASB Content Index'!$A:$K,E$1,FALSE),VLOOKUP($A45,'SASB Content Index'!$A:$K,E$1+5,FALSE))</f>
        <v>Environment. Waste and hazardous materials, p. 68-69</v>
      </c>
      <c r="F45" s="312" t="str">
        <f>IF(Content!$D$6=1,VLOOKUP($A45,'SASB Content Index'!$A:$K,F$1,FALSE),VLOOKUP($A45,'SASB Content Index'!$A:$K,F$1+5,FALSE))</f>
        <v>-</v>
      </c>
    </row>
    <row r="46" spans="1:8" ht="20.399999999999999" x14ac:dyDescent="0.3">
      <c r="A46" s="287" t="s">
        <v>2253</v>
      </c>
      <c r="B46" s="473" t="str">
        <f>IF(Content!$D$6=1,VLOOKUP($A46,'SASB Content Index'!$A:$K,B$1,FALSE),VLOOKUP($A46,'SASB Content Index'!$A:$K,B$1+5,FALSE))</f>
        <v>Biodiversity Impacts</v>
      </c>
      <c r="C46" s="313" t="str">
        <f>IF(Content!$D$6=1,VLOOKUP($A46,'SASB Content Index'!$A:$K,C$1,FALSE),VLOOKUP($A46,'SASB Content Index'!$A:$K,C$1+5,FALSE))</f>
        <v>EM-MM-160a.1</v>
      </c>
      <c r="D46" s="313" t="str">
        <f>IF(Content!$D$6=1,VLOOKUP($A46,'SASB Content Index'!$A:$K,D$1,FALSE),VLOOKUP($A46,'SASB Content Index'!$A:$K,D$1+5,FALSE))</f>
        <v>Description of environmental management policies and practices for active sites</v>
      </c>
      <c r="E46" s="313" t="str">
        <f>IF(Content!$D$6=1,VLOOKUP($A46,'SASB Content Index'!$A:$K,E$1,FALSE),VLOOKUP($A46,'SASB Content Index'!$A:$K,E$1+5,FALSE))</f>
        <v>Environment. Biodiversity and land, p. 70-71</v>
      </c>
      <c r="F46" s="313" t="str">
        <f>IF(Content!$D$6=1,VLOOKUP($A46,'SASB Content Index'!$A:$K,F$1,FALSE),VLOOKUP($A46,'SASB Content Index'!$A:$K,F$1+5,FALSE))</f>
        <v>-</v>
      </c>
    </row>
    <row r="47" spans="1:8" ht="20.399999999999999" x14ac:dyDescent="0.3">
      <c r="A47" s="287" t="s">
        <v>2254</v>
      </c>
      <c r="B47" s="459"/>
      <c r="C47" s="459" t="str">
        <f>IF(Content!$D$6=1,VLOOKUP($A47,'SASB Content Index'!$A:$K,C$1,FALSE),VLOOKUP($A47,'SASB Content Index'!$A:$K,C$1+5,FALSE))</f>
        <v>EM-MM-160a.2</v>
      </c>
      <c r="D47" s="298" t="str">
        <f>IF(Content!$D$6=1,VLOOKUP($A47,'SASB Content Index'!$A:$K,D$1,FALSE),VLOOKUP($A47,'SASB Content Index'!$A:$K,D$1+5,FALSE))</f>
        <v>Percentage of mine sites where acid rock drainage is:</v>
      </c>
      <c r="E47" s="298"/>
      <c r="F47" s="298"/>
    </row>
    <row r="48" spans="1:8" x14ac:dyDescent="0.3">
      <c r="A48" s="287" t="s">
        <v>2255</v>
      </c>
      <c r="B48" s="459"/>
      <c r="C48" s="459"/>
      <c r="D48" s="298" t="str">
        <f>IF(Content!$D$6=1,VLOOKUP($A48,'SASB Content Index'!$A:$K,D$1,FALSE),VLOOKUP($A48,'SASB Content Index'!$A:$K,D$1+5,FALSE))</f>
        <v>(1) predicted to occur</v>
      </c>
      <c r="E48" s="298" t="str">
        <f>IF(Content!$D$6=1,VLOOKUP($A48,'SASB Content Index'!$A:$K,E$1,FALSE),VLOOKUP($A48,'SASB Content Index'!$A:$K,E$1+5,FALSE))</f>
        <v>Zero</v>
      </c>
      <c r="F48" s="298" t="str">
        <f>IF(Content!$D$6=1,VLOOKUP($A48,'SASB Content Index'!$A:$K,F$1,FALSE),VLOOKUP($A48,'SASB Content Index'!$A:$K,F$1+5,FALSE))</f>
        <v>-</v>
      </c>
    </row>
    <row r="49" spans="1:6" x14ac:dyDescent="0.3">
      <c r="A49" s="287" t="s">
        <v>2256</v>
      </c>
      <c r="B49" s="459"/>
      <c r="C49" s="459"/>
      <c r="D49" s="298" t="str">
        <f>IF(Content!$D$6=1,VLOOKUP($A49,'SASB Content Index'!$A:$K,D$1,FALSE),VLOOKUP($A49,'SASB Content Index'!$A:$K,D$1+5,FALSE))</f>
        <v>(2) actively mitigated</v>
      </c>
      <c r="E49" s="298" t="str">
        <f>IF(Content!$D$6=1,VLOOKUP($A49,'SASB Content Index'!$A:$K,E$1,FALSE),VLOOKUP($A49,'SASB Content Index'!$A:$K,E$1+5,FALSE))</f>
        <v>Zero</v>
      </c>
      <c r="F49" s="298" t="str">
        <f>IF(Content!$D$6=1,VLOOKUP($A49,'SASB Content Index'!$A:$K,F$1,FALSE),VLOOKUP($A49,'SASB Content Index'!$A:$K,F$1+5,FALSE))</f>
        <v>-</v>
      </c>
    </row>
    <row r="50" spans="1:6" x14ac:dyDescent="0.3">
      <c r="A50" s="287" t="s">
        <v>2257</v>
      </c>
      <c r="B50" s="459"/>
      <c r="C50" s="459"/>
      <c r="D50" s="298" t="str">
        <f>IF(Content!$D$6=1,VLOOKUP($A50,'SASB Content Index'!$A:$K,D$1,FALSE),VLOOKUP($A50,'SASB Content Index'!$A:$K,D$1+5,FALSE))</f>
        <v>(3) under treatment or remediation</v>
      </c>
      <c r="E50" s="298" t="str">
        <f>IF(Content!$D$6=1,VLOOKUP($A50,'SASB Content Index'!$A:$K,E$1,FALSE),VLOOKUP($A50,'SASB Content Index'!$A:$K,E$1+5,FALSE))</f>
        <v>Zero</v>
      </c>
      <c r="F50" s="298" t="str">
        <f>IF(Content!$D$6=1,VLOOKUP($A50,'SASB Content Index'!$A:$K,F$1,FALSE),VLOOKUP($A50,'SASB Content Index'!$A:$K,F$1+5,FALSE))</f>
        <v>-</v>
      </c>
    </row>
    <row r="51" spans="1:6" x14ac:dyDescent="0.3">
      <c r="A51" s="287" t="s">
        <v>2258</v>
      </c>
      <c r="B51" s="459"/>
      <c r="C51" s="459" t="str">
        <f>IF(Content!$D$6=1,VLOOKUP($A51,'SASB Content Index'!$A:$K,C$1,FALSE),VLOOKUP($A51,'SASB Content Index'!$A:$K,C$1+5,FALSE))</f>
        <v>EM-MM-160a.3</v>
      </c>
      <c r="D51" s="298" t="str">
        <f>IF(Content!$D$6=1,VLOOKUP($A51,'SASB Content Index'!$A:$K,D$1,FALSE),VLOOKUP($A51,'SASB Content Index'!$A:$K,D$1+5,FALSE))</f>
        <v>Percentage of:</v>
      </c>
      <c r="E51" s="298"/>
      <c r="F51" s="307" t="str">
        <f>IF(Content!$D$6=1,VLOOKUP($A51,'SASB Content Index'!$A:$K,F$1,FALSE),VLOOKUP($A51,'SASB Content Index'!$A:$K,F$1+5,FALSE))</f>
        <v>"Environment" tab</v>
      </c>
    </row>
    <row r="52" spans="1:6" ht="30.6" x14ac:dyDescent="0.3">
      <c r="A52" s="287" t="s">
        <v>2259</v>
      </c>
      <c r="B52" s="459"/>
      <c r="C52" s="459"/>
      <c r="D52" s="298" t="str">
        <f>IF(Content!$D$6=1,VLOOKUP($A52,'SASB Content Index'!$A:$K,D$1,FALSE),VLOOKUP($A52,'SASB Content Index'!$A:$K,D$1+5,FALSE))</f>
        <v>(1) proved reserves in or near sites with protected conservation status or endangered species habitat</v>
      </c>
      <c r="E52" s="298" t="str">
        <f>IF(Content!$D$6=1,VLOOKUP($A52,'SASB Content Index'!$A:$K,E$1,FALSE),VLOOKUP($A52,'SASB Content Index'!$A:$K,E$1+5,FALSE))</f>
        <v>38% of proved reserves in Kazakhstan, including Kyzyl, Komar mine and Elevator (as of 31 December 2024)</v>
      </c>
      <c r="F52" s="307" t="str">
        <f>IF(Content!$D$6=1,VLOOKUP($A52,'SASB Content Index'!$A:$K,F$1,FALSE),VLOOKUP($A52,'SASB Content Index'!$A:$K,F$1+5,FALSE))</f>
        <v>"Environment" tab</v>
      </c>
    </row>
    <row r="53" spans="1:6" ht="30.6" x14ac:dyDescent="0.3">
      <c r="A53" s="287" t="s">
        <v>2260</v>
      </c>
      <c r="B53" s="474"/>
      <c r="C53" s="474"/>
      <c r="D53" s="312" t="str">
        <f>IF(Content!$D$6=1,VLOOKUP($A53,'SASB Content Index'!$A:$K,D$1,FALSE),VLOOKUP($A53,'SASB Content Index'!$A:$K,D$1+5,FALSE))</f>
        <v>(2) probable reserves in or near sites with protected conservation status or endangered species habitat</v>
      </c>
      <c r="E53" s="312" t="str">
        <f>IF(Content!$D$6=1,VLOOKUP($A53,'SASB Content Index'!$A:$K,E$1,FALSE),VLOOKUP($A53,'SASB Content Index'!$A:$K,E$1+5,FALSE))</f>
        <v>96% of probable reserves in Kazakhstan, including Kyzyl, Komar mine and Elevator (as of 31 December 2024)</v>
      </c>
      <c r="F53" s="317" t="str">
        <f>IF(Content!$D$6=1,VLOOKUP($A53,'SASB Content Index'!$A:$K,F$1,FALSE),VLOOKUP($A53,'SASB Content Index'!$A:$K,F$1+5,FALSE))</f>
        <v>"Environment" tab</v>
      </c>
    </row>
    <row r="54" spans="1:6" ht="22.5" customHeight="1" x14ac:dyDescent="0.3">
      <c r="A54" s="287" t="s">
        <v>2261</v>
      </c>
      <c r="B54" s="473" t="str">
        <f>IF(Content!$D$6=1,VLOOKUP($A54,'SASB Content Index'!$A:$K,B$1,FALSE),VLOOKUP($A54,'SASB Content Index'!$A:$K,B$1+5,FALSE))</f>
        <v>Security, Human Rights &amp; Rights of Indigenous Peoples</v>
      </c>
      <c r="C54" s="473" t="str">
        <f>IF(Content!$D$6=1,VLOOKUP($A54,'SASB Content Index'!$A:$K,C$1,FALSE),VLOOKUP($A54,'SASB Content Index'!$A:$K,C$1+5,FALSE))</f>
        <v>EM-MM-210a.1</v>
      </c>
      <c r="D54" s="313" t="str">
        <f>IF(Content!$D$6=1,VLOOKUP($A54,'SASB Content Index'!$A:$K,D$1,FALSE),VLOOKUP($A54,'SASB Content Index'!$A:$K,D$1+5,FALSE))</f>
        <v>Percentage of:</v>
      </c>
      <c r="E54" s="313"/>
      <c r="F54" s="313"/>
    </row>
    <row r="55" spans="1:6" x14ac:dyDescent="0.3">
      <c r="A55" s="287" t="s">
        <v>2262</v>
      </c>
      <c r="B55" s="459"/>
      <c r="C55" s="459"/>
      <c r="D55" s="298" t="str">
        <f>IF(Content!$D$6=1,VLOOKUP($A55,'SASB Content Index'!$A:$K,D$1,FALSE),VLOOKUP($A55,'SASB Content Index'!$A:$K,D$1+5,FALSE))</f>
        <v>(1) proved reserves in or near areas of conflict</v>
      </c>
      <c r="E55" s="298" t="str">
        <f>IF(Content!$D$6=1,VLOOKUP($A55,'SASB Content Index'!$A:$K,E$1,FALSE),VLOOKUP($A55,'SASB Content Index'!$A:$K,E$1+5,FALSE))</f>
        <v>Zero</v>
      </c>
      <c r="F55" s="298" t="str">
        <f>IF(Content!$D$6=1,VLOOKUP($A55,'SASB Content Index'!$A:$K,F$1,FALSE),VLOOKUP($A55,'SASB Content Index'!$A:$K,F$1+5,FALSE))</f>
        <v>-</v>
      </c>
    </row>
    <row r="56" spans="1:6" x14ac:dyDescent="0.3">
      <c r="A56" s="287" t="s">
        <v>2263</v>
      </c>
      <c r="B56" s="459"/>
      <c r="C56" s="459"/>
      <c r="D56" s="298" t="str">
        <f>IF(Content!$D$6=1,VLOOKUP($A56,'SASB Content Index'!$A:$K,D$1,FALSE),VLOOKUP($A56,'SASB Content Index'!$A:$K,D$1+5,FALSE))</f>
        <v>(2) probable reserves in or near areas of conflict</v>
      </c>
      <c r="E56" s="298" t="str">
        <f>IF(Content!$D$6=1,VLOOKUP($A56,'SASB Content Index'!$A:$K,E$1,FALSE),VLOOKUP($A56,'SASB Content Index'!$A:$K,E$1+5,FALSE))</f>
        <v>Zero</v>
      </c>
      <c r="F56" s="298" t="str">
        <f>IF(Content!$D$6=1,VLOOKUP($A56,'SASB Content Index'!$A:$K,F$1,FALSE),VLOOKUP($A56,'SASB Content Index'!$A:$K,F$1+5,FALSE))</f>
        <v>-</v>
      </c>
    </row>
    <row r="57" spans="1:6" x14ac:dyDescent="0.3">
      <c r="A57" s="287" t="s">
        <v>2264</v>
      </c>
      <c r="B57" s="459"/>
      <c r="C57" s="459" t="str">
        <f>IF(Content!$D$6=1,VLOOKUP($A57,'SASB Content Index'!$A:$K,C$1,FALSE),VLOOKUP($A57,'SASB Content Index'!$A:$K,C$1+5,FALSE))</f>
        <v>EM-MM-210a.2</v>
      </c>
      <c r="D57" s="298" t="str">
        <f>IF(Content!$D$6=1,VLOOKUP($A57,'SASB Content Index'!$A:$K,D$1,FALSE),VLOOKUP($A57,'SASB Content Index'!$A:$K,D$1+5,FALSE))</f>
        <v>Percentage of:</v>
      </c>
      <c r="E57" s="298"/>
      <c r="F57" s="298"/>
    </row>
    <row r="58" spans="1:6" ht="51" customHeight="1" x14ac:dyDescent="0.3">
      <c r="A58" s="287" t="s">
        <v>2265</v>
      </c>
      <c r="B58" s="459"/>
      <c r="C58" s="459"/>
      <c r="D58" s="298" t="str">
        <f>IF(Content!$D$6=1,VLOOKUP($A58,'SASB Content Index'!$A:$K,D$1,FALSE),VLOOKUP($A58,'SASB Content Index'!$A:$K,D$1+5,FALSE))</f>
        <v>(1) proved reserves in or near indigenous land</v>
      </c>
      <c r="E58" s="298" t="str">
        <f>IF(Content!$D$6=1,VLOOKUP($A58,'SASB Content Index'!$A:$K,E$1,FALSE),VLOOKUP($A58,'SASB Content Index'!$A:$K,E$1+5,FALSE))</f>
        <v>Zero (as of December, 31 2024 our operations in Kazakhstan do not impact the territories of indigenous peoples, Russian subsidiaries were disposed in March, 2024)</v>
      </c>
      <c r="F58" s="298" t="str">
        <f>IF(Content!$D$6=1,VLOOKUP($A58,'SASB Content Index'!$A:$K,F$1,FALSE),VLOOKUP($A58,'SASB Content Index'!$A:$K,F$1+5,FALSE))</f>
        <v>-</v>
      </c>
    </row>
    <row r="59" spans="1:6" ht="51" customHeight="1" x14ac:dyDescent="0.3">
      <c r="A59" s="287" t="s">
        <v>2266</v>
      </c>
      <c r="B59" s="459"/>
      <c r="C59" s="459"/>
      <c r="D59" s="298" t="str">
        <f>IF(Content!$D$6=1,VLOOKUP($A59,'SASB Content Index'!$A:$K,D$1,FALSE),VLOOKUP($A59,'SASB Content Index'!$A:$K,D$1+5,FALSE))</f>
        <v>(2) probable reserves in or near indigenous land</v>
      </c>
      <c r="E59" s="298" t="str">
        <f>IF(Content!$D$6=1,VLOOKUP($A59,'SASB Content Index'!$A:$K,E$1,FALSE),VLOOKUP($A59,'SASB Content Index'!$A:$K,E$1+5,FALSE))</f>
        <v>Zero (as of December, 31 2024 our operations in Kazakhstan do not impact the territories of indigenous peoples, Russian subsidiaries were disposed in March, 2024)</v>
      </c>
      <c r="F59" s="298" t="str">
        <f>IF(Content!$D$6=1,VLOOKUP($A59,'SASB Content Index'!$A:$K,F$1,FALSE),VLOOKUP($A59,'SASB Content Index'!$A:$K,F$1+5,FALSE))</f>
        <v>-</v>
      </c>
    </row>
    <row r="60" spans="1:6" ht="40.799999999999997" x14ac:dyDescent="0.3">
      <c r="A60" s="287" t="s">
        <v>2267</v>
      </c>
      <c r="B60" s="474"/>
      <c r="C60" s="312" t="str">
        <f>IF(Content!$D$6=1,VLOOKUP($A60,'SASB Content Index'!$A:$K,C$1,FALSE),VLOOKUP($A60,'SASB Content Index'!$A:$K,C$1+5,FALSE))</f>
        <v>EM-MM-210a.3</v>
      </c>
      <c r="D60" s="312" t="str">
        <f>IF(Content!$D$6=1,VLOOKUP($A60,'SASB Content Index'!$A:$K,D$1,FALSE),VLOOKUP($A60,'SASB Content Index'!$A:$K,D$1+5,FALSE))</f>
        <v>Discussion of engagement processes and due diligence practices with respect to human rights, indigenous rights, and operation in areas of conflict</v>
      </c>
      <c r="E60" s="312" t="str">
        <f>IF(Content!$D$6=1,VLOOKUP($A60,'SASB Content Index'!$A:$K,E$1,FALSE),VLOOKUP($A60,'SASB Content Index'!$A:$K,E$1+5,FALSE))</f>
        <v>Ethical business, Human rights, p. 90
Sustainability data. Salient human rights risks, p. 195</v>
      </c>
      <c r="F60" s="317" t="str">
        <f>IF(Content!$D$6=1,VLOOKUP($A60,'SASB Content Index'!$A:$K,F$1,FALSE),VLOOKUP($A60,'SASB Content Index'!$A:$K,F$1+5,FALSE))</f>
        <v>"People" tab</v>
      </c>
    </row>
    <row r="61" spans="1:6" ht="30.6" x14ac:dyDescent="0.3">
      <c r="A61" s="287" t="s">
        <v>2268</v>
      </c>
      <c r="B61" s="473" t="str">
        <f>IF(Content!$D$6=1,VLOOKUP($A61,'SASB Content Index'!$A:$K,B$1,FALSE),VLOOKUP($A61,'SASB Content Index'!$A:$K,B$1+5,FALSE))</f>
        <v>Community Relations</v>
      </c>
      <c r="C61" s="313" t="str">
        <f>IF(Content!$D$6=1,VLOOKUP($A61,'SASB Content Index'!$A:$K,C$1,FALSE),VLOOKUP($A61,'SASB Content Index'!$A:$K,C$1+5,FALSE))</f>
        <v>EM-MM-210b.1</v>
      </c>
      <c r="D61" s="313" t="str">
        <f>IF(Content!$D$6=1,VLOOKUP($A61,'SASB Content Index'!$A:$K,D$1,FALSE),VLOOKUP($A61,'SASB Content Index'!$A:$K,D$1+5,FALSE))</f>
        <v>Discussion of process to manage risks and opportunities associated with community rights and interests</v>
      </c>
      <c r="E61" s="313" t="str">
        <f>IF(Content!$D$6=1,VLOOKUP($A61,'SASB Content Index'!$A:$K,E$1,FALSE),VLOOKUP($A61,'SASB Content Index'!$A:$K,E$1+5,FALSE))</f>
        <v>Ethical business, Human rights, p. 90
Communities, Engagement, p. 83</v>
      </c>
      <c r="F61" s="318" t="str">
        <f>IF(Content!$D$6=1,VLOOKUP($A61,'SASB Content Index'!$A:$K,F$1,FALSE),VLOOKUP($A61,'SASB Content Index'!$A:$K,F$1+5,FALSE))</f>
        <v>"Communities" tab</v>
      </c>
    </row>
    <row r="62" spans="1:6" x14ac:dyDescent="0.3">
      <c r="A62" s="287" t="s">
        <v>2269</v>
      </c>
      <c r="B62" s="474"/>
      <c r="C62" s="312" t="str">
        <f>IF(Content!$D$6=1,VLOOKUP($A62,'SASB Content Index'!$A:$K,C$1,FALSE),VLOOKUP($A62,'SASB Content Index'!$A:$K,C$1+5,FALSE))</f>
        <v>EM-MM-210b.2</v>
      </c>
      <c r="D62" s="312" t="str">
        <f>IF(Content!$D$6=1,VLOOKUP($A62,'SASB Content Index'!$A:$K,D$1,FALSE),VLOOKUP($A62,'SASB Content Index'!$A:$K,D$1+5,FALSE))</f>
        <v>Number and duration of non-technical delays</v>
      </c>
      <c r="E62" s="312" t="str">
        <f>IF(Content!$D$6=1,VLOOKUP($A62,'SASB Content Index'!$A:$K,E$1,FALSE),VLOOKUP($A62,'SASB Content Index'!$A:$K,E$1+5,FALSE))</f>
        <v>Zero</v>
      </c>
      <c r="F62" s="314" t="str">
        <f>IF(Content!$D$6=1,VLOOKUP($A62,'SASB Content Index'!$A:$K,F$1,FALSE),VLOOKUP($A62,'SASB Content Index'!$A:$K,F$1+5,FALSE))</f>
        <v>-</v>
      </c>
    </row>
    <row r="63" spans="1:6" ht="20.399999999999999" x14ac:dyDescent="0.3">
      <c r="A63" s="287" t="s">
        <v>2271</v>
      </c>
      <c r="B63" s="473" t="str">
        <f>IF(Content!$D$6=1,VLOOKUP($A63,'SASB Content Index'!$A:$K,B$1,FALSE),VLOOKUP($A63,'SASB Content Index'!$A:$K,B$1+5,FALSE))</f>
        <v>Labor Relations</v>
      </c>
      <c r="C63" s="313" t="str">
        <f>IF(Content!$D$6=1,VLOOKUP($A63,'SASB Content Index'!$A:$K,C$1,FALSE),VLOOKUP($A63,'SASB Content Index'!$A:$K,C$1+5,FALSE))</f>
        <v>EM-MM-310a.1</v>
      </c>
      <c r="D63" s="313" t="str">
        <f>IF(Content!$D$6=1,VLOOKUP($A63,'SASB Content Index'!$A:$K,D$1,FALSE),VLOOKUP($A63,'SASB Content Index'!$A:$K,D$1+5,FALSE))</f>
        <v>Percentage of active workforce employed under collective agreements</v>
      </c>
      <c r="E63" s="313" t="str">
        <f>IF(Content!$D$6=1,VLOOKUP($A63,'SASB Content Index'!$A:$K,E$1,FALSE),VLOOKUP($A63,'SASB Content Index'!$A:$K,E$1+5,FALSE))</f>
        <v>89% of all employees and 100% of operating site staff are covered by collective bargaining agreements</v>
      </c>
      <c r="F63" s="318" t="str">
        <f>IF(Content!$D$6=1,VLOOKUP($A63,'SASB Content Index'!$A:$K,F$1,FALSE),VLOOKUP($A63,'SASB Content Index'!$A:$K,F$1+5,FALSE))</f>
        <v>"People" tab</v>
      </c>
    </row>
    <row r="64" spans="1:6" x14ac:dyDescent="0.3">
      <c r="A64" s="287" t="s">
        <v>2272</v>
      </c>
      <c r="B64" s="474"/>
      <c r="C64" s="312" t="str">
        <f>IF(Content!$D$6=1,VLOOKUP($A64,'SASB Content Index'!$A:$K,C$1,FALSE),VLOOKUP($A64,'SASB Content Index'!$A:$K,C$1+5,FALSE))</f>
        <v>EM-MM-310a.2</v>
      </c>
      <c r="D64" s="312" t="str">
        <f>IF(Content!$D$6=1,VLOOKUP($A64,'SASB Content Index'!$A:$K,D$1,FALSE),VLOOKUP($A64,'SASB Content Index'!$A:$K,D$1+5,FALSE))</f>
        <v>Number and duration of strikes and lockouts</v>
      </c>
      <c r="E64" s="312" t="str">
        <f>IF(Content!$D$6=1,VLOOKUP($A64,'SASB Content Index'!$A:$K,E$1,FALSE),VLOOKUP($A64,'SASB Content Index'!$A:$K,E$1+5,FALSE))</f>
        <v>Zero</v>
      </c>
      <c r="F64" s="314" t="str">
        <f>IF(Content!$D$6=1,VLOOKUP($A64,'SASB Content Index'!$A:$K,F$1,FALSE),VLOOKUP($A64,'SASB Content Index'!$A:$K,F$1+5,FALSE))</f>
        <v>-</v>
      </c>
    </row>
    <row r="65" spans="1:6" ht="18" customHeight="1" x14ac:dyDescent="0.3">
      <c r="A65" s="287" t="s">
        <v>2273</v>
      </c>
      <c r="B65" s="473" t="str">
        <f>IF(Content!$D$6=1,VLOOKUP($A65,'SASB Content Index'!$A:$K,B$1,FALSE),VLOOKUP($A65,'SASB Content Index'!$A:$K,B$1+5,FALSE))</f>
        <v>Workforce Health &amp; Safety</v>
      </c>
      <c r="C65" s="473" t="str">
        <f>IF(Content!$D$6=1,VLOOKUP($A65,'SASB Content Index'!$A:$K,C$1,FALSE),VLOOKUP($A65,'SASB Content Index'!$A:$K,C$1+5,FALSE))</f>
        <v>EM-MM-320a.1</v>
      </c>
      <c r="D65" s="473" t="str">
        <f>IF(Content!$D$6=1,VLOOKUP($A65,'SASB Content Index'!$A:$K,D$1,FALSE),VLOOKUP($A65,'SASB Content Index'!$A:$K,D$1+5,FALSE))</f>
        <v>(1) All-incidence rate</v>
      </c>
      <c r="E65" s="473" t="str">
        <f>IF(Content!$D$6=1,VLOOKUP($A65,'SASB Content Index'!$A:$K,E$1,FALSE),VLOOKUP($A65,'SASB Content Index'!$A:$K,E$1+5,FALSE))</f>
        <v>LTIFR (employees): 0
LTIFR (contractors): 0</v>
      </c>
      <c r="F65" s="318" t="str">
        <f>IF(Content!$D$6=1,VLOOKUP($A65,'SASB Content Index'!$A:$K,F$1,FALSE),VLOOKUP($A65,'SASB Content Index'!$A:$K,F$1+5,FALSE))</f>
        <v>"H&amp;S" tab</v>
      </c>
    </row>
    <row r="66" spans="1:6" ht="18" customHeight="1" x14ac:dyDescent="0.3">
      <c r="A66" s="287" t="s">
        <v>2274</v>
      </c>
      <c r="B66" s="459"/>
      <c r="C66" s="459"/>
      <c r="D66" s="459"/>
      <c r="E66" s="459"/>
      <c r="F66" s="307" t="str">
        <f>IF(Content!$D$6=1,VLOOKUP($A66,'SASB Content Index'!$A:$K,F$1,FALSE),VLOOKUP($A66,'SASB Content Index'!$A:$K,F$1+5,FALSE))</f>
        <v>"Site level" tab</v>
      </c>
    </row>
    <row r="67" spans="1:6" x14ac:dyDescent="0.3">
      <c r="A67" s="287" t="s">
        <v>2275</v>
      </c>
      <c r="B67" s="459"/>
      <c r="C67" s="459"/>
      <c r="D67" s="459" t="str">
        <f>IF(Content!$D$6=1,VLOOKUP($A67,'SASB Content Index'!$A:$K,D$1,FALSE),VLOOKUP($A67,'SASB Content Index'!$A:$K,D$1+5,FALSE))</f>
        <v>(2) fatality rate</v>
      </c>
      <c r="E67" s="459" t="str">
        <f>IF(Content!$D$6=1,VLOOKUP($A67,'SASB Content Index'!$A:$K,E$1,FALSE),VLOOKUP($A67,'SASB Content Index'!$A:$K,E$1+5,FALSE))</f>
        <v>Fatalities (employees): 0
Fatalities (contractors): 0</v>
      </c>
      <c r="F67" s="307" t="str">
        <f>IF(Content!$D$6=1,VLOOKUP($A67,'SASB Content Index'!$A:$K,F$1,FALSE),VLOOKUP($A67,'SASB Content Index'!$A:$K,F$1+5,FALSE))</f>
        <v>"H&amp;S" tab</v>
      </c>
    </row>
    <row r="68" spans="1:6" x14ac:dyDescent="0.3">
      <c r="A68" s="287" t="s">
        <v>2276</v>
      </c>
      <c r="B68" s="459"/>
      <c r="C68" s="459"/>
      <c r="D68" s="459"/>
      <c r="E68" s="459"/>
      <c r="F68" s="307" t="str">
        <f>IF(Content!$D$6=1,VLOOKUP($A68,'SASB Content Index'!$A:$K,F$1,FALSE),VLOOKUP($A68,'SASB Content Index'!$A:$K,F$1+5,FALSE))</f>
        <v>"Site level" tab</v>
      </c>
    </row>
    <row r="69" spans="1:6" x14ac:dyDescent="0.3">
      <c r="A69" s="287" t="s">
        <v>2277</v>
      </c>
      <c r="B69" s="459"/>
      <c r="C69" s="459"/>
      <c r="D69" s="459" t="str">
        <f>IF(Content!$D$6=1,VLOOKUP($A69,'SASB Content Index'!$A:$K,D$1,FALSE),VLOOKUP($A69,'SASB Content Index'!$A:$K,D$1+5,FALSE))</f>
        <v>(3) near miss frequency rate (NMFR)</v>
      </c>
      <c r="E69" s="459" t="str">
        <f>IF(Content!$D$6=1,VLOOKUP($A69,'SASB Content Index'!$A:$K,E$1,FALSE),VLOOKUP($A69,'SASB Content Index'!$A:$K,E$1+5,FALSE))</f>
        <v>Near-misses (employees): 605</v>
      </c>
      <c r="F69" s="307" t="str">
        <f>IF(Content!$D$6=1,VLOOKUP($A69,'SASB Content Index'!$A:$K,F$1,FALSE),VLOOKUP($A69,'SASB Content Index'!$A:$K,F$1+5,FALSE))</f>
        <v>"H&amp;S" tab</v>
      </c>
    </row>
    <row r="70" spans="1:6" x14ac:dyDescent="0.3">
      <c r="A70" s="287" t="s">
        <v>2278</v>
      </c>
      <c r="B70" s="459"/>
      <c r="C70" s="459"/>
      <c r="D70" s="459"/>
      <c r="E70" s="459"/>
      <c r="F70" s="307" t="str">
        <f>IF(Content!$D$6=1,VLOOKUP($A70,'SASB Content Index'!$A:$K,F$1,FALSE),VLOOKUP($A70,'SASB Content Index'!$A:$K,F$1+5,FALSE))</f>
        <v>"Site level" tab</v>
      </c>
    </row>
    <row r="71" spans="1:6" ht="47.25" customHeight="1" x14ac:dyDescent="0.3">
      <c r="A71" s="287" t="s">
        <v>2279</v>
      </c>
      <c r="B71" s="474"/>
      <c r="C71" s="474"/>
      <c r="D71" s="312" t="str">
        <f>IF(Content!$D$6=1,VLOOKUP($A71,'SASB Content Index'!$A:$K,D$1,FALSE),VLOOKUP($A71,'SASB Content Index'!$A:$K,D$1+5,FALSE))</f>
        <v>(4) average hours of health, safety, and emergency response training for (a) direct employees and (b) contract employees</v>
      </c>
      <c r="E71" s="312" t="str">
        <f>IF(Content!$D$6=1,VLOOKUP($A71,'SASB Content Index'!$A:$K,E$1,FALSE),VLOOKUP($A71,'SASB Content Index'!$A:$K,E$1+5,FALSE))</f>
        <v>2,926 employees attended mandatory training sessions. Each contractor working at any of Solidcore’s sites is required to undergo safety training before starting work</v>
      </c>
      <c r="F71" s="317" t="str">
        <f>IF(Content!$D$6=1,VLOOKUP($A71,'SASB Content Index'!$A:$K,F$1,FALSE),VLOOKUP($A71,'SASB Content Index'!$A:$K,F$1+5,FALSE))</f>
        <v>"People" tab</v>
      </c>
    </row>
    <row r="72" spans="1:6" ht="30.6" x14ac:dyDescent="0.3">
      <c r="A72" s="287" t="s">
        <v>2280</v>
      </c>
      <c r="B72" s="473" t="str">
        <f>IF(Content!$D$6=1,VLOOKUP($A72,'SASB Content Index'!$A:$K,B$1,FALSE),VLOOKUP($A72,'SASB Content Index'!$A:$K,B$1+5,FALSE))</f>
        <v>Business Ethics &amp; Transparency</v>
      </c>
      <c r="C72" s="313" t="str">
        <f>IF(Content!$D$6=1,VLOOKUP($A72,'SASB Content Index'!$A:$K,C$1,FALSE),VLOOKUP($A72,'SASB Content Index'!$A:$K,C$1+5,FALSE))</f>
        <v>EM-MM-510a.1</v>
      </c>
      <c r="D72" s="313" t="str">
        <f>IF(Content!$D$6=1,VLOOKUP($A72,'SASB Content Index'!$A:$K,D$1,FALSE),VLOOKUP($A72,'SASB Content Index'!$A:$K,D$1+5,FALSE))</f>
        <v>Description of the management system for prevention of corruption and bribery throughout the value chain</v>
      </c>
      <c r="E72" s="313" t="str">
        <f>IF(Content!$D$6=1,VLOOKUP($A72,'SASB Content Index'!$A:$K,E$1,FALSE),VLOOKUP($A72,'SASB Content Index'!$A:$K,E$1+5,FALSE))</f>
        <v>Ethical business. Anti-bribery and corruption, p. 89</v>
      </c>
      <c r="F72" s="318" t="str">
        <f>IF(Content!$D$6=1,VLOOKUP($A72,'SASB Content Index'!$A:$K,F$1,FALSE),VLOOKUP($A72,'SASB Content Index'!$A:$K,F$1+5,FALSE))</f>
        <v>"Governance and Ethics" tab</v>
      </c>
    </row>
    <row r="73" spans="1:6" ht="20.399999999999999" x14ac:dyDescent="0.3">
      <c r="A73" s="287" t="s">
        <v>2281</v>
      </c>
      <c r="B73" s="474"/>
      <c r="C73" s="312" t="str">
        <f>IF(Content!$D$6=1,VLOOKUP($A73,'SASB Content Index'!$A:$K,C$1,FALSE),VLOOKUP($A73,'SASB Content Index'!$A:$K,C$1+5,FALSE))</f>
        <v>EM-MM-510a.2</v>
      </c>
      <c r="D73" s="312" t="str">
        <f>IF(Content!$D$6=1,VLOOKUP($A73,'SASB Content Index'!$A:$K,D$1,FALSE),VLOOKUP($A73,'SASB Content Index'!$A:$K,D$1+5,FALSE))</f>
        <v>Production in countries that have the 20 lowest rankings in the Corruption Perception Index</v>
      </c>
      <c r="E73" s="312" t="str">
        <f>IF(Content!$D$6=1,VLOOKUP($A73,'SASB Content Index'!$A:$K,E$1,FALSE),VLOOKUP($A73,'SASB Content Index'!$A:$K,E$1+5,FALSE))</f>
        <v>Zero</v>
      </c>
      <c r="F73" s="314" t="str">
        <f>IF(Content!$D$6=1,VLOOKUP($A73,'SASB Content Index'!$A:$K,F$1,FALSE),VLOOKUP($A73,'SASB Content Index'!$A:$K,F$1+5,FALSE))</f>
        <v>-</v>
      </c>
    </row>
    <row r="74" spans="1:6" ht="91.8" x14ac:dyDescent="0.3">
      <c r="A74" s="287" t="s">
        <v>2282</v>
      </c>
      <c r="B74" s="473" t="str">
        <f>IF(Content!$D$6=1,VLOOKUP($A74,'SASB Content Index'!$A:$K,B$1,FALSE),VLOOKUP($A74,'SASB Content Index'!$A:$K,B$1+5,FALSE))</f>
        <v>Tailings Storage Facilities Management</v>
      </c>
      <c r="C74" s="313" t="str">
        <f>IF(Content!$D$6=1,VLOOKUP($A74,'SASB Content Index'!$A:$K,C$1,FALSE),VLOOKUP($A74,'SASB Content Index'!$A:$K,C$1+5,FALSE))</f>
        <v>EM-MM-540a.1</v>
      </c>
      <c r="D74" s="313" t="str">
        <f>IF(Content!$D$6=1,VLOOKUP($A74,'SASB Content Index'!$A:$K,D$1,FALSE),VLOOKUP($A74,'SASB Content Index'!$A:$K,D$1+5,FALSE))</f>
        <v>Tailings storage facility inventory table: (1) facility name, (2) location, (3) ownership status, (4) operational status, (5) construction method, (6) maximum permitted storage capacity, (7) current amount of tailings stored, (8) consequence classification, (9) date of most recent independent technical review, (10) material findings, (11) mitigation measures, (12) site-specific EPRP</v>
      </c>
      <c r="E74" s="313" t="str">
        <f>IF(Content!$D$6=1,VLOOKUP($A74,'SASB Content Index'!$A:$K,E$1,FALSE),VLOOKUP($A74,'SASB Content Index'!$A:$K,E$1+5,FALSE))</f>
        <v>Management of Tailings Storage Facilities Report, p. 196-197</v>
      </c>
      <c r="F74" s="315" t="str">
        <f>IF(Content!$D$6=1,VLOOKUP($A74,'SASB Content Index'!$A:$K,F$1,FALSE),VLOOKUP($A74,'SASB Content Index'!$A:$K,F$1+5,FALSE))</f>
        <v>-</v>
      </c>
    </row>
    <row r="75" spans="1:6" ht="30.6" x14ac:dyDescent="0.3">
      <c r="A75" s="287" t="s">
        <v>2283</v>
      </c>
      <c r="B75" s="459"/>
      <c r="C75" s="298" t="str">
        <f>IF(Content!$D$6=1,VLOOKUP($A75,'SASB Content Index'!$A:$K,C$1,FALSE),VLOOKUP($A75,'SASB Content Index'!$A:$K,C$1+5,FALSE))</f>
        <v>EM-MM-540a.2</v>
      </c>
      <c r="D75" s="298" t="str">
        <f>IF(Content!$D$6=1,VLOOKUP($A75,'SASB Content Index'!$A:$K,D$1,FALSE),VLOOKUP($A75,'SASB Content Index'!$A:$K,D$1+5,FALSE))</f>
        <v>Summary of tailings management systems and governance structure used to monitor and maintain the stability of tailings storage facilities</v>
      </c>
      <c r="E75" s="298" t="str">
        <f>IF(Content!$D$6=1,VLOOKUP($A75,'SASB Content Index'!$A:$K,E$1,FALSE),VLOOKUP($A75,'SASB Content Index'!$A:$K,E$1+5,FALSE))</f>
        <v>Environment, Tailings and overburden waste, p. 68</v>
      </c>
      <c r="F75" s="302" t="str">
        <f>IF(Content!$D$6=1,VLOOKUP($A75,'SASB Content Index'!$A:$K,F$1,FALSE),VLOOKUP($A75,'SASB Content Index'!$A:$K,F$1+5,FALSE))</f>
        <v>-</v>
      </c>
    </row>
    <row r="76" spans="1:6" ht="30.6" x14ac:dyDescent="0.3">
      <c r="A76" s="287" t="s">
        <v>2284</v>
      </c>
      <c r="B76" s="474"/>
      <c r="C76" s="312" t="str">
        <f>IF(Content!$D$6=1,VLOOKUP($A76,'SASB Content Index'!$A:$K,C$1,FALSE),VLOOKUP($A76,'SASB Content Index'!$A:$K,C$1+5,FALSE))</f>
        <v>EM-MM-540a.3</v>
      </c>
      <c r="D76" s="312" t="str">
        <f>IF(Content!$D$6=1,VLOOKUP($A76,'SASB Content Index'!$A:$K,D$1,FALSE),VLOOKUP($A76,'SASB Content Index'!$A:$K,D$1+5,FALSE))</f>
        <v>Approach to development of Emergency Preparedness and Response Plans (EPRPs) for tailings storage facilities</v>
      </c>
      <c r="E76" s="312" t="str">
        <f>IF(Content!$D$6=1,VLOOKUP($A76,'SASB Content Index'!$A:$K,E$1,FALSE),VLOOKUP($A76,'SASB Content Index'!$A:$K,E$1+5,FALSE))</f>
        <v>Environment, Waste and hazardous materials, p. 68-69
Management of Tailings Storage Facilities Report, p. 196-197</v>
      </c>
      <c r="F76" s="314" t="str">
        <f>IF(Content!$D$6=1,VLOOKUP($A76,'SASB Content Index'!$A:$K,F$1,FALSE),VLOOKUP($A76,'SASB Content Index'!$A:$K,F$1+5,FALSE))</f>
        <v>-</v>
      </c>
    </row>
    <row r="77" spans="1:6" x14ac:dyDescent="0.3">
      <c r="A77" s="287" t="s">
        <v>2285</v>
      </c>
      <c r="B77" s="473" t="str">
        <f>IF(Content!$D$6=1,VLOOKUP($A77,'SASB Content Index'!$A:$K,B$1,FALSE),VLOOKUP($A77,'SASB Content Index'!$A:$K,B$1+5,FALSE))</f>
        <v>Activity Metric</v>
      </c>
      <c r="C77" s="473" t="str">
        <f>IF(Content!$D$6=1,VLOOKUP($A77,'SASB Content Index'!$A:$K,C$1,FALSE),VLOOKUP($A77,'SASB Content Index'!$A:$K,C$1+5,FALSE))</f>
        <v>EM-MM-000.A</v>
      </c>
      <c r="D77" s="313" t="str">
        <f>IF(Content!$D$6=1,VLOOKUP($A77,'SASB Content Index'!$A:$K,D$1,FALSE),VLOOKUP($A77,'SASB Content Index'!$A:$K,D$1+5,FALSE))</f>
        <v>Production of:</v>
      </c>
      <c r="E77" s="313"/>
      <c r="F77" s="318" t="str">
        <f>IF(Content!$D$6=1,VLOOKUP($A77,'SASB Content Index'!$A:$K,F$1,FALSE),VLOOKUP($A77,'SASB Content Index'!$A:$K,F$1+5,FALSE))</f>
        <v>"Economic" tab</v>
      </c>
    </row>
    <row r="78" spans="1:6" x14ac:dyDescent="0.3">
      <c r="A78" s="287" t="s">
        <v>2286</v>
      </c>
      <c r="B78" s="459"/>
      <c r="C78" s="459"/>
      <c r="D78" s="298" t="str">
        <f>IF(Content!$D$6=1,VLOOKUP($A78,'SASB Content Index'!$A:$K,D$1,FALSE),VLOOKUP($A78,'SASB Content Index'!$A:$K,D$1+5,FALSE))</f>
        <v>(1) metal ores</v>
      </c>
      <c r="E78" s="298" t="str">
        <f>IF(Content!$D$6=1,VLOOKUP($A78,'SASB Content Index'!$A:$K,E$1,FALSE),VLOOKUP($A78,'SASB Content Index'!$A:$K,E$1+5,FALSE))</f>
        <v>Ore processed: 6,372 Kt</v>
      </c>
      <c r="F78" s="307" t="str">
        <f>IF(Content!$D$6=1,VLOOKUP($A78,'SASB Content Index'!$A:$K,F$1,FALSE),VLOOKUP($A78,'SASB Content Index'!$A:$K,F$1+5,FALSE))</f>
        <v>"Economic" tab</v>
      </c>
    </row>
    <row r="79" spans="1:6" ht="30.6" x14ac:dyDescent="0.3">
      <c r="A79" s="287" t="s">
        <v>2287</v>
      </c>
      <c r="B79" s="459"/>
      <c r="C79" s="459"/>
      <c r="D79" s="298" t="str">
        <f>IF(Content!$D$6=1,VLOOKUP($A79,'SASB Content Index'!$A:$K,D$1,FALSE),VLOOKUP($A79,'SASB Content Index'!$A:$K,D$1+5,FALSE))</f>
        <v>(2) finished metal products</v>
      </c>
      <c r="E79" s="298" t="str">
        <f>IF(Content!$D$6=1,VLOOKUP($A79,'SASB Content Index'!$A:$K,E$1,FALSE),VLOOKUP($A79,'SASB Content Index'!$A:$K,E$1+5,FALSE))</f>
        <v>Gold: 489 Koz
Silver: 0.02 Moz
Total production (gold equivalent): 490 Koz</v>
      </c>
      <c r="F79" s="307" t="str">
        <f>IF(Content!$D$6=1,VLOOKUP($A79,'SASB Content Index'!$A:$K,F$1,FALSE),VLOOKUP($A79,'SASB Content Index'!$A:$K,F$1+5,FALSE))</f>
        <v>"Economic" tab</v>
      </c>
    </row>
    <row r="80" spans="1:6" ht="20.399999999999999" x14ac:dyDescent="0.3">
      <c r="A80" s="287" t="s">
        <v>2288</v>
      </c>
      <c r="B80" s="474"/>
      <c r="C80" s="312" t="str">
        <f>IF(Content!$D$6=1,VLOOKUP($A80,'SASB Content Index'!$A:$K,C$1,FALSE),VLOOKUP($A80,'SASB Content Index'!$A:$K,C$1+5,FALSE))</f>
        <v>EM-MM-000.B</v>
      </c>
      <c r="D80" s="312" t="str">
        <f>IF(Content!$D$6=1,VLOOKUP($A80,'SASB Content Index'!$A:$K,D$1,FALSE),VLOOKUP($A80,'SASB Content Index'!$A:$K,D$1+5,FALSE))</f>
        <v>Total number of employees, percentage contractors</v>
      </c>
      <c r="E80" s="312" t="str">
        <f>IF(Content!$D$6=1,VLOOKUP($A80,'SASB Content Index'!$A:$K,E$1,FALSE),VLOOKUP($A80,'SASB Content Index'!$A:$K,E$1+5,FALSE))</f>
        <v>Average headcount of employees: 3,577
Average headcount of contractors: 2,139</v>
      </c>
      <c r="F80" s="317" t="str">
        <f>IF(Content!$D$6=1,VLOOKUP($A80,'SASB Content Index'!$A:$K,F$1,FALSE),VLOOKUP($A80,'SASB Content Index'!$A:$K,F$1+5,FALSE))</f>
        <v>"People" tab</v>
      </c>
    </row>
  </sheetData>
  <sheetProtection password="EF49" sheet="1" formatCells="0" formatColumns="0" formatRows="0" autoFilter="0" pivotTables="0"/>
  <mergeCells count="60">
    <mergeCell ref="E20:E21"/>
    <mergeCell ref="E22:E23"/>
    <mergeCell ref="E6:E7"/>
    <mergeCell ref="B10:B25"/>
    <mergeCell ref="C10:C25"/>
    <mergeCell ref="D10:D11"/>
    <mergeCell ref="D12:D13"/>
    <mergeCell ref="D14:D15"/>
    <mergeCell ref="D16:D17"/>
    <mergeCell ref="D18:D19"/>
    <mergeCell ref="D20:D21"/>
    <mergeCell ref="D24:D25"/>
    <mergeCell ref="D22:D23"/>
    <mergeCell ref="B6:B9"/>
    <mergeCell ref="C6:C8"/>
    <mergeCell ref="D6:D7"/>
    <mergeCell ref="E10:E11"/>
    <mergeCell ref="E12:E13"/>
    <mergeCell ref="E14:E15"/>
    <mergeCell ref="E16:E17"/>
    <mergeCell ref="E18:E19"/>
    <mergeCell ref="E24:E25"/>
    <mergeCell ref="E26:E27"/>
    <mergeCell ref="E28:E29"/>
    <mergeCell ref="E30:E31"/>
    <mergeCell ref="B26:B31"/>
    <mergeCell ref="C26:C31"/>
    <mergeCell ref="D26:D27"/>
    <mergeCell ref="D28:D29"/>
    <mergeCell ref="D30:D31"/>
    <mergeCell ref="C51:C53"/>
    <mergeCell ref="B46:B53"/>
    <mergeCell ref="D32:D33"/>
    <mergeCell ref="E32:E33"/>
    <mergeCell ref="D34:D35"/>
    <mergeCell ref="E34:E35"/>
    <mergeCell ref="B32:B37"/>
    <mergeCell ref="C32:C36"/>
    <mergeCell ref="D42:D43"/>
    <mergeCell ref="E42:E43"/>
    <mergeCell ref="C42:C43"/>
    <mergeCell ref="B38:B45"/>
    <mergeCell ref="C47:C50"/>
    <mergeCell ref="B54:B60"/>
    <mergeCell ref="C54:C56"/>
    <mergeCell ref="C57:C59"/>
    <mergeCell ref="B61:B62"/>
    <mergeCell ref="B63:B64"/>
    <mergeCell ref="E65:E66"/>
    <mergeCell ref="D67:D68"/>
    <mergeCell ref="E67:E68"/>
    <mergeCell ref="D69:D70"/>
    <mergeCell ref="E69:E70"/>
    <mergeCell ref="B72:B73"/>
    <mergeCell ref="B74:B76"/>
    <mergeCell ref="B77:B80"/>
    <mergeCell ref="C77:C79"/>
    <mergeCell ref="D65:D66"/>
    <mergeCell ref="B65:B71"/>
    <mergeCell ref="C65:C71"/>
  </mergeCells>
  <hyperlinks>
    <hyperlink ref="E5" r:id="rId1" display="https://www.polymetalinternational.com/en/investors-and-media/reports-and-results/annual-reports/"/>
    <hyperlink ref="F6" location="'Climate and Energy'!A1" display="'Climate and Energy'!A1"/>
    <hyperlink ref="F7" location="'Site level'!A1" display="'Site level'!A1"/>
    <hyperlink ref="F9" location="'Climate and Energy'!A1" display="'Climate and Energy'!A1"/>
    <hyperlink ref="F10" location="Environment!A1" display="Environment!A1"/>
    <hyperlink ref="F12" location="Environment!A1" display="Environment!A1"/>
    <hyperlink ref="F14" location="Environment!A1" display="Environment!A1"/>
    <hyperlink ref="F16" location="Environment!A1" display="Environment!A1"/>
    <hyperlink ref="F18" location="Environment!A1" display="Environment!A1"/>
    <hyperlink ref="F20" location="Environment!A1" display="Environment!A1"/>
    <hyperlink ref="F22" location="Environment!A1" display="Environment!A1"/>
    <hyperlink ref="F24" location="Environment!A1" display="Environment!A1"/>
    <hyperlink ref="F11" location="'Site level'!A1" display="'Site level'!A1"/>
    <hyperlink ref="F13" location="'Site level'!A1" display="'Site level'!A1"/>
    <hyperlink ref="F15" location="'Site level'!A1" display="'Site level'!A1"/>
    <hyperlink ref="F17" location="'Site level'!A1" display="'Site level'!A1"/>
    <hyperlink ref="F19" location="'Site level'!A1" display="'Site level'!A1"/>
    <hyperlink ref="F21" location="'Site level'!A1" display="'Site level'!A1"/>
    <hyperlink ref="F23" location="'Site level'!A1" display="'Site level'!A1"/>
    <hyperlink ref="F25" location="'Site level'!A1" display="'Site level'!A1"/>
    <hyperlink ref="F26" location="'Climate and Energy'!A1" display="'Climate and Energy'!A1"/>
    <hyperlink ref="F27" location="'Site level'!A1" display="'Site level'!A1"/>
    <hyperlink ref="F28" location="'Climate and Energy'!A1" display="'Climate and Energy'!A1"/>
    <hyperlink ref="F29" location="'Site level'!A1" display="'Site level'!A1"/>
    <hyperlink ref="F30" location="'Climate and Energy'!A1" display="'Climate and Energy'!A1"/>
    <hyperlink ref="F31" location="'Site level'!A1" display="'Site level'!A1"/>
    <hyperlink ref="F32" location="Environment!A1" display="Environment!A1"/>
    <hyperlink ref="F33" location="'Site level'!A1" display="'Site level'!A1"/>
    <hyperlink ref="F34" location="Environment!A1" display="Environment!A1"/>
    <hyperlink ref="F35" location="'Site level'!A1" display="'Site level'!A1"/>
    <hyperlink ref="F37" location="'Governance and Ethics'!A1" display="'Governance and Ethics'!A1"/>
    <hyperlink ref="F38" location="Environment!A1" display="Environment!A1"/>
    <hyperlink ref="F39:F42" location="Environment!A1" display="Environment!A1"/>
    <hyperlink ref="F43" location="'Site level'!A1" display="'Site level'!A1"/>
    <hyperlink ref="F44" location="'Governance and Ethics'!A1" display="'Governance and Ethics'!A1"/>
    <hyperlink ref="F51:F53" location="Environment!A1" display="Environment!A1"/>
    <hyperlink ref="F60" location="People!A1" display="People!A1"/>
    <hyperlink ref="F61" location="Communities!A1" display="Communities!A1"/>
    <hyperlink ref="F63" location="People!A1" display="People!A1"/>
    <hyperlink ref="F65" location="'H&amp;S'!A1" display="'H&amp;S'!A1"/>
    <hyperlink ref="F67" location="'H&amp;S'!A1" display="'H&amp;S'!A1"/>
    <hyperlink ref="F69" location="'H&amp;S'!A1" display="'H&amp;S'!A1"/>
    <hyperlink ref="F66" location="'Site level'!A1" display="'Site level'!A1"/>
    <hyperlink ref="F68" location="'Site level'!A1" display="'Site level'!A1"/>
    <hyperlink ref="F70" location="'Site level'!A1" display="'Site level'!A1"/>
    <hyperlink ref="F71" location="People!A1" display="People!A1"/>
    <hyperlink ref="F72" location="'Governance and Ethics'!A1" display="'Governance and Ethics'!A1"/>
    <hyperlink ref="F77:F79" location="Economic!A1" display="Economic!A1"/>
    <hyperlink ref="F80" location="People!A1" display="People!A1"/>
  </hyperlinks>
  <pageMargins left="0.7" right="0.7" top="0.75" bottom="0.75" header="0.3" footer="0.3"/>
  <pageSetup paperSize="9" orientation="portrait" verticalDpi="0"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L743"/>
  <sheetViews>
    <sheetView zoomScale="70" zoomScaleNormal="70" workbookViewId="0">
      <pane ySplit="3" topLeftCell="A649" activePane="bottomLeft" state="frozen"/>
      <selection activeCell="U651" sqref="U651"/>
      <selection pane="bottomLeft" activeCell="V661" sqref="V661"/>
    </sheetView>
  </sheetViews>
  <sheetFormatPr defaultRowHeight="14.4" outlineLevelCol="1" x14ac:dyDescent="0.3"/>
  <cols>
    <col min="1" max="1" width="9.109375" style="176"/>
    <col min="2" max="2" width="47.33203125" customWidth="1"/>
    <col min="3" max="3" width="4.33203125" style="124" customWidth="1" outlineLevel="1"/>
    <col min="4" max="4" width="9.109375" customWidth="1" outlineLevel="1"/>
    <col min="5" max="15" width="9.109375" style="124" customWidth="1" outlineLevel="1"/>
    <col min="16" max="16" width="47.33203125" customWidth="1"/>
    <col min="17" max="17" width="4.33203125" style="124" customWidth="1" outlineLevel="1"/>
    <col min="18" max="24" width="9.109375" customWidth="1" outlineLevel="1"/>
    <col min="25" max="29" width="9.109375" style="124" customWidth="1" outlineLevel="1"/>
    <col min="30" max="33" width="12.109375" style="124" customWidth="1"/>
  </cols>
  <sheetData>
    <row r="1" spans="1:34" s="124" customFormat="1" x14ac:dyDescent="0.3">
      <c r="A1" s="177" t="s">
        <v>962</v>
      </c>
      <c r="B1" s="178">
        <v>2</v>
      </c>
      <c r="C1" s="178">
        <v>3</v>
      </c>
      <c r="D1" s="178">
        <v>4</v>
      </c>
      <c r="E1" s="178">
        <v>5</v>
      </c>
      <c r="F1" s="178">
        <v>6</v>
      </c>
      <c r="G1" s="178">
        <v>7</v>
      </c>
      <c r="H1" s="178">
        <v>8</v>
      </c>
      <c r="I1" s="178">
        <v>9</v>
      </c>
      <c r="J1" s="178">
        <v>10</v>
      </c>
      <c r="K1" s="178">
        <v>11</v>
      </c>
      <c r="L1" s="178">
        <v>12</v>
      </c>
      <c r="M1" s="178">
        <v>13</v>
      </c>
      <c r="N1" s="178">
        <v>14</v>
      </c>
      <c r="O1" s="178">
        <v>15</v>
      </c>
      <c r="P1" s="178">
        <v>2</v>
      </c>
      <c r="Q1" s="178">
        <v>3</v>
      </c>
      <c r="R1" s="178">
        <v>4</v>
      </c>
      <c r="S1" s="178">
        <v>5</v>
      </c>
      <c r="T1" s="178">
        <v>6</v>
      </c>
      <c r="U1" s="178">
        <v>7</v>
      </c>
      <c r="V1" s="178">
        <v>8</v>
      </c>
      <c r="W1" s="178">
        <v>9</v>
      </c>
      <c r="X1" s="178">
        <v>10</v>
      </c>
      <c r="Y1" s="178">
        <v>11</v>
      </c>
      <c r="Z1" s="178">
        <v>12</v>
      </c>
      <c r="AA1" s="178">
        <v>13</v>
      </c>
      <c r="AB1" s="178">
        <v>14</v>
      </c>
      <c r="AC1" s="178">
        <v>15</v>
      </c>
      <c r="AD1" s="178"/>
      <c r="AE1" s="178"/>
      <c r="AF1" s="178"/>
      <c r="AG1" s="178"/>
      <c r="AH1" s="178"/>
    </row>
    <row r="2" spans="1:34" s="124" customFormat="1" x14ac:dyDescent="0.3">
      <c r="A2" s="179"/>
      <c r="B2" s="476" t="s">
        <v>963</v>
      </c>
      <c r="C2" s="477"/>
      <c r="D2" s="477"/>
      <c r="E2" s="477"/>
      <c r="F2" s="477"/>
      <c r="G2" s="477"/>
      <c r="H2" s="477"/>
      <c r="I2" s="477"/>
      <c r="J2" s="477"/>
      <c r="K2" s="477"/>
      <c r="L2" s="477"/>
      <c r="M2" s="477"/>
      <c r="N2" s="478"/>
      <c r="O2" s="311"/>
      <c r="P2" s="476" t="s">
        <v>1007</v>
      </c>
      <c r="Q2" s="477"/>
      <c r="R2" s="477"/>
      <c r="S2" s="477"/>
      <c r="T2" s="477"/>
      <c r="U2" s="477"/>
      <c r="V2" s="477"/>
      <c r="W2" s="477"/>
      <c r="X2" s="477"/>
      <c r="Y2" s="477"/>
      <c r="Z2" s="477"/>
      <c r="AA2" s="477"/>
      <c r="AB2" s="478"/>
      <c r="AC2" s="319"/>
      <c r="AD2" s="319"/>
      <c r="AE2" s="319"/>
      <c r="AF2" s="319"/>
      <c r="AG2" s="319"/>
      <c r="AH2" s="319"/>
    </row>
    <row r="3" spans="1:34" x14ac:dyDescent="0.3">
      <c r="A3" s="180" t="s">
        <v>964</v>
      </c>
      <c r="B3" s="181" t="s">
        <v>965</v>
      </c>
      <c r="C3" s="181"/>
      <c r="D3" s="181" t="s">
        <v>966</v>
      </c>
      <c r="E3" s="181">
        <v>2014</v>
      </c>
      <c r="F3" s="181">
        <v>2015</v>
      </c>
      <c r="G3" s="181">
        <v>2016</v>
      </c>
      <c r="H3" s="181">
        <v>2017</v>
      </c>
      <c r="I3" s="181">
        <v>2018</v>
      </c>
      <c r="J3" s="181">
        <v>2019</v>
      </c>
      <c r="K3" s="181">
        <v>2020</v>
      </c>
      <c r="L3" s="181">
        <v>2021</v>
      </c>
      <c r="M3" s="181">
        <v>2022</v>
      </c>
      <c r="N3" s="181">
        <v>2023</v>
      </c>
      <c r="O3" s="181">
        <v>2024</v>
      </c>
      <c r="P3" s="181" t="s">
        <v>965</v>
      </c>
      <c r="Q3" s="181"/>
      <c r="R3" s="181" t="s">
        <v>966</v>
      </c>
      <c r="S3" s="181">
        <v>2014</v>
      </c>
      <c r="T3" s="181">
        <v>2015</v>
      </c>
      <c r="U3" s="181">
        <v>2016</v>
      </c>
      <c r="V3" s="181">
        <v>2017</v>
      </c>
      <c r="W3" s="181">
        <v>2018</v>
      </c>
      <c r="X3" s="181">
        <v>2019</v>
      </c>
      <c r="Y3" s="181">
        <v>2020</v>
      </c>
      <c r="Z3" s="181">
        <v>2021</v>
      </c>
      <c r="AA3" s="181">
        <v>2022</v>
      </c>
      <c r="AB3" s="181">
        <v>2023</v>
      </c>
      <c r="AC3" s="181">
        <v>2024</v>
      </c>
      <c r="AD3" s="320" t="s">
        <v>2047</v>
      </c>
      <c r="AE3" s="320" t="s">
        <v>2210</v>
      </c>
      <c r="AF3" s="320" t="s">
        <v>2331</v>
      </c>
      <c r="AG3" s="320" t="s">
        <v>2305</v>
      </c>
      <c r="AH3" s="320" t="s">
        <v>2362</v>
      </c>
    </row>
    <row r="4" spans="1:34" x14ac:dyDescent="0.3">
      <c r="A4" s="176" t="s">
        <v>933</v>
      </c>
      <c r="D4" t="s">
        <v>23</v>
      </c>
      <c r="F4" s="124">
        <v>2024</v>
      </c>
      <c r="G4" s="124" t="s">
        <v>2557</v>
      </c>
      <c r="R4" t="s">
        <v>967</v>
      </c>
      <c r="S4" s="124"/>
      <c r="T4" s="124">
        <v>2024</v>
      </c>
      <c r="U4" s="176" t="s">
        <v>2565</v>
      </c>
    </row>
    <row r="5" spans="1:34" x14ac:dyDescent="0.3">
      <c r="A5" s="176" t="s">
        <v>934</v>
      </c>
      <c r="B5" t="s">
        <v>231</v>
      </c>
      <c r="P5" s="124" t="s">
        <v>968</v>
      </c>
    </row>
    <row r="6" spans="1:34" x14ac:dyDescent="0.3">
      <c r="A6" s="340">
        <v>1</v>
      </c>
      <c r="B6" s="342" t="s">
        <v>2404</v>
      </c>
      <c r="C6" s="342"/>
      <c r="D6" s="342"/>
      <c r="E6" s="342"/>
      <c r="F6" s="342"/>
      <c r="G6" s="342"/>
      <c r="H6" s="342"/>
      <c r="I6" s="342"/>
      <c r="J6" s="342"/>
      <c r="K6" s="342"/>
      <c r="L6" s="342"/>
      <c r="M6" s="342"/>
      <c r="N6" s="342"/>
      <c r="O6" s="342"/>
      <c r="P6" s="342" t="s">
        <v>2405</v>
      </c>
      <c r="Q6" s="342"/>
      <c r="R6" s="342"/>
      <c r="S6" s="342"/>
      <c r="T6" s="342"/>
      <c r="U6" s="342"/>
      <c r="V6" s="342"/>
      <c r="W6" s="342"/>
      <c r="X6" s="342"/>
      <c r="Y6" s="342"/>
      <c r="Z6" s="342"/>
      <c r="AA6" s="342"/>
      <c r="AB6" s="342"/>
      <c r="AC6" s="342"/>
      <c r="AD6" s="342"/>
      <c r="AE6" s="342"/>
      <c r="AF6" s="342"/>
      <c r="AG6" s="342"/>
    </row>
    <row r="7" spans="1:34" x14ac:dyDescent="0.3">
      <c r="A7" s="343" t="s">
        <v>325</v>
      </c>
      <c r="B7" s="344" t="s">
        <v>326</v>
      </c>
      <c r="C7" s="344"/>
      <c r="D7" s="344"/>
      <c r="E7" s="344"/>
      <c r="F7" s="344"/>
      <c r="G7" s="344"/>
      <c r="H7" s="344"/>
      <c r="I7" s="344"/>
      <c r="J7" s="344"/>
      <c r="K7" s="344"/>
      <c r="L7" s="344"/>
      <c r="M7" s="344"/>
      <c r="N7" s="344"/>
      <c r="O7" s="344"/>
      <c r="P7" s="344" t="s">
        <v>1944</v>
      </c>
      <c r="Q7" s="344"/>
      <c r="R7" s="344"/>
      <c r="S7" s="344"/>
      <c r="T7" s="344"/>
      <c r="U7" s="344"/>
      <c r="V7" s="344"/>
      <c r="W7" s="344"/>
      <c r="X7" s="344"/>
      <c r="Y7" s="344"/>
      <c r="Z7" s="344"/>
      <c r="AA7" s="344"/>
      <c r="AB7" s="344"/>
      <c r="AC7" s="344"/>
      <c r="AD7" s="345"/>
      <c r="AE7" s="344"/>
      <c r="AF7" s="344"/>
      <c r="AG7" s="344"/>
    </row>
    <row r="8" spans="1:34" x14ac:dyDescent="0.3">
      <c r="A8" s="343" t="s">
        <v>329</v>
      </c>
      <c r="B8" s="344" t="s">
        <v>87</v>
      </c>
      <c r="C8" s="344"/>
      <c r="D8" s="344" t="s">
        <v>56</v>
      </c>
      <c r="E8" s="344">
        <v>11</v>
      </c>
      <c r="F8" s="344">
        <v>16</v>
      </c>
      <c r="G8" s="344">
        <v>19</v>
      </c>
      <c r="H8" s="344">
        <v>16</v>
      </c>
      <c r="I8" s="344">
        <v>11</v>
      </c>
      <c r="J8" s="344">
        <v>20</v>
      </c>
      <c r="K8" s="344">
        <v>13</v>
      </c>
      <c r="L8" s="344">
        <v>15</v>
      </c>
      <c r="M8" s="344">
        <v>13</v>
      </c>
      <c r="N8" s="344">
        <v>10</v>
      </c>
      <c r="O8" s="344"/>
      <c r="P8" s="344" t="s">
        <v>970</v>
      </c>
      <c r="Q8" s="344"/>
      <c r="R8" s="344" t="s">
        <v>971</v>
      </c>
      <c r="S8" s="344">
        <v>11</v>
      </c>
      <c r="T8" s="344">
        <v>16</v>
      </c>
      <c r="U8" s="344">
        <v>19</v>
      </c>
      <c r="V8" s="344">
        <v>16</v>
      </c>
      <c r="W8" s="344">
        <v>11</v>
      </c>
      <c r="X8" s="344">
        <v>20</v>
      </c>
      <c r="Y8" s="344">
        <v>13</v>
      </c>
      <c r="Z8" s="344">
        <v>15</v>
      </c>
      <c r="AA8" s="344">
        <v>13</v>
      </c>
      <c r="AB8" s="344">
        <v>10</v>
      </c>
      <c r="AC8" s="344"/>
      <c r="AD8" s="344" t="s">
        <v>2294</v>
      </c>
      <c r="AE8" s="344" t="s">
        <v>2022</v>
      </c>
      <c r="AF8" s="344" t="s">
        <v>2382</v>
      </c>
      <c r="AG8" s="344"/>
    </row>
    <row r="9" spans="1:34" x14ac:dyDescent="0.3">
      <c r="A9" s="343" t="s">
        <v>330</v>
      </c>
      <c r="B9" s="344" t="s">
        <v>88</v>
      </c>
      <c r="C9" s="344"/>
      <c r="D9" s="344" t="s">
        <v>56</v>
      </c>
      <c r="E9" s="344">
        <v>3</v>
      </c>
      <c r="F9" s="344">
        <v>6</v>
      </c>
      <c r="G9" s="344">
        <v>4</v>
      </c>
      <c r="H9" s="344">
        <v>2</v>
      </c>
      <c r="I9" s="344">
        <v>1</v>
      </c>
      <c r="J9" s="344">
        <v>2</v>
      </c>
      <c r="K9" s="344">
        <v>0</v>
      </c>
      <c r="L9" s="344">
        <v>0</v>
      </c>
      <c r="M9" s="344">
        <v>0</v>
      </c>
      <c r="N9" s="344">
        <v>0</v>
      </c>
      <c r="O9" s="344"/>
      <c r="P9" s="344" t="s">
        <v>973</v>
      </c>
      <c r="Q9" s="344"/>
      <c r="R9" s="344" t="s">
        <v>971</v>
      </c>
      <c r="S9" s="344">
        <v>3</v>
      </c>
      <c r="T9" s="344">
        <v>6</v>
      </c>
      <c r="U9" s="344">
        <v>4</v>
      </c>
      <c r="V9" s="344">
        <v>2</v>
      </c>
      <c r="W9" s="344">
        <v>1</v>
      </c>
      <c r="X9" s="344">
        <v>2</v>
      </c>
      <c r="Y9" s="344">
        <v>0</v>
      </c>
      <c r="Z9" s="344">
        <v>0</v>
      </c>
      <c r="AA9" s="344">
        <v>0</v>
      </c>
      <c r="AB9" s="344">
        <v>0</v>
      </c>
      <c r="AC9" s="344"/>
      <c r="AD9" s="344" t="s">
        <v>2294</v>
      </c>
      <c r="AE9" s="344" t="s">
        <v>2296</v>
      </c>
      <c r="AF9" s="344" t="s">
        <v>2382</v>
      </c>
      <c r="AG9" s="344"/>
    </row>
    <row r="10" spans="1:34" x14ac:dyDescent="0.3">
      <c r="A10" s="343" t="s">
        <v>331</v>
      </c>
      <c r="B10" s="344" t="s">
        <v>89</v>
      </c>
      <c r="C10" s="344"/>
      <c r="D10" s="344" t="s">
        <v>56</v>
      </c>
      <c r="E10" s="344">
        <v>2</v>
      </c>
      <c r="F10" s="344">
        <v>2</v>
      </c>
      <c r="G10" s="344">
        <v>1</v>
      </c>
      <c r="H10" s="344">
        <v>2</v>
      </c>
      <c r="I10" s="344">
        <v>2</v>
      </c>
      <c r="J10" s="344">
        <v>3</v>
      </c>
      <c r="K10" s="344">
        <v>2</v>
      </c>
      <c r="L10" s="344">
        <v>2</v>
      </c>
      <c r="M10" s="344">
        <v>0</v>
      </c>
      <c r="N10" s="344">
        <v>2</v>
      </c>
      <c r="O10" s="344"/>
      <c r="P10" s="344" t="s">
        <v>974</v>
      </c>
      <c r="Q10" s="344"/>
      <c r="R10" s="344" t="s">
        <v>971</v>
      </c>
      <c r="S10" s="344">
        <v>2</v>
      </c>
      <c r="T10" s="344">
        <v>2</v>
      </c>
      <c r="U10" s="344">
        <v>1</v>
      </c>
      <c r="V10" s="344">
        <v>2</v>
      </c>
      <c r="W10" s="344">
        <v>2</v>
      </c>
      <c r="X10" s="344">
        <v>3</v>
      </c>
      <c r="Y10" s="344">
        <v>2</v>
      </c>
      <c r="Z10" s="344">
        <v>2</v>
      </c>
      <c r="AA10" s="344">
        <v>0</v>
      </c>
      <c r="AB10" s="344">
        <v>2</v>
      </c>
      <c r="AC10" s="344"/>
      <c r="AD10" s="344" t="s">
        <v>2294</v>
      </c>
      <c r="AE10" s="344" t="s">
        <v>2022</v>
      </c>
      <c r="AF10" s="344" t="s">
        <v>2382</v>
      </c>
      <c r="AG10" s="344"/>
    </row>
    <row r="11" spans="1:34" x14ac:dyDescent="0.3">
      <c r="A11" s="343" t="s">
        <v>332</v>
      </c>
      <c r="B11" s="344" t="s">
        <v>124</v>
      </c>
      <c r="C11" s="344"/>
      <c r="D11" s="344" t="s">
        <v>56</v>
      </c>
      <c r="E11" s="344">
        <v>6</v>
      </c>
      <c r="F11" s="344">
        <v>8</v>
      </c>
      <c r="G11" s="344">
        <v>14</v>
      </c>
      <c r="H11" s="344">
        <v>12</v>
      </c>
      <c r="I11" s="344">
        <v>8</v>
      </c>
      <c r="J11" s="344">
        <v>15</v>
      </c>
      <c r="K11" s="344">
        <v>11</v>
      </c>
      <c r="L11" s="344">
        <v>13</v>
      </c>
      <c r="M11" s="344">
        <v>13</v>
      </c>
      <c r="N11" s="344">
        <v>8</v>
      </c>
      <c r="O11" s="344"/>
      <c r="P11" s="344" t="s">
        <v>975</v>
      </c>
      <c r="Q11" s="344"/>
      <c r="R11" s="344" t="s">
        <v>971</v>
      </c>
      <c r="S11" s="344">
        <v>6</v>
      </c>
      <c r="T11" s="344">
        <v>8</v>
      </c>
      <c r="U11" s="344">
        <v>14</v>
      </c>
      <c r="V11" s="344">
        <v>12</v>
      </c>
      <c r="W11" s="344">
        <v>8</v>
      </c>
      <c r="X11" s="344">
        <v>15</v>
      </c>
      <c r="Y11" s="344">
        <v>11</v>
      </c>
      <c r="Z11" s="344">
        <v>13</v>
      </c>
      <c r="AA11" s="344">
        <v>13</v>
      </c>
      <c r="AB11" s="344">
        <v>8</v>
      </c>
      <c r="AC11" s="344"/>
      <c r="AD11" s="344" t="s">
        <v>2294</v>
      </c>
      <c r="AE11" s="344" t="s">
        <v>2022</v>
      </c>
      <c r="AF11" s="344" t="s">
        <v>2382</v>
      </c>
      <c r="AG11" s="344"/>
    </row>
    <row r="12" spans="1:34" x14ac:dyDescent="0.3">
      <c r="A12" s="343" t="s">
        <v>333</v>
      </c>
      <c r="B12" s="344" t="s">
        <v>327</v>
      </c>
      <c r="C12" s="344"/>
      <c r="D12" s="344" t="s">
        <v>59</v>
      </c>
      <c r="E12" s="344">
        <v>0.13</v>
      </c>
      <c r="F12" s="344">
        <v>0.22</v>
      </c>
      <c r="G12" s="344">
        <v>0.19</v>
      </c>
      <c r="H12" s="344">
        <v>0.15</v>
      </c>
      <c r="I12" s="344">
        <v>0.09</v>
      </c>
      <c r="J12" s="344">
        <v>0.19</v>
      </c>
      <c r="K12" s="344">
        <v>0.12</v>
      </c>
      <c r="L12" s="344">
        <v>0.12</v>
      </c>
      <c r="M12" s="344">
        <v>0.1</v>
      </c>
      <c r="N12" s="344">
        <v>7.0000000000000007E-2</v>
      </c>
      <c r="O12" s="344"/>
      <c r="P12" s="344" t="s">
        <v>350</v>
      </c>
      <c r="Q12" s="344"/>
      <c r="R12" s="344" t="s">
        <v>972</v>
      </c>
      <c r="S12" s="344">
        <v>0.13</v>
      </c>
      <c r="T12" s="344">
        <v>0.22</v>
      </c>
      <c r="U12" s="344">
        <v>0.19</v>
      </c>
      <c r="V12" s="344">
        <v>0.15</v>
      </c>
      <c r="W12" s="344">
        <v>0.09</v>
      </c>
      <c r="X12" s="344">
        <v>0.19</v>
      </c>
      <c r="Y12" s="344">
        <v>0.12</v>
      </c>
      <c r="Z12" s="344">
        <v>0.12</v>
      </c>
      <c r="AA12" s="344">
        <v>0.1</v>
      </c>
      <c r="AB12" s="344">
        <v>7.0000000000000007E-2</v>
      </c>
      <c r="AC12" s="344"/>
      <c r="AD12" s="344" t="s">
        <v>2022</v>
      </c>
      <c r="AE12" s="344" t="s">
        <v>2296</v>
      </c>
      <c r="AF12" s="344" t="s">
        <v>2382</v>
      </c>
      <c r="AG12" s="344"/>
    </row>
    <row r="13" spans="1:34" x14ac:dyDescent="0.3">
      <c r="A13" s="343" t="s">
        <v>334</v>
      </c>
      <c r="B13" s="344" t="s">
        <v>328</v>
      </c>
      <c r="C13" s="344"/>
      <c r="D13" s="344" t="s">
        <v>56</v>
      </c>
      <c r="E13" s="344" t="s">
        <v>70</v>
      </c>
      <c r="F13" s="344" t="s">
        <v>70</v>
      </c>
      <c r="G13" s="344" t="s">
        <v>70</v>
      </c>
      <c r="H13" s="344" t="s">
        <v>70</v>
      </c>
      <c r="I13" s="344" t="s">
        <v>70</v>
      </c>
      <c r="J13" s="344">
        <v>1760</v>
      </c>
      <c r="K13" s="344">
        <v>1583</v>
      </c>
      <c r="L13" s="344">
        <v>1516</v>
      </c>
      <c r="M13" s="344">
        <v>877</v>
      </c>
      <c r="N13" s="344">
        <v>1156</v>
      </c>
      <c r="O13" s="344"/>
      <c r="P13" s="344" t="s">
        <v>976</v>
      </c>
      <c r="Q13" s="344"/>
      <c r="R13" s="344" t="s">
        <v>978</v>
      </c>
      <c r="S13" s="344" t="s">
        <v>70</v>
      </c>
      <c r="T13" s="344" t="s">
        <v>70</v>
      </c>
      <c r="U13" s="344" t="s">
        <v>70</v>
      </c>
      <c r="V13" s="344" t="s">
        <v>70</v>
      </c>
      <c r="W13" s="344" t="s">
        <v>70</v>
      </c>
      <c r="X13" s="344">
        <v>1760</v>
      </c>
      <c r="Y13" s="344">
        <v>1583</v>
      </c>
      <c r="Z13" s="344">
        <v>1516</v>
      </c>
      <c r="AA13" s="344">
        <v>877</v>
      </c>
      <c r="AB13" s="344">
        <v>1156</v>
      </c>
      <c r="AC13" s="344"/>
      <c r="AD13" s="344" t="s">
        <v>2022</v>
      </c>
      <c r="AE13" s="344" t="s">
        <v>2022</v>
      </c>
      <c r="AF13" s="344" t="s">
        <v>2382</v>
      </c>
      <c r="AG13" s="344" t="s">
        <v>2306</v>
      </c>
    </row>
    <row r="14" spans="1:34" x14ac:dyDescent="0.3">
      <c r="A14" s="343" t="s">
        <v>335</v>
      </c>
      <c r="B14" s="344" t="s">
        <v>64</v>
      </c>
      <c r="C14" s="344"/>
      <c r="D14" s="344" t="s">
        <v>56</v>
      </c>
      <c r="E14" s="344">
        <v>0</v>
      </c>
      <c r="F14" s="344">
        <v>0</v>
      </c>
      <c r="G14" s="344">
        <v>4</v>
      </c>
      <c r="H14" s="344">
        <v>3</v>
      </c>
      <c r="I14" s="344">
        <v>3</v>
      </c>
      <c r="J14" s="344">
        <v>1</v>
      </c>
      <c r="K14" s="344">
        <v>2</v>
      </c>
      <c r="L14" s="344">
        <v>5</v>
      </c>
      <c r="M14" s="344">
        <v>9</v>
      </c>
      <c r="N14" s="344">
        <v>8</v>
      </c>
      <c r="O14" s="344"/>
      <c r="P14" s="344" t="s">
        <v>977</v>
      </c>
      <c r="Q14" s="344"/>
      <c r="R14" s="344" t="s">
        <v>971</v>
      </c>
      <c r="S14" s="344">
        <v>0</v>
      </c>
      <c r="T14" s="344">
        <v>0</v>
      </c>
      <c r="U14" s="344">
        <v>4</v>
      </c>
      <c r="V14" s="344">
        <v>3</v>
      </c>
      <c r="W14" s="344">
        <v>3</v>
      </c>
      <c r="X14" s="344">
        <v>1</v>
      </c>
      <c r="Y14" s="344">
        <v>2</v>
      </c>
      <c r="Z14" s="344">
        <v>5</v>
      </c>
      <c r="AA14" s="344">
        <v>9</v>
      </c>
      <c r="AB14" s="344">
        <v>8</v>
      </c>
      <c r="AC14" s="344"/>
      <c r="AD14" s="344" t="s">
        <v>2295</v>
      </c>
      <c r="AE14" s="344" t="s">
        <v>2022</v>
      </c>
      <c r="AF14" s="344" t="s">
        <v>2382</v>
      </c>
      <c r="AG14" s="344"/>
    </row>
    <row r="15" spans="1:34" x14ac:dyDescent="0.3">
      <c r="A15" s="343" t="s">
        <v>336</v>
      </c>
      <c r="B15" s="344" t="s">
        <v>99</v>
      </c>
      <c r="C15" s="344"/>
      <c r="D15" s="344" t="s">
        <v>56</v>
      </c>
      <c r="E15" s="344" t="s">
        <v>70</v>
      </c>
      <c r="F15" s="344" t="s">
        <v>70</v>
      </c>
      <c r="G15" s="344" t="s">
        <v>70</v>
      </c>
      <c r="H15" s="344" t="s">
        <v>70</v>
      </c>
      <c r="I15" s="344" t="s">
        <v>70</v>
      </c>
      <c r="J15" s="344">
        <v>2684</v>
      </c>
      <c r="K15" s="344">
        <v>3653</v>
      </c>
      <c r="L15" s="344">
        <v>4687</v>
      </c>
      <c r="M15" s="344">
        <v>4770</v>
      </c>
      <c r="N15" s="344">
        <v>4881</v>
      </c>
      <c r="O15" s="344"/>
      <c r="P15" s="344" t="s">
        <v>979</v>
      </c>
      <c r="Q15" s="344"/>
      <c r="R15" s="344" t="s">
        <v>971</v>
      </c>
      <c r="S15" s="344" t="s">
        <v>70</v>
      </c>
      <c r="T15" s="344" t="s">
        <v>70</v>
      </c>
      <c r="U15" s="344" t="s">
        <v>70</v>
      </c>
      <c r="V15" s="344" t="s">
        <v>70</v>
      </c>
      <c r="W15" s="344" t="s">
        <v>70</v>
      </c>
      <c r="X15" s="344">
        <v>2684</v>
      </c>
      <c r="Y15" s="344">
        <v>3653</v>
      </c>
      <c r="Z15" s="344">
        <v>4687</v>
      </c>
      <c r="AA15" s="344">
        <v>4770</v>
      </c>
      <c r="AB15" s="344">
        <v>4881</v>
      </c>
      <c r="AC15" s="344"/>
      <c r="AD15" s="344" t="s">
        <v>2022</v>
      </c>
      <c r="AE15" s="344" t="s">
        <v>2296</v>
      </c>
      <c r="AF15" s="344" t="s">
        <v>2022</v>
      </c>
      <c r="AG15" s="344"/>
    </row>
    <row r="16" spans="1:34" x14ac:dyDescent="0.3">
      <c r="A16" s="343" t="s">
        <v>351</v>
      </c>
      <c r="B16" s="344" t="s">
        <v>349</v>
      </c>
      <c r="C16" s="344"/>
      <c r="D16" s="344"/>
      <c r="E16" s="344"/>
      <c r="F16" s="344"/>
      <c r="G16" s="344"/>
      <c r="H16" s="344"/>
      <c r="I16" s="344"/>
      <c r="J16" s="344"/>
      <c r="K16" s="344"/>
      <c r="L16" s="344"/>
      <c r="M16" s="344"/>
      <c r="N16" s="344"/>
      <c r="O16" s="344"/>
      <c r="P16" s="344" t="s">
        <v>980</v>
      </c>
      <c r="Q16" s="344"/>
      <c r="R16" s="344"/>
      <c r="S16" s="344"/>
      <c r="T16" s="344"/>
      <c r="U16" s="344"/>
      <c r="V16" s="344"/>
      <c r="W16" s="344"/>
      <c r="X16" s="344"/>
      <c r="Y16" s="344"/>
      <c r="Z16" s="344"/>
      <c r="AA16" s="344"/>
      <c r="AB16" s="344"/>
      <c r="AC16" s="344"/>
      <c r="AD16" s="344"/>
      <c r="AE16" s="344"/>
      <c r="AF16" s="344"/>
      <c r="AG16" s="344"/>
    </row>
    <row r="17" spans="1:33" x14ac:dyDescent="0.3">
      <c r="A17" s="343" t="s">
        <v>352</v>
      </c>
      <c r="B17" s="344" t="s">
        <v>87</v>
      </c>
      <c r="C17" s="344"/>
      <c r="D17" s="344" t="s">
        <v>56</v>
      </c>
      <c r="E17" s="344">
        <v>9</v>
      </c>
      <c r="F17" s="344">
        <v>4</v>
      </c>
      <c r="G17" s="344">
        <v>12</v>
      </c>
      <c r="H17" s="344">
        <v>9</v>
      </c>
      <c r="I17" s="344">
        <v>15</v>
      </c>
      <c r="J17" s="344">
        <v>10</v>
      </c>
      <c r="K17" s="344">
        <v>12</v>
      </c>
      <c r="L17" s="344">
        <v>6</v>
      </c>
      <c r="M17" s="344">
        <v>12</v>
      </c>
      <c r="N17" s="344">
        <v>4</v>
      </c>
      <c r="O17" s="344"/>
      <c r="P17" s="344" t="s">
        <v>970</v>
      </c>
      <c r="Q17" s="344"/>
      <c r="R17" s="344" t="s">
        <v>971</v>
      </c>
      <c r="S17" s="344">
        <v>9</v>
      </c>
      <c r="T17" s="344">
        <v>4</v>
      </c>
      <c r="U17" s="344">
        <v>12</v>
      </c>
      <c r="V17" s="344">
        <v>9</v>
      </c>
      <c r="W17" s="344">
        <v>15</v>
      </c>
      <c r="X17" s="344">
        <v>10</v>
      </c>
      <c r="Y17" s="344">
        <v>12</v>
      </c>
      <c r="Z17" s="344">
        <v>6</v>
      </c>
      <c r="AA17" s="344">
        <v>12</v>
      </c>
      <c r="AB17" s="344">
        <v>4</v>
      </c>
      <c r="AC17" s="344"/>
      <c r="AD17" s="344" t="s">
        <v>2294</v>
      </c>
      <c r="AE17" s="344" t="s">
        <v>2022</v>
      </c>
      <c r="AF17" s="344" t="s">
        <v>2382</v>
      </c>
      <c r="AG17" s="344"/>
    </row>
    <row r="18" spans="1:33" x14ac:dyDescent="0.3">
      <c r="A18" s="343" t="s">
        <v>353</v>
      </c>
      <c r="B18" s="344" t="s">
        <v>88</v>
      </c>
      <c r="C18" s="344"/>
      <c r="D18" s="344" t="s">
        <v>56</v>
      </c>
      <c r="E18" s="344">
        <v>1</v>
      </c>
      <c r="F18" s="344">
        <v>3</v>
      </c>
      <c r="G18" s="344">
        <v>3</v>
      </c>
      <c r="H18" s="344">
        <v>1</v>
      </c>
      <c r="I18" s="344">
        <v>0</v>
      </c>
      <c r="J18" s="344">
        <v>1</v>
      </c>
      <c r="K18" s="344">
        <v>0</v>
      </c>
      <c r="L18" s="344">
        <v>1</v>
      </c>
      <c r="M18" s="344">
        <v>0</v>
      </c>
      <c r="N18" s="344">
        <v>0</v>
      </c>
      <c r="O18" s="344"/>
      <c r="P18" s="344" t="s">
        <v>973</v>
      </c>
      <c r="Q18" s="344"/>
      <c r="R18" s="344" t="s">
        <v>971</v>
      </c>
      <c r="S18" s="344">
        <v>1</v>
      </c>
      <c r="T18" s="344">
        <v>3</v>
      </c>
      <c r="U18" s="344">
        <v>3</v>
      </c>
      <c r="V18" s="344">
        <v>1</v>
      </c>
      <c r="W18" s="344">
        <v>0</v>
      </c>
      <c r="X18" s="344">
        <v>1</v>
      </c>
      <c r="Y18" s="344">
        <v>0</v>
      </c>
      <c r="Z18" s="344">
        <v>1</v>
      </c>
      <c r="AA18" s="344">
        <v>0</v>
      </c>
      <c r="AB18" s="344">
        <v>0</v>
      </c>
      <c r="AC18" s="344"/>
      <c r="AD18" s="344" t="s">
        <v>2294</v>
      </c>
      <c r="AE18" s="344" t="s">
        <v>2296</v>
      </c>
      <c r="AF18" s="344" t="s">
        <v>2382</v>
      </c>
      <c r="AG18" s="344"/>
    </row>
    <row r="19" spans="1:33" x14ac:dyDescent="0.3">
      <c r="A19" s="343" t="s">
        <v>354</v>
      </c>
      <c r="B19" s="344" t="s">
        <v>89</v>
      </c>
      <c r="C19" s="344"/>
      <c r="D19" s="344" t="s">
        <v>56</v>
      </c>
      <c r="E19" s="344" t="s">
        <v>70</v>
      </c>
      <c r="F19" s="344" t="s">
        <v>70</v>
      </c>
      <c r="G19" s="344" t="s">
        <v>70</v>
      </c>
      <c r="H19" s="344">
        <v>0</v>
      </c>
      <c r="I19" s="344">
        <v>0</v>
      </c>
      <c r="J19" s="344">
        <v>0</v>
      </c>
      <c r="K19" s="344">
        <v>0</v>
      </c>
      <c r="L19" s="344">
        <v>0</v>
      </c>
      <c r="M19" s="344">
        <v>0</v>
      </c>
      <c r="N19" s="344">
        <v>0</v>
      </c>
      <c r="O19" s="344"/>
      <c r="P19" s="344" t="s">
        <v>974</v>
      </c>
      <c r="Q19" s="344"/>
      <c r="R19" s="344" t="s">
        <v>971</v>
      </c>
      <c r="S19" s="344" t="s">
        <v>70</v>
      </c>
      <c r="T19" s="344" t="s">
        <v>70</v>
      </c>
      <c r="U19" s="344" t="s">
        <v>70</v>
      </c>
      <c r="V19" s="344">
        <v>0</v>
      </c>
      <c r="W19" s="344">
        <v>0</v>
      </c>
      <c r="X19" s="344">
        <v>0</v>
      </c>
      <c r="Y19" s="344">
        <v>0</v>
      </c>
      <c r="Z19" s="344">
        <v>0</v>
      </c>
      <c r="AA19" s="344">
        <v>0</v>
      </c>
      <c r="AB19" s="344">
        <v>0</v>
      </c>
      <c r="AC19" s="344"/>
      <c r="AD19" s="344" t="s">
        <v>2294</v>
      </c>
      <c r="AE19" s="344" t="s">
        <v>2022</v>
      </c>
      <c r="AF19" s="344" t="s">
        <v>2382</v>
      </c>
      <c r="AG19" s="344"/>
    </row>
    <row r="20" spans="1:33" x14ac:dyDescent="0.3">
      <c r="A20" s="343" t="s">
        <v>355</v>
      </c>
      <c r="B20" s="344" t="s">
        <v>124</v>
      </c>
      <c r="C20" s="344"/>
      <c r="D20" s="344" t="s">
        <v>56</v>
      </c>
      <c r="E20" s="344" t="s">
        <v>70</v>
      </c>
      <c r="F20" s="344" t="s">
        <v>70</v>
      </c>
      <c r="G20" s="344" t="s">
        <v>70</v>
      </c>
      <c r="H20" s="344">
        <v>8</v>
      </c>
      <c r="I20" s="344">
        <v>15</v>
      </c>
      <c r="J20" s="344">
        <v>9</v>
      </c>
      <c r="K20" s="344">
        <v>12</v>
      </c>
      <c r="L20" s="344">
        <v>5</v>
      </c>
      <c r="M20" s="344">
        <v>12</v>
      </c>
      <c r="N20" s="344">
        <v>4</v>
      </c>
      <c r="O20" s="344"/>
      <c r="P20" s="344" t="s">
        <v>975</v>
      </c>
      <c r="Q20" s="344"/>
      <c r="R20" s="344" t="s">
        <v>971</v>
      </c>
      <c r="S20" s="344" t="s">
        <v>70</v>
      </c>
      <c r="T20" s="344" t="s">
        <v>70</v>
      </c>
      <c r="U20" s="344" t="s">
        <v>70</v>
      </c>
      <c r="V20" s="344">
        <v>8</v>
      </c>
      <c r="W20" s="344">
        <v>15</v>
      </c>
      <c r="X20" s="344">
        <v>9</v>
      </c>
      <c r="Y20" s="344">
        <v>12</v>
      </c>
      <c r="Z20" s="344">
        <v>5</v>
      </c>
      <c r="AA20" s="344">
        <v>12</v>
      </c>
      <c r="AB20" s="344">
        <v>4</v>
      </c>
      <c r="AC20" s="344"/>
      <c r="AD20" s="344" t="s">
        <v>2294</v>
      </c>
      <c r="AE20" s="344" t="s">
        <v>2022</v>
      </c>
      <c r="AF20" s="344" t="s">
        <v>2382</v>
      </c>
      <c r="AG20" s="344"/>
    </row>
    <row r="21" spans="1:33" x14ac:dyDescent="0.3">
      <c r="A21" s="343" t="s">
        <v>356</v>
      </c>
      <c r="B21" s="344" t="s">
        <v>327</v>
      </c>
      <c r="C21" s="344"/>
      <c r="D21" s="344" t="s">
        <v>59</v>
      </c>
      <c r="E21" s="344">
        <v>0.25</v>
      </c>
      <c r="F21" s="344">
        <v>0.12</v>
      </c>
      <c r="G21" s="344">
        <v>0.37</v>
      </c>
      <c r="H21" s="344">
        <v>0.28000000000000003</v>
      </c>
      <c r="I21" s="344">
        <v>0.27</v>
      </c>
      <c r="J21" s="344">
        <v>0.2</v>
      </c>
      <c r="K21" s="344">
        <v>0.24</v>
      </c>
      <c r="L21" s="344">
        <v>0.09</v>
      </c>
      <c r="M21" s="344">
        <v>0.21</v>
      </c>
      <c r="N21" s="344">
        <v>0.08</v>
      </c>
      <c r="O21" s="344"/>
      <c r="P21" s="344" t="s">
        <v>350</v>
      </c>
      <c r="Q21" s="344"/>
      <c r="R21" s="344" t="s">
        <v>972</v>
      </c>
      <c r="S21" s="344">
        <v>0.25</v>
      </c>
      <c r="T21" s="344">
        <v>0.12</v>
      </c>
      <c r="U21" s="344">
        <v>0.37</v>
      </c>
      <c r="V21" s="344">
        <v>0.28000000000000003</v>
      </c>
      <c r="W21" s="344">
        <v>0.27</v>
      </c>
      <c r="X21" s="344">
        <v>0.2</v>
      </c>
      <c r="Y21" s="344">
        <v>0.24</v>
      </c>
      <c r="Z21" s="344">
        <v>0.09</v>
      </c>
      <c r="AA21" s="344">
        <v>0.21</v>
      </c>
      <c r="AB21" s="344">
        <v>0.08</v>
      </c>
      <c r="AC21" s="344"/>
      <c r="AD21" s="344" t="s">
        <v>2022</v>
      </c>
      <c r="AE21" s="344" t="s">
        <v>2296</v>
      </c>
      <c r="AF21" s="344" t="s">
        <v>2382</v>
      </c>
      <c r="AG21" s="344"/>
    </row>
    <row r="22" spans="1:33" s="124" customFormat="1" x14ac:dyDescent="0.3">
      <c r="A22" s="340" t="s">
        <v>1952</v>
      </c>
      <c r="B22" s="342" t="s">
        <v>2402</v>
      </c>
      <c r="C22" s="342"/>
      <c r="D22" s="342"/>
      <c r="E22" s="342"/>
      <c r="F22" s="342"/>
      <c r="G22" s="342"/>
      <c r="H22" s="342"/>
      <c r="I22" s="342"/>
      <c r="J22" s="342"/>
      <c r="K22" s="342"/>
      <c r="L22" s="342"/>
      <c r="M22" s="342"/>
      <c r="N22" s="342"/>
      <c r="O22" s="342"/>
      <c r="P22" s="342" t="s">
        <v>2403</v>
      </c>
      <c r="Q22" s="342"/>
      <c r="R22" s="342"/>
      <c r="S22" s="342"/>
      <c r="T22" s="342"/>
      <c r="U22" s="342"/>
      <c r="V22" s="342"/>
      <c r="W22" s="342"/>
      <c r="X22" s="342"/>
      <c r="Y22" s="342"/>
      <c r="Z22" s="342"/>
      <c r="AA22" s="342"/>
      <c r="AB22" s="342"/>
      <c r="AC22" s="342"/>
      <c r="AD22" s="342"/>
      <c r="AE22" s="342"/>
      <c r="AF22" s="342"/>
      <c r="AG22" s="342"/>
    </row>
    <row r="23" spans="1:33" s="124" customFormat="1" x14ac:dyDescent="0.3">
      <c r="A23" s="340" t="s">
        <v>1953</v>
      </c>
      <c r="B23" s="342" t="s">
        <v>87</v>
      </c>
      <c r="C23" s="342"/>
      <c r="D23" s="342" t="s">
        <v>56</v>
      </c>
      <c r="E23" s="342"/>
      <c r="F23" s="342"/>
      <c r="G23" s="342"/>
      <c r="H23" s="342"/>
      <c r="I23" s="342"/>
      <c r="J23" s="342">
        <v>1</v>
      </c>
      <c r="K23" s="342">
        <v>2</v>
      </c>
      <c r="L23" s="342">
        <v>1</v>
      </c>
      <c r="M23" s="342">
        <v>0</v>
      </c>
      <c r="N23" s="342">
        <v>0</v>
      </c>
      <c r="O23" s="342">
        <v>0</v>
      </c>
      <c r="P23" s="342" t="s">
        <v>970</v>
      </c>
      <c r="Q23" s="342"/>
      <c r="R23" s="342" t="s">
        <v>971</v>
      </c>
      <c r="S23" s="342"/>
      <c r="T23" s="342"/>
      <c r="U23" s="342"/>
      <c r="V23" s="342"/>
      <c r="W23" s="342"/>
      <c r="X23" s="342">
        <v>1</v>
      </c>
      <c r="Y23" s="342">
        <v>2</v>
      </c>
      <c r="Z23" s="342">
        <v>1</v>
      </c>
      <c r="AA23" s="342">
        <v>0</v>
      </c>
      <c r="AB23" s="342">
        <v>0</v>
      </c>
      <c r="AC23" s="342">
        <v>0</v>
      </c>
      <c r="AD23" s="342" t="s">
        <v>2294</v>
      </c>
      <c r="AE23" s="342" t="s">
        <v>2022</v>
      </c>
      <c r="AF23" s="342" t="s">
        <v>2382</v>
      </c>
      <c r="AG23" s="342"/>
    </row>
    <row r="24" spans="1:33" s="124" customFormat="1" x14ac:dyDescent="0.3">
      <c r="A24" s="340" t="s">
        <v>1954</v>
      </c>
      <c r="B24" s="342" t="s">
        <v>88</v>
      </c>
      <c r="C24" s="342"/>
      <c r="D24" s="342" t="s">
        <v>56</v>
      </c>
      <c r="E24" s="342"/>
      <c r="F24" s="342"/>
      <c r="G24" s="342"/>
      <c r="H24" s="342"/>
      <c r="I24" s="342"/>
      <c r="J24" s="342">
        <v>0</v>
      </c>
      <c r="K24" s="342">
        <v>0</v>
      </c>
      <c r="L24" s="342">
        <v>0</v>
      </c>
      <c r="M24" s="342">
        <v>0</v>
      </c>
      <c r="N24" s="342">
        <v>0</v>
      </c>
      <c r="O24" s="342">
        <v>0</v>
      </c>
      <c r="P24" s="342" t="s">
        <v>973</v>
      </c>
      <c r="Q24" s="342"/>
      <c r="R24" s="342" t="s">
        <v>971</v>
      </c>
      <c r="S24" s="342"/>
      <c r="T24" s="342"/>
      <c r="U24" s="342"/>
      <c r="V24" s="342"/>
      <c r="W24" s="342"/>
      <c r="X24" s="342">
        <v>0</v>
      </c>
      <c r="Y24" s="342">
        <v>0</v>
      </c>
      <c r="Z24" s="342">
        <v>0</v>
      </c>
      <c r="AA24" s="342">
        <v>0</v>
      </c>
      <c r="AB24" s="342">
        <v>0</v>
      </c>
      <c r="AC24" s="342">
        <v>0</v>
      </c>
      <c r="AD24" s="342" t="s">
        <v>2294</v>
      </c>
      <c r="AE24" s="342" t="s">
        <v>2296</v>
      </c>
      <c r="AF24" s="342" t="s">
        <v>2382</v>
      </c>
      <c r="AG24" s="342"/>
    </row>
    <row r="25" spans="1:33" s="124" customFormat="1" x14ac:dyDescent="0.3">
      <c r="A25" s="340" t="s">
        <v>1955</v>
      </c>
      <c r="B25" s="342" t="s">
        <v>89</v>
      </c>
      <c r="C25" s="342"/>
      <c r="D25" s="342" t="s">
        <v>56</v>
      </c>
      <c r="E25" s="342"/>
      <c r="F25" s="342"/>
      <c r="G25" s="342"/>
      <c r="H25" s="342"/>
      <c r="I25" s="342"/>
      <c r="J25" s="342">
        <v>1</v>
      </c>
      <c r="K25" s="342">
        <v>1</v>
      </c>
      <c r="L25" s="342">
        <v>1</v>
      </c>
      <c r="M25" s="342">
        <v>0</v>
      </c>
      <c r="N25" s="342">
        <v>0</v>
      </c>
      <c r="O25" s="342">
        <v>0</v>
      </c>
      <c r="P25" s="342" t="s">
        <v>974</v>
      </c>
      <c r="Q25" s="342"/>
      <c r="R25" s="342" t="s">
        <v>971</v>
      </c>
      <c r="S25" s="342"/>
      <c r="T25" s="342"/>
      <c r="U25" s="342"/>
      <c r="V25" s="342"/>
      <c r="W25" s="342"/>
      <c r="X25" s="342">
        <v>1</v>
      </c>
      <c r="Y25" s="342">
        <v>1</v>
      </c>
      <c r="Z25" s="342">
        <v>1</v>
      </c>
      <c r="AA25" s="342">
        <v>0</v>
      </c>
      <c r="AB25" s="342">
        <v>0</v>
      </c>
      <c r="AC25" s="342">
        <v>0</v>
      </c>
      <c r="AD25" s="342" t="s">
        <v>2294</v>
      </c>
      <c r="AE25" s="342" t="s">
        <v>2022</v>
      </c>
      <c r="AF25" s="342" t="s">
        <v>2382</v>
      </c>
      <c r="AG25" s="342"/>
    </row>
    <row r="26" spans="1:33" s="124" customFormat="1" x14ac:dyDescent="0.3">
      <c r="A26" s="340" t="s">
        <v>1956</v>
      </c>
      <c r="B26" s="342" t="s">
        <v>124</v>
      </c>
      <c r="C26" s="342"/>
      <c r="D26" s="342" t="s">
        <v>56</v>
      </c>
      <c r="E26" s="342"/>
      <c r="F26" s="342"/>
      <c r="G26" s="342"/>
      <c r="H26" s="342"/>
      <c r="I26" s="342"/>
      <c r="J26" s="342">
        <v>0</v>
      </c>
      <c r="K26" s="342">
        <v>1</v>
      </c>
      <c r="L26" s="342">
        <v>0</v>
      </c>
      <c r="M26" s="342">
        <v>0</v>
      </c>
      <c r="N26" s="342">
        <v>0</v>
      </c>
      <c r="O26" s="342">
        <v>0</v>
      </c>
      <c r="P26" s="342" t="s">
        <v>975</v>
      </c>
      <c r="Q26" s="342"/>
      <c r="R26" s="342" t="s">
        <v>971</v>
      </c>
      <c r="S26" s="342"/>
      <c r="T26" s="342"/>
      <c r="U26" s="342"/>
      <c r="V26" s="342"/>
      <c r="W26" s="342"/>
      <c r="X26" s="342">
        <v>0</v>
      </c>
      <c r="Y26" s="342">
        <v>1</v>
      </c>
      <c r="Z26" s="342">
        <v>0</v>
      </c>
      <c r="AA26" s="342">
        <v>0</v>
      </c>
      <c r="AB26" s="342">
        <v>0</v>
      </c>
      <c r="AC26" s="342">
        <v>0</v>
      </c>
      <c r="AD26" s="342" t="s">
        <v>2294</v>
      </c>
      <c r="AE26" s="342" t="s">
        <v>2022</v>
      </c>
      <c r="AF26" s="342" t="s">
        <v>2382</v>
      </c>
      <c r="AG26" s="342"/>
    </row>
    <row r="27" spans="1:33" s="124" customFormat="1" x14ac:dyDescent="0.3">
      <c r="A27" s="340" t="s">
        <v>1957</v>
      </c>
      <c r="B27" s="342" t="s">
        <v>2408</v>
      </c>
      <c r="C27" s="342"/>
      <c r="D27" s="342" t="s">
        <v>59</v>
      </c>
      <c r="E27" s="342"/>
      <c r="F27" s="342"/>
      <c r="G27" s="342"/>
      <c r="H27" s="342"/>
      <c r="I27" s="342"/>
      <c r="J27" s="342">
        <v>0.04</v>
      </c>
      <c r="K27" s="342">
        <v>0.08</v>
      </c>
      <c r="L27" s="342">
        <v>0.04</v>
      </c>
      <c r="M27" s="342">
        <v>0</v>
      </c>
      <c r="N27" s="342">
        <v>0</v>
      </c>
      <c r="O27" s="342">
        <v>0</v>
      </c>
      <c r="P27" s="342" t="s">
        <v>2409</v>
      </c>
      <c r="Q27" s="342"/>
      <c r="R27" s="342" t="s">
        <v>972</v>
      </c>
      <c r="S27" s="342"/>
      <c r="T27" s="342"/>
      <c r="U27" s="342"/>
      <c r="V27" s="342"/>
      <c r="W27" s="342"/>
      <c r="X27" s="342">
        <v>0.04</v>
      </c>
      <c r="Y27" s="342">
        <v>0.08</v>
      </c>
      <c r="Z27" s="342">
        <v>0.04</v>
      </c>
      <c r="AA27" s="342">
        <v>0</v>
      </c>
      <c r="AB27" s="342">
        <v>0</v>
      </c>
      <c r="AC27" s="342">
        <v>0</v>
      </c>
      <c r="AD27" s="342" t="s">
        <v>2022</v>
      </c>
      <c r="AE27" s="342" t="s">
        <v>2296</v>
      </c>
      <c r="AF27" s="342" t="s">
        <v>2382</v>
      </c>
      <c r="AG27" s="342"/>
    </row>
    <row r="28" spans="1:33" s="124" customFormat="1" x14ac:dyDescent="0.3">
      <c r="A28" s="340" t="s">
        <v>1958</v>
      </c>
      <c r="B28" s="342" t="s">
        <v>143</v>
      </c>
      <c r="C28" s="342"/>
      <c r="D28" s="342" t="s">
        <v>56</v>
      </c>
      <c r="E28" s="342"/>
      <c r="F28" s="342"/>
      <c r="G28" s="342"/>
      <c r="H28" s="342"/>
      <c r="I28" s="342"/>
      <c r="J28" s="342">
        <v>116</v>
      </c>
      <c r="K28" s="342">
        <v>55</v>
      </c>
      <c r="L28" s="342">
        <v>246</v>
      </c>
      <c r="M28" s="342">
        <v>0</v>
      </c>
      <c r="N28" s="342">
        <v>0</v>
      </c>
      <c r="O28" s="342">
        <v>0</v>
      </c>
      <c r="P28" s="342" t="s">
        <v>1928</v>
      </c>
      <c r="Q28" s="342"/>
      <c r="R28" s="342" t="s">
        <v>978</v>
      </c>
      <c r="S28" s="342"/>
      <c r="T28" s="342"/>
      <c r="U28" s="342"/>
      <c r="V28" s="342"/>
      <c r="W28" s="342"/>
      <c r="X28" s="342">
        <v>116</v>
      </c>
      <c r="Y28" s="342">
        <v>55</v>
      </c>
      <c r="Z28" s="342">
        <v>246</v>
      </c>
      <c r="AA28" s="342">
        <v>0</v>
      </c>
      <c r="AB28" s="342">
        <v>0</v>
      </c>
      <c r="AC28" s="342">
        <v>0</v>
      </c>
      <c r="AD28" s="342" t="s">
        <v>2022</v>
      </c>
      <c r="AE28" s="342" t="s">
        <v>2022</v>
      </c>
      <c r="AF28" s="342" t="s">
        <v>2382</v>
      </c>
      <c r="AG28" s="342" t="s">
        <v>2306</v>
      </c>
    </row>
    <row r="29" spans="1:33" s="124" customFormat="1" x14ac:dyDescent="0.3">
      <c r="A29" s="340" t="s">
        <v>1959</v>
      </c>
      <c r="B29" s="342" t="s">
        <v>64</v>
      </c>
      <c r="C29" s="342"/>
      <c r="D29" s="342" t="s">
        <v>56</v>
      </c>
      <c r="E29" s="342"/>
      <c r="F29" s="342"/>
      <c r="G29" s="342"/>
      <c r="H29" s="342"/>
      <c r="I29" s="342"/>
      <c r="J29" s="342">
        <v>0</v>
      </c>
      <c r="K29" s="342">
        <v>0</v>
      </c>
      <c r="L29" s="342">
        <v>0</v>
      </c>
      <c r="M29" s="342">
        <v>0</v>
      </c>
      <c r="N29" s="342">
        <v>0</v>
      </c>
      <c r="O29" s="342">
        <v>0</v>
      </c>
      <c r="P29" s="342" t="s">
        <v>977</v>
      </c>
      <c r="Q29" s="342"/>
      <c r="R29" s="342" t="s">
        <v>971</v>
      </c>
      <c r="S29" s="342"/>
      <c r="T29" s="342"/>
      <c r="U29" s="342"/>
      <c r="V29" s="342"/>
      <c r="W29" s="342"/>
      <c r="X29" s="342">
        <v>0</v>
      </c>
      <c r="Y29" s="342">
        <v>0</v>
      </c>
      <c r="Z29" s="342">
        <v>0</v>
      </c>
      <c r="AA29" s="342">
        <v>0</v>
      </c>
      <c r="AB29" s="342">
        <v>0</v>
      </c>
      <c r="AC29" s="342">
        <v>0</v>
      </c>
      <c r="AD29" s="342" t="s">
        <v>2295</v>
      </c>
      <c r="AE29" s="342" t="s">
        <v>2022</v>
      </c>
      <c r="AF29" s="342" t="s">
        <v>2382</v>
      </c>
      <c r="AG29" s="342"/>
    </row>
    <row r="30" spans="1:33" s="124" customFormat="1" x14ac:dyDescent="0.3">
      <c r="A30" s="340" t="s">
        <v>1960</v>
      </c>
      <c r="B30" s="342" t="s">
        <v>99</v>
      </c>
      <c r="C30" s="342"/>
      <c r="D30" s="342" t="s">
        <v>56</v>
      </c>
      <c r="E30" s="342"/>
      <c r="F30" s="342"/>
      <c r="G30" s="342"/>
      <c r="H30" s="342"/>
      <c r="I30" s="342"/>
      <c r="J30" s="342">
        <v>84</v>
      </c>
      <c r="K30" s="342">
        <v>162</v>
      </c>
      <c r="L30" s="342">
        <v>399</v>
      </c>
      <c r="M30" s="342">
        <v>327</v>
      </c>
      <c r="N30" s="342">
        <v>477</v>
      </c>
      <c r="O30" s="342">
        <v>605</v>
      </c>
      <c r="P30" s="342" t="s">
        <v>979</v>
      </c>
      <c r="Q30" s="342"/>
      <c r="R30" s="342" t="s">
        <v>971</v>
      </c>
      <c r="S30" s="342"/>
      <c r="T30" s="342"/>
      <c r="U30" s="342"/>
      <c r="V30" s="342"/>
      <c r="W30" s="342"/>
      <c r="X30" s="342">
        <v>84</v>
      </c>
      <c r="Y30" s="342">
        <v>162</v>
      </c>
      <c r="Z30" s="342">
        <v>399</v>
      </c>
      <c r="AA30" s="342">
        <v>327</v>
      </c>
      <c r="AB30" s="342">
        <v>477</v>
      </c>
      <c r="AC30" s="342">
        <v>605</v>
      </c>
      <c r="AD30" s="342" t="s">
        <v>2022</v>
      </c>
      <c r="AE30" s="342" t="s">
        <v>2296</v>
      </c>
      <c r="AF30" s="342" t="s">
        <v>2022</v>
      </c>
      <c r="AG30" s="342"/>
    </row>
    <row r="31" spans="1:33" s="124" customFormat="1" x14ac:dyDescent="0.3">
      <c r="A31" s="340" t="s">
        <v>1961</v>
      </c>
      <c r="B31" s="342" t="s">
        <v>2410</v>
      </c>
      <c r="C31" s="342"/>
      <c r="D31" s="342"/>
      <c r="E31" s="342"/>
      <c r="F31" s="342"/>
      <c r="G31" s="342"/>
      <c r="H31" s="342"/>
      <c r="I31" s="342"/>
      <c r="J31" s="342"/>
      <c r="K31" s="342"/>
      <c r="L31" s="342"/>
      <c r="M31" s="342"/>
      <c r="N31" s="342"/>
      <c r="O31" s="342"/>
      <c r="P31" s="342" t="s">
        <v>2411</v>
      </c>
      <c r="Q31" s="342"/>
      <c r="R31" s="342"/>
      <c r="S31" s="342"/>
      <c r="T31" s="342"/>
      <c r="U31" s="342"/>
      <c r="V31" s="342"/>
      <c r="W31" s="342"/>
      <c r="X31" s="342"/>
      <c r="Y31" s="342"/>
      <c r="Z31" s="342"/>
      <c r="AA31" s="342"/>
      <c r="AB31" s="342"/>
      <c r="AC31" s="342"/>
      <c r="AD31" s="342"/>
      <c r="AE31" s="342"/>
      <c r="AF31" s="342"/>
      <c r="AG31" s="342"/>
    </row>
    <row r="32" spans="1:33" s="124" customFormat="1" x14ac:dyDescent="0.3">
      <c r="A32" s="340" t="s">
        <v>1962</v>
      </c>
      <c r="B32" s="342" t="s">
        <v>87</v>
      </c>
      <c r="C32" s="342"/>
      <c r="D32" s="342" t="s">
        <v>56</v>
      </c>
      <c r="E32" s="342"/>
      <c r="F32" s="342"/>
      <c r="G32" s="342"/>
      <c r="H32" s="342"/>
      <c r="I32" s="342"/>
      <c r="J32" s="342">
        <v>0</v>
      </c>
      <c r="K32" s="342">
        <v>0</v>
      </c>
      <c r="L32" s="342">
        <v>0</v>
      </c>
      <c r="M32" s="342">
        <v>0</v>
      </c>
      <c r="N32" s="342">
        <v>0</v>
      </c>
      <c r="O32" s="342">
        <v>0</v>
      </c>
      <c r="P32" s="342" t="s">
        <v>970</v>
      </c>
      <c r="Q32" s="342"/>
      <c r="R32" s="342" t="s">
        <v>971</v>
      </c>
      <c r="S32" s="342"/>
      <c r="T32" s="342"/>
      <c r="U32" s="342"/>
      <c r="V32" s="342"/>
      <c r="W32" s="342"/>
      <c r="X32" s="342">
        <v>0</v>
      </c>
      <c r="Y32" s="342">
        <v>0</v>
      </c>
      <c r="Z32" s="342">
        <v>0</v>
      </c>
      <c r="AA32" s="342">
        <v>0</v>
      </c>
      <c r="AB32" s="342">
        <v>0</v>
      </c>
      <c r="AC32" s="342">
        <v>0</v>
      </c>
      <c r="AD32" s="342" t="s">
        <v>2294</v>
      </c>
      <c r="AE32" s="342" t="s">
        <v>2022</v>
      </c>
      <c r="AF32" s="342" t="s">
        <v>2382</v>
      </c>
      <c r="AG32" s="342"/>
    </row>
    <row r="33" spans="1:33" s="124" customFormat="1" x14ac:dyDescent="0.3">
      <c r="A33" s="340" t="s">
        <v>1963</v>
      </c>
      <c r="B33" s="342" t="s">
        <v>88</v>
      </c>
      <c r="C33" s="342"/>
      <c r="D33" s="342" t="s">
        <v>56</v>
      </c>
      <c r="E33" s="342"/>
      <c r="F33" s="342"/>
      <c r="G33" s="342"/>
      <c r="H33" s="342"/>
      <c r="I33" s="342"/>
      <c r="J33" s="342">
        <v>0</v>
      </c>
      <c r="K33" s="342">
        <v>0</v>
      </c>
      <c r="L33" s="342">
        <v>0</v>
      </c>
      <c r="M33" s="342">
        <v>0</v>
      </c>
      <c r="N33" s="342">
        <v>0</v>
      </c>
      <c r="O33" s="342">
        <v>0</v>
      </c>
      <c r="P33" s="342" t="s">
        <v>973</v>
      </c>
      <c r="Q33" s="342"/>
      <c r="R33" s="342" t="s">
        <v>971</v>
      </c>
      <c r="S33" s="342"/>
      <c r="T33" s="342"/>
      <c r="U33" s="342"/>
      <c r="V33" s="342"/>
      <c r="W33" s="342"/>
      <c r="X33" s="342">
        <v>0</v>
      </c>
      <c r="Y33" s="342">
        <v>0</v>
      </c>
      <c r="Z33" s="342">
        <v>0</v>
      </c>
      <c r="AA33" s="342">
        <v>0</v>
      </c>
      <c r="AB33" s="342">
        <v>0</v>
      </c>
      <c r="AC33" s="342">
        <v>0</v>
      </c>
      <c r="AD33" s="342" t="s">
        <v>2294</v>
      </c>
      <c r="AE33" s="342" t="s">
        <v>2296</v>
      </c>
      <c r="AF33" s="342" t="s">
        <v>2382</v>
      </c>
      <c r="AG33" s="342"/>
    </row>
    <row r="34" spans="1:33" s="124" customFormat="1" x14ac:dyDescent="0.3">
      <c r="A34" s="340" t="s">
        <v>1964</v>
      </c>
      <c r="B34" s="342" t="s">
        <v>89</v>
      </c>
      <c r="C34" s="342"/>
      <c r="D34" s="342" t="s">
        <v>56</v>
      </c>
      <c r="E34" s="342"/>
      <c r="F34" s="342"/>
      <c r="G34" s="342"/>
      <c r="H34" s="342"/>
      <c r="I34" s="342"/>
      <c r="J34" s="342">
        <v>0</v>
      </c>
      <c r="K34" s="342">
        <v>0</v>
      </c>
      <c r="L34" s="342">
        <v>0</v>
      </c>
      <c r="M34" s="342">
        <v>0</v>
      </c>
      <c r="N34" s="342">
        <v>0</v>
      </c>
      <c r="O34" s="342">
        <v>0</v>
      </c>
      <c r="P34" s="342" t="s">
        <v>974</v>
      </c>
      <c r="Q34" s="342"/>
      <c r="R34" s="342" t="s">
        <v>971</v>
      </c>
      <c r="S34" s="342"/>
      <c r="T34" s="342"/>
      <c r="U34" s="342"/>
      <c r="V34" s="342"/>
      <c r="W34" s="342"/>
      <c r="X34" s="342">
        <v>0</v>
      </c>
      <c r="Y34" s="342">
        <v>0</v>
      </c>
      <c r="Z34" s="342">
        <v>0</v>
      </c>
      <c r="AA34" s="342">
        <v>0</v>
      </c>
      <c r="AB34" s="342">
        <v>0</v>
      </c>
      <c r="AC34" s="342">
        <v>0</v>
      </c>
      <c r="AD34" s="342" t="s">
        <v>2294</v>
      </c>
      <c r="AE34" s="342" t="s">
        <v>2022</v>
      </c>
      <c r="AF34" s="342" t="s">
        <v>2382</v>
      </c>
      <c r="AG34" s="342"/>
    </row>
    <row r="35" spans="1:33" s="124" customFormat="1" x14ac:dyDescent="0.3">
      <c r="A35" s="340" t="s">
        <v>1965</v>
      </c>
      <c r="B35" s="342" t="s">
        <v>124</v>
      </c>
      <c r="C35" s="342"/>
      <c r="D35" s="342" t="s">
        <v>56</v>
      </c>
      <c r="E35" s="342"/>
      <c r="F35" s="342"/>
      <c r="G35" s="342"/>
      <c r="H35" s="342"/>
      <c r="I35" s="342"/>
      <c r="J35" s="342">
        <v>0</v>
      </c>
      <c r="K35" s="342">
        <v>0</v>
      </c>
      <c r="L35" s="342">
        <v>0</v>
      </c>
      <c r="M35" s="342">
        <v>0</v>
      </c>
      <c r="N35" s="342">
        <v>0</v>
      </c>
      <c r="O35" s="342">
        <v>0</v>
      </c>
      <c r="P35" s="342" t="s">
        <v>975</v>
      </c>
      <c r="Q35" s="342"/>
      <c r="R35" s="342" t="s">
        <v>971</v>
      </c>
      <c r="S35" s="342"/>
      <c r="T35" s="342"/>
      <c r="U35" s="342"/>
      <c r="V35" s="342"/>
      <c r="W35" s="342"/>
      <c r="X35" s="342">
        <v>0</v>
      </c>
      <c r="Y35" s="342">
        <v>0</v>
      </c>
      <c r="Z35" s="342">
        <v>0</v>
      </c>
      <c r="AA35" s="342">
        <v>0</v>
      </c>
      <c r="AB35" s="342">
        <v>0</v>
      </c>
      <c r="AC35" s="342">
        <v>0</v>
      </c>
      <c r="AD35" s="342" t="s">
        <v>2294</v>
      </c>
      <c r="AE35" s="342" t="s">
        <v>2022</v>
      </c>
      <c r="AF35" s="342" t="s">
        <v>2382</v>
      </c>
      <c r="AG35" s="342"/>
    </row>
    <row r="36" spans="1:33" s="124" customFormat="1" x14ac:dyDescent="0.3">
      <c r="A36" s="340" t="s">
        <v>1966</v>
      </c>
      <c r="B36" s="342" t="s">
        <v>2408</v>
      </c>
      <c r="C36" s="342"/>
      <c r="D36" s="342" t="s">
        <v>59</v>
      </c>
      <c r="E36" s="342"/>
      <c r="F36" s="342"/>
      <c r="G36" s="342"/>
      <c r="H36" s="342"/>
      <c r="I36" s="342"/>
      <c r="J36" s="342">
        <v>0</v>
      </c>
      <c r="K36" s="342">
        <v>0</v>
      </c>
      <c r="L36" s="342">
        <v>0</v>
      </c>
      <c r="M36" s="342">
        <v>0</v>
      </c>
      <c r="N36" s="342">
        <v>0</v>
      </c>
      <c r="O36" s="342">
        <v>0</v>
      </c>
      <c r="P36" s="342" t="s">
        <v>2409</v>
      </c>
      <c r="Q36" s="342"/>
      <c r="R36" s="342" t="s">
        <v>972</v>
      </c>
      <c r="S36" s="342"/>
      <c r="T36" s="342"/>
      <c r="U36" s="342"/>
      <c r="V36" s="342"/>
      <c r="W36" s="342"/>
      <c r="X36" s="342">
        <v>0</v>
      </c>
      <c r="Y36" s="342">
        <v>0</v>
      </c>
      <c r="Z36" s="342">
        <v>0</v>
      </c>
      <c r="AA36" s="342">
        <v>0</v>
      </c>
      <c r="AB36" s="342">
        <v>0</v>
      </c>
      <c r="AC36" s="342">
        <v>0</v>
      </c>
      <c r="AD36" s="342" t="s">
        <v>2022</v>
      </c>
      <c r="AE36" s="342" t="s">
        <v>2296</v>
      </c>
      <c r="AF36" s="342" t="s">
        <v>2382</v>
      </c>
      <c r="AG36" s="342"/>
    </row>
    <row r="37" spans="1:33" x14ac:dyDescent="0.3">
      <c r="A37" s="340" t="s">
        <v>935</v>
      </c>
      <c r="B37" s="342" t="s">
        <v>2530</v>
      </c>
      <c r="C37" s="342"/>
      <c r="D37" s="342"/>
      <c r="E37" s="342"/>
      <c r="F37" s="342"/>
      <c r="G37" s="342"/>
      <c r="H37" s="342"/>
      <c r="I37" s="342"/>
      <c r="J37" s="342"/>
      <c r="K37" s="342"/>
      <c r="L37" s="342"/>
      <c r="M37" s="342"/>
      <c r="N37" s="342"/>
      <c r="O37" s="342"/>
      <c r="P37" s="342" t="s">
        <v>2412</v>
      </c>
      <c r="Q37" s="342"/>
      <c r="R37" s="342"/>
      <c r="S37" s="342"/>
      <c r="T37" s="342"/>
      <c r="U37" s="342"/>
      <c r="V37" s="342"/>
      <c r="W37" s="342"/>
      <c r="X37" s="342"/>
      <c r="Y37" s="342"/>
      <c r="Z37" s="342"/>
      <c r="AA37" s="342"/>
      <c r="AB37" s="342"/>
      <c r="AC37" s="342"/>
      <c r="AD37" s="342"/>
      <c r="AE37" s="342"/>
      <c r="AF37" s="342"/>
      <c r="AG37" s="342"/>
    </row>
    <row r="38" spans="1:33" x14ac:dyDescent="0.3">
      <c r="A38" s="340" t="s">
        <v>936</v>
      </c>
      <c r="B38" s="342" t="s">
        <v>2407</v>
      </c>
      <c r="C38" s="342"/>
      <c r="D38" s="342"/>
      <c r="E38" s="342"/>
      <c r="F38" s="342"/>
      <c r="G38" s="342"/>
      <c r="H38" s="342"/>
      <c r="I38" s="342"/>
      <c r="J38" s="342"/>
      <c r="K38" s="342"/>
      <c r="L38" s="342"/>
      <c r="M38" s="342"/>
      <c r="N38" s="342"/>
      <c r="O38" s="342"/>
      <c r="P38" s="342" t="s">
        <v>2406</v>
      </c>
      <c r="Q38" s="342"/>
      <c r="R38" s="342"/>
      <c r="S38" s="342"/>
      <c r="T38" s="342"/>
      <c r="U38" s="342"/>
      <c r="V38" s="342"/>
      <c r="W38" s="342"/>
      <c r="X38" s="342"/>
      <c r="Y38" s="342"/>
      <c r="Z38" s="342"/>
      <c r="AA38" s="342"/>
      <c r="AB38" s="342"/>
      <c r="AC38" s="342"/>
      <c r="AD38" s="342"/>
      <c r="AE38" s="342"/>
      <c r="AF38" s="342"/>
      <c r="AG38" s="342"/>
    </row>
    <row r="39" spans="1:33" x14ac:dyDescent="0.3">
      <c r="A39" s="340" t="s">
        <v>363</v>
      </c>
      <c r="B39" s="342" t="s">
        <v>2429</v>
      </c>
      <c r="C39" s="342"/>
      <c r="D39" s="342"/>
      <c r="E39" s="342"/>
      <c r="F39" s="342"/>
      <c r="G39" s="342"/>
      <c r="H39" s="342"/>
      <c r="I39" s="342"/>
      <c r="J39" s="342"/>
      <c r="K39" s="342"/>
      <c r="L39" s="342"/>
      <c r="M39" s="342"/>
      <c r="N39" s="342"/>
      <c r="O39" s="342"/>
      <c r="P39" s="342" t="s">
        <v>2430</v>
      </c>
      <c r="Q39" s="342"/>
      <c r="R39" s="342"/>
      <c r="S39" s="342"/>
      <c r="T39" s="342"/>
      <c r="U39" s="342"/>
      <c r="V39" s="342"/>
      <c r="W39" s="342"/>
      <c r="X39" s="342"/>
      <c r="Y39" s="342"/>
      <c r="Z39" s="342"/>
      <c r="AA39" s="342"/>
      <c r="AB39" s="342"/>
      <c r="AC39" s="342"/>
      <c r="AD39" s="342"/>
      <c r="AE39" s="342"/>
      <c r="AF39" s="342"/>
      <c r="AG39" s="342"/>
    </row>
    <row r="40" spans="1:33" x14ac:dyDescent="0.3">
      <c r="A40" s="343" t="s">
        <v>365</v>
      </c>
      <c r="B40" s="344" t="s">
        <v>364</v>
      </c>
      <c r="C40" s="344"/>
      <c r="D40" s="344"/>
      <c r="E40" s="344"/>
      <c r="F40" s="344"/>
      <c r="G40" s="344"/>
      <c r="H40" s="344"/>
      <c r="I40" s="344"/>
      <c r="J40" s="344"/>
      <c r="K40" s="344"/>
      <c r="L40" s="344"/>
      <c r="M40" s="344"/>
      <c r="N40" s="344"/>
      <c r="O40" s="344"/>
      <c r="P40" s="344" t="s">
        <v>982</v>
      </c>
      <c r="Q40" s="344"/>
      <c r="R40" s="344"/>
      <c r="S40" s="344"/>
      <c r="T40" s="344"/>
      <c r="U40" s="344"/>
      <c r="V40" s="344"/>
      <c r="W40" s="344"/>
      <c r="X40" s="344"/>
      <c r="Y40" s="344"/>
      <c r="Z40" s="344"/>
      <c r="AA40" s="344"/>
      <c r="AB40" s="344"/>
      <c r="AC40" s="344"/>
      <c r="AD40" s="344"/>
      <c r="AE40" s="344"/>
      <c r="AF40" s="344"/>
      <c r="AG40" s="344"/>
    </row>
    <row r="41" spans="1:33" x14ac:dyDescent="0.3">
      <c r="A41" s="343" t="s">
        <v>368</v>
      </c>
      <c r="B41" s="344" t="s">
        <v>69</v>
      </c>
      <c r="C41" s="344"/>
      <c r="D41" s="344"/>
      <c r="E41" s="344"/>
      <c r="F41" s="344"/>
      <c r="G41" s="344"/>
      <c r="H41" s="344"/>
      <c r="I41" s="344"/>
      <c r="J41" s="344"/>
      <c r="K41" s="344"/>
      <c r="L41" s="344"/>
      <c r="M41" s="344"/>
      <c r="N41" s="344"/>
      <c r="O41" s="344"/>
      <c r="P41" s="344" t="s">
        <v>983</v>
      </c>
      <c r="Q41" s="344"/>
      <c r="R41" s="344"/>
      <c r="S41" s="344"/>
      <c r="T41" s="344"/>
      <c r="U41" s="344"/>
      <c r="V41" s="344"/>
      <c r="W41" s="344"/>
      <c r="X41" s="344"/>
      <c r="Y41" s="344"/>
      <c r="Z41" s="344"/>
      <c r="AA41" s="344"/>
      <c r="AB41" s="344"/>
      <c r="AC41" s="344"/>
      <c r="AD41" s="344"/>
      <c r="AE41" s="344"/>
      <c r="AF41" s="344"/>
      <c r="AG41" s="344"/>
    </row>
    <row r="42" spans="1:33" x14ac:dyDescent="0.3">
      <c r="A42" s="343" t="s">
        <v>369</v>
      </c>
      <c r="B42" s="344" t="s">
        <v>40</v>
      </c>
      <c r="C42" s="344"/>
      <c r="D42" s="344" t="s">
        <v>56</v>
      </c>
      <c r="E42" s="344">
        <v>8729</v>
      </c>
      <c r="F42" s="344">
        <v>9292</v>
      </c>
      <c r="G42" s="344">
        <v>10862</v>
      </c>
      <c r="H42" s="344">
        <v>11553</v>
      </c>
      <c r="I42" s="344">
        <v>12140</v>
      </c>
      <c r="J42" s="344">
        <v>11611</v>
      </c>
      <c r="K42" s="344">
        <v>12065</v>
      </c>
      <c r="L42" s="344">
        <v>13392</v>
      </c>
      <c r="M42" s="344">
        <v>14694</v>
      </c>
      <c r="N42" s="344">
        <v>14647</v>
      </c>
      <c r="O42" s="344"/>
      <c r="P42" s="344" t="s">
        <v>984</v>
      </c>
      <c r="Q42" s="344"/>
      <c r="R42" s="344" t="s">
        <v>997</v>
      </c>
      <c r="S42" s="344">
        <v>8729</v>
      </c>
      <c r="T42" s="344">
        <v>9292</v>
      </c>
      <c r="U42" s="344">
        <v>10862</v>
      </c>
      <c r="V42" s="344">
        <v>11553</v>
      </c>
      <c r="W42" s="344">
        <v>12140</v>
      </c>
      <c r="X42" s="344">
        <v>11611</v>
      </c>
      <c r="Y42" s="344">
        <v>12065</v>
      </c>
      <c r="Z42" s="344">
        <v>13392</v>
      </c>
      <c r="AA42" s="344">
        <v>14694</v>
      </c>
      <c r="AB42" s="344">
        <v>14647</v>
      </c>
      <c r="AC42" s="344"/>
      <c r="AD42" s="344" t="s">
        <v>2300</v>
      </c>
      <c r="AE42" s="344" t="s">
        <v>2297</v>
      </c>
      <c r="AF42" s="344" t="s">
        <v>2022</v>
      </c>
      <c r="AG42" s="344"/>
    </row>
    <row r="43" spans="1:33" x14ac:dyDescent="0.3">
      <c r="A43" s="343" t="s">
        <v>370</v>
      </c>
      <c r="B43" s="344" t="s">
        <v>367</v>
      </c>
      <c r="C43" s="344"/>
      <c r="D43" s="344" t="s">
        <v>56</v>
      </c>
      <c r="E43" s="344">
        <v>9180</v>
      </c>
      <c r="F43" s="344">
        <v>9238</v>
      </c>
      <c r="G43" s="344">
        <v>11261</v>
      </c>
      <c r="H43" s="344">
        <v>11919</v>
      </c>
      <c r="I43" s="344">
        <v>12348</v>
      </c>
      <c r="J43" s="344">
        <v>11819</v>
      </c>
      <c r="K43" s="344">
        <v>12679</v>
      </c>
      <c r="L43" s="344">
        <v>14281</v>
      </c>
      <c r="M43" s="344">
        <v>15160</v>
      </c>
      <c r="N43" s="344">
        <v>15562</v>
      </c>
      <c r="O43" s="344"/>
      <c r="P43" s="344" t="s">
        <v>985</v>
      </c>
      <c r="Q43" s="344"/>
      <c r="R43" s="344" t="s">
        <v>997</v>
      </c>
      <c r="S43" s="344">
        <v>9180</v>
      </c>
      <c r="T43" s="344">
        <v>9238</v>
      </c>
      <c r="U43" s="344">
        <v>11261</v>
      </c>
      <c r="V43" s="344">
        <v>11919</v>
      </c>
      <c r="W43" s="344">
        <v>12348</v>
      </c>
      <c r="X43" s="344">
        <v>11819</v>
      </c>
      <c r="Y43" s="344">
        <v>12679</v>
      </c>
      <c r="Z43" s="344">
        <v>14281</v>
      </c>
      <c r="AA43" s="344">
        <v>15160</v>
      </c>
      <c r="AB43" s="344">
        <v>15562</v>
      </c>
      <c r="AC43" s="344"/>
      <c r="AD43" s="344" t="s">
        <v>2300</v>
      </c>
      <c r="AE43" s="344" t="s">
        <v>2297</v>
      </c>
      <c r="AF43" s="344" t="s">
        <v>2022</v>
      </c>
      <c r="AG43" s="344"/>
    </row>
    <row r="44" spans="1:33" x14ac:dyDescent="0.3">
      <c r="A44" s="343" t="s">
        <v>371</v>
      </c>
      <c r="B44" s="344" t="s">
        <v>185</v>
      </c>
      <c r="C44" s="344"/>
      <c r="D44" s="344" t="s">
        <v>56</v>
      </c>
      <c r="E44" s="344" t="s">
        <v>70</v>
      </c>
      <c r="F44" s="344" t="s">
        <v>70</v>
      </c>
      <c r="G44" s="344" t="s">
        <v>70</v>
      </c>
      <c r="H44" s="344" t="s">
        <v>70</v>
      </c>
      <c r="I44" s="344">
        <v>3024</v>
      </c>
      <c r="J44" s="344">
        <v>2653</v>
      </c>
      <c r="K44" s="344">
        <v>3156</v>
      </c>
      <c r="L44" s="344">
        <v>4722</v>
      </c>
      <c r="M44" s="344">
        <v>4584</v>
      </c>
      <c r="N44" s="344">
        <v>4145</v>
      </c>
      <c r="O44" s="344"/>
      <c r="P44" s="344" t="s">
        <v>986</v>
      </c>
      <c r="Q44" s="344"/>
      <c r="R44" s="344" t="s">
        <v>997</v>
      </c>
      <c r="S44" s="344" t="s">
        <v>70</v>
      </c>
      <c r="T44" s="344" t="s">
        <v>70</v>
      </c>
      <c r="U44" s="344" t="s">
        <v>70</v>
      </c>
      <c r="V44" s="344" t="s">
        <v>70</v>
      </c>
      <c r="W44" s="344">
        <v>3024</v>
      </c>
      <c r="X44" s="344">
        <v>2653</v>
      </c>
      <c r="Y44" s="344">
        <v>3156</v>
      </c>
      <c r="Z44" s="344">
        <v>4722</v>
      </c>
      <c r="AA44" s="344">
        <v>4584</v>
      </c>
      <c r="AB44" s="344">
        <v>4145</v>
      </c>
      <c r="AC44" s="344"/>
      <c r="AD44" s="344" t="s">
        <v>2299</v>
      </c>
      <c r="AE44" s="344" t="s">
        <v>2022</v>
      </c>
      <c r="AF44" s="344" t="s">
        <v>2022</v>
      </c>
      <c r="AG44" s="344"/>
    </row>
    <row r="45" spans="1:33" x14ac:dyDescent="0.3">
      <c r="A45" s="343" t="s">
        <v>372</v>
      </c>
      <c r="B45" s="344" t="s">
        <v>366</v>
      </c>
      <c r="C45" s="344"/>
      <c r="D45" s="344" t="s">
        <v>54</v>
      </c>
      <c r="E45" s="344"/>
      <c r="F45" s="344"/>
      <c r="G45" s="344"/>
      <c r="H45" s="344"/>
      <c r="I45" s="344"/>
      <c r="J45" s="344">
        <v>21</v>
      </c>
      <c r="K45" s="344">
        <v>21</v>
      </c>
      <c r="L45" s="344">
        <v>21</v>
      </c>
      <c r="M45" s="344">
        <v>21</v>
      </c>
      <c r="N45" s="344">
        <v>21</v>
      </c>
      <c r="O45" s="344"/>
      <c r="P45" s="344" t="s">
        <v>987</v>
      </c>
      <c r="Q45" s="344"/>
      <c r="R45" s="344" t="s">
        <v>54</v>
      </c>
      <c r="S45" s="344"/>
      <c r="T45" s="344"/>
      <c r="U45" s="344"/>
      <c r="V45" s="344"/>
      <c r="W45" s="344"/>
      <c r="X45" s="344">
        <v>21</v>
      </c>
      <c r="Y45" s="344">
        <v>21</v>
      </c>
      <c r="Z45" s="344">
        <v>21</v>
      </c>
      <c r="AA45" s="344">
        <v>21</v>
      </c>
      <c r="AB45" s="344">
        <v>21</v>
      </c>
      <c r="AC45" s="344"/>
      <c r="AD45" s="344" t="s">
        <v>2307</v>
      </c>
      <c r="AE45" s="344" t="s">
        <v>2022</v>
      </c>
      <c r="AF45" s="344" t="s">
        <v>2377</v>
      </c>
      <c r="AG45" s="344"/>
    </row>
    <row r="46" spans="1:33" x14ac:dyDescent="0.3">
      <c r="A46" s="343" t="s">
        <v>373</v>
      </c>
      <c r="B46" s="344" t="s">
        <v>71</v>
      </c>
      <c r="C46" s="344"/>
      <c r="D46" s="344" t="s">
        <v>56</v>
      </c>
      <c r="E46" s="344" t="s">
        <v>70</v>
      </c>
      <c r="F46" s="344" t="s">
        <v>70</v>
      </c>
      <c r="G46" s="344" t="s">
        <v>70</v>
      </c>
      <c r="H46" s="344" t="s">
        <v>70</v>
      </c>
      <c r="I46" s="344">
        <v>6023</v>
      </c>
      <c r="J46" s="344">
        <v>5336</v>
      </c>
      <c r="K46" s="344">
        <v>5277</v>
      </c>
      <c r="L46" s="344">
        <v>7082</v>
      </c>
      <c r="M46" s="344">
        <v>6078</v>
      </c>
      <c r="N46" s="344">
        <v>6035</v>
      </c>
      <c r="O46" s="344"/>
      <c r="P46" s="344" t="s">
        <v>988</v>
      </c>
      <c r="Q46" s="344"/>
      <c r="R46" s="344" t="s">
        <v>997</v>
      </c>
      <c r="S46" s="344" t="s">
        <v>70</v>
      </c>
      <c r="T46" s="344" t="s">
        <v>70</v>
      </c>
      <c r="U46" s="344" t="s">
        <v>70</v>
      </c>
      <c r="V46" s="344" t="s">
        <v>70</v>
      </c>
      <c r="W46" s="344">
        <v>6023</v>
      </c>
      <c r="X46" s="344">
        <v>5336</v>
      </c>
      <c r="Y46" s="344">
        <v>5277</v>
      </c>
      <c r="Z46" s="344">
        <v>7082</v>
      </c>
      <c r="AA46" s="344">
        <v>6078</v>
      </c>
      <c r="AB46" s="344">
        <v>6035</v>
      </c>
      <c r="AC46" s="344"/>
      <c r="AD46" s="344" t="s">
        <v>2301</v>
      </c>
      <c r="AE46" s="344" t="s">
        <v>2297</v>
      </c>
      <c r="AF46" s="344" t="s">
        <v>2022</v>
      </c>
      <c r="AG46" s="344"/>
    </row>
    <row r="47" spans="1:33" x14ac:dyDescent="0.3">
      <c r="A47" s="343" t="s">
        <v>374</v>
      </c>
      <c r="B47" s="344" t="s">
        <v>381</v>
      </c>
      <c r="C47" s="344"/>
      <c r="D47" s="344"/>
      <c r="E47" s="344"/>
      <c r="F47" s="344"/>
      <c r="G47" s="344"/>
      <c r="H47" s="344"/>
      <c r="I47" s="344"/>
      <c r="J47" s="344"/>
      <c r="K47" s="344"/>
      <c r="L47" s="344"/>
      <c r="M47" s="344"/>
      <c r="N47" s="344"/>
      <c r="O47" s="344"/>
      <c r="P47" s="344" t="s">
        <v>989</v>
      </c>
      <c r="Q47" s="344"/>
      <c r="R47" s="344"/>
      <c r="S47" s="344"/>
      <c r="T47" s="344"/>
      <c r="U47" s="344"/>
      <c r="V47" s="344"/>
      <c r="W47" s="344"/>
      <c r="X47" s="344"/>
      <c r="Y47" s="344"/>
      <c r="Z47" s="344"/>
      <c r="AA47" s="344"/>
      <c r="AB47" s="344"/>
      <c r="AC47" s="344"/>
      <c r="AD47" s="344"/>
      <c r="AE47" s="344"/>
      <c r="AF47" s="344"/>
      <c r="AG47" s="344"/>
    </row>
    <row r="48" spans="1:33" x14ac:dyDescent="0.3">
      <c r="A48" s="343" t="s">
        <v>375</v>
      </c>
      <c r="B48" s="344" t="s">
        <v>382</v>
      </c>
      <c r="C48" s="344"/>
      <c r="D48" s="344" t="s">
        <v>54</v>
      </c>
      <c r="E48" s="344">
        <v>0.114</v>
      </c>
      <c r="F48" s="344">
        <v>8.3000000000000004E-2</v>
      </c>
      <c r="G48" s="344">
        <v>5.5E-2</v>
      </c>
      <c r="H48" s="344">
        <v>5.3999999999999999E-2</v>
      </c>
      <c r="I48" s="344">
        <v>5.8000000000000003E-2</v>
      </c>
      <c r="J48" s="344">
        <v>5.8000000000000003E-2</v>
      </c>
      <c r="K48" s="344">
        <v>6.5000000000000002E-2</v>
      </c>
      <c r="L48" s="344">
        <v>8.2000000000000003E-2</v>
      </c>
      <c r="M48" s="344">
        <v>8.4000000000000005E-2</v>
      </c>
      <c r="N48" s="344">
        <v>4.7E-2</v>
      </c>
      <c r="O48" s="344"/>
      <c r="P48" s="344" t="s">
        <v>991</v>
      </c>
      <c r="Q48" s="344"/>
      <c r="R48" s="344" t="s">
        <v>54</v>
      </c>
      <c r="S48" s="344">
        <v>0.114</v>
      </c>
      <c r="T48" s="344">
        <v>8.3000000000000004E-2</v>
      </c>
      <c r="U48" s="344">
        <v>5.5E-2</v>
      </c>
      <c r="V48" s="344">
        <v>5.3999999999999999E-2</v>
      </c>
      <c r="W48" s="344">
        <v>5.8000000000000003E-2</v>
      </c>
      <c r="X48" s="344">
        <v>5.8000000000000003E-2</v>
      </c>
      <c r="Y48" s="344">
        <v>6.5000000000000002E-2</v>
      </c>
      <c r="Z48" s="344">
        <v>8.2000000000000003E-2</v>
      </c>
      <c r="AA48" s="344">
        <v>8.4000000000000005E-2</v>
      </c>
      <c r="AB48" s="344">
        <v>4.7E-2</v>
      </c>
      <c r="AC48" s="344"/>
      <c r="AD48" s="344" t="s">
        <v>2299</v>
      </c>
      <c r="AE48" s="344" t="s">
        <v>2022</v>
      </c>
      <c r="AF48" s="344" t="s">
        <v>2022</v>
      </c>
      <c r="AG48" s="344"/>
    </row>
    <row r="49" spans="1:33" x14ac:dyDescent="0.3">
      <c r="A49" s="343" t="s">
        <v>376</v>
      </c>
      <c r="B49" s="344" t="s">
        <v>383</v>
      </c>
      <c r="C49" s="344"/>
      <c r="D49" s="344" t="s">
        <v>54</v>
      </c>
      <c r="E49" s="344" t="s">
        <v>70</v>
      </c>
      <c r="F49" s="344" t="s">
        <v>70</v>
      </c>
      <c r="G49" s="344" t="s">
        <v>70</v>
      </c>
      <c r="H49" s="344" t="s">
        <v>70</v>
      </c>
      <c r="I49" s="344" t="s">
        <v>70</v>
      </c>
      <c r="J49" s="344" t="s">
        <v>70</v>
      </c>
      <c r="K49" s="344" t="s">
        <v>70</v>
      </c>
      <c r="L49" s="344">
        <v>3.0000000000000001E-3</v>
      </c>
      <c r="M49" s="344">
        <v>8.9999999999999993E-3</v>
      </c>
      <c r="N49" s="344">
        <v>8.9999999999999993E-3</v>
      </c>
      <c r="O49" s="344"/>
      <c r="P49" s="344" t="s">
        <v>990</v>
      </c>
      <c r="Q49" s="344"/>
      <c r="R49" s="344" t="s">
        <v>54</v>
      </c>
      <c r="S49" s="344" t="s">
        <v>70</v>
      </c>
      <c r="T49" s="344" t="s">
        <v>70</v>
      </c>
      <c r="U49" s="344" t="s">
        <v>70</v>
      </c>
      <c r="V49" s="344" t="s">
        <v>70</v>
      </c>
      <c r="W49" s="344" t="s">
        <v>70</v>
      </c>
      <c r="X49" s="344" t="s">
        <v>70</v>
      </c>
      <c r="Y49" s="344" t="s">
        <v>70</v>
      </c>
      <c r="Z49" s="344">
        <v>3.0000000000000001E-3</v>
      </c>
      <c r="AA49" s="344">
        <v>8.9999999999999993E-3</v>
      </c>
      <c r="AB49" s="344">
        <v>8.9999999999999993E-3</v>
      </c>
      <c r="AC49" s="344"/>
      <c r="AD49" s="344" t="s">
        <v>2299</v>
      </c>
      <c r="AE49" s="344" t="s">
        <v>2022</v>
      </c>
      <c r="AF49" s="344" t="s">
        <v>2022</v>
      </c>
      <c r="AG49" s="344"/>
    </row>
    <row r="50" spans="1:33" x14ac:dyDescent="0.3">
      <c r="A50" s="343" t="s">
        <v>377</v>
      </c>
      <c r="B50" s="344" t="s">
        <v>78</v>
      </c>
      <c r="C50" s="344"/>
      <c r="D50" s="344" t="s">
        <v>54</v>
      </c>
      <c r="E50" s="344" t="s">
        <v>70</v>
      </c>
      <c r="F50" s="344">
        <v>1</v>
      </c>
      <c r="G50" s="344">
        <v>1</v>
      </c>
      <c r="H50" s="344">
        <v>1</v>
      </c>
      <c r="I50" s="344">
        <v>1</v>
      </c>
      <c r="J50" s="344">
        <v>1</v>
      </c>
      <c r="K50" s="344">
        <v>1</v>
      </c>
      <c r="L50" s="344">
        <v>1</v>
      </c>
      <c r="M50" s="344">
        <v>1</v>
      </c>
      <c r="N50" s="344">
        <v>1</v>
      </c>
      <c r="O50" s="344"/>
      <c r="P50" s="344" t="s">
        <v>992</v>
      </c>
      <c r="Q50" s="344"/>
      <c r="R50" s="344" t="s">
        <v>54</v>
      </c>
      <c r="S50" s="344" t="s">
        <v>70</v>
      </c>
      <c r="T50" s="344">
        <v>1</v>
      </c>
      <c r="U50" s="344">
        <v>1</v>
      </c>
      <c r="V50" s="344">
        <v>1</v>
      </c>
      <c r="W50" s="344">
        <v>1</v>
      </c>
      <c r="X50" s="344">
        <v>1</v>
      </c>
      <c r="Y50" s="344">
        <v>1</v>
      </c>
      <c r="Z50" s="344">
        <v>1</v>
      </c>
      <c r="AA50" s="344">
        <v>1</v>
      </c>
      <c r="AB50" s="344">
        <v>1</v>
      </c>
      <c r="AC50" s="344"/>
      <c r="AD50" s="344" t="s">
        <v>2302</v>
      </c>
      <c r="AE50" s="344" t="s">
        <v>2298</v>
      </c>
      <c r="AF50" s="344" t="s">
        <v>2379</v>
      </c>
      <c r="AG50" s="344"/>
    </row>
    <row r="51" spans="1:33" x14ac:dyDescent="0.3">
      <c r="A51" s="343" t="s">
        <v>378</v>
      </c>
      <c r="B51" s="344" t="s">
        <v>379</v>
      </c>
      <c r="C51" s="344"/>
      <c r="D51" s="344" t="s">
        <v>54</v>
      </c>
      <c r="E51" s="344" t="s">
        <v>70</v>
      </c>
      <c r="F51" s="344">
        <v>0.85</v>
      </c>
      <c r="G51" s="344">
        <v>0.88</v>
      </c>
      <c r="H51" s="344">
        <v>0.89</v>
      </c>
      <c r="I51" s="344">
        <v>0.89</v>
      </c>
      <c r="J51" s="344">
        <v>0.86</v>
      </c>
      <c r="K51" s="344">
        <v>0.83</v>
      </c>
      <c r="L51" s="344">
        <v>0.83</v>
      </c>
      <c r="M51" s="344">
        <v>0.8</v>
      </c>
      <c r="N51" s="344">
        <v>0.77</v>
      </c>
      <c r="O51" s="344"/>
      <c r="P51" s="344" t="s">
        <v>993</v>
      </c>
      <c r="Q51" s="344"/>
      <c r="R51" s="344" t="s">
        <v>54</v>
      </c>
      <c r="S51" s="344" t="s">
        <v>70</v>
      </c>
      <c r="T51" s="344">
        <v>0.85</v>
      </c>
      <c r="U51" s="344">
        <v>0.88</v>
      </c>
      <c r="V51" s="344">
        <v>0.89</v>
      </c>
      <c r="W51" s="344">
        <v>0.89</v>
      </c>
      <c r="X51" s="344">
        <v>0.86</v>
      </c>
      <c r="Y51" s="344">
        <v>0.83</v>
      </c>
      <c r="Z51" s="344">
        <v>0.83</v>
      </c>
      <c r="AA51" s="344">
        <v>0.8</v>
      </c>
      <c r="AB51" s="344">
        <v>0.77</v>
      </c>
      <c r="AC51" s="344"/>
      <c r="AD51" s="344" t="s">
        <v>2302</v>
      </c>
      <c r="AE51" s="344" t="s">
        <v>2298</v>
      </c>
      <c r="AF51" s="344" t="s">
        <v>2379</v>
      </c>
      <c r="AG51" s="344"/>
    </row>
    <row r="52" spans="1:33" x14ac:dyDescent="0.3">
      <c r="A52" s="340" t="s">
        <v>380</v>
      </c>
      <c r="B52" s="342" t="s">
        <v>2413</v>
      </c>
      <c r="C52" s="342"/>
      <c r="D52" s="342"/>
      <c r="E52" s="342"/>
      <c r="F52" s="342"/>
      <c r="G52" s="342"/>
      <c r="H52" s="342"/>
      <c r="I52" s="342"/>
      <c r="J52" s="342"/>
      <c r="K52" s="342"/>
      <c r="L52" s="342"/>
      <c r="M52" s="342"/>
      <c r="N52" s="342"/>
      <c r="O52" s="342"/>
      <c r="P52" s="342" t="s">
        <v>2414</v>
      </c>
      <c r="Q52" s="342"/>
      <c r="R52" s="342"/>
      <c r="S52" s="342"/>
      <c r="T52" s="342"/>
      <c r="U52" s="342"/>
      <c r="V52" s="342"/>
      <c r="W52" s="342"/>
      <c r="X52" s="342"/>
      <c r="Y52" s="342"/>
      <c r="Z52" s="342"/>
      <c r="AA52" s="342"/>
      <c r="AB52" s="342"/>
      <c r="AC52" s="342"/>
      <c r="AD52" s="342"/>
      <c r="AE52" s="342"/>
      <c r="AF52" s="342"/>
      <c r="AG52" s="342"/>
    </row>
    <row r="53" spans="1:33" x14ac:dyDescent="0.3">
      <c r="A53" s="340" t="s">
        <v>384</v>
      </c>
      <c r="B53" s="342" t="s">
        <v>69</v>
      </c>
      <c r="C53" s="342"/>
      <c r="D53" s="342"/>
      <c r="E53" s="342"/>
      <c r="F53" s="342"/>
      <c r="G53" s="342"/>
      <c r="H53" s="342"/>
      <c r="I53" s="342"/>
      <c r="J53" s="342"/>
      <c r="K53" s="342"/>
      <c r="L53" s="342"/>
      <c r="M53" s="342"/>
      <c r="N53" s="342"/>
      <c r="O53" s="342"/>
      <c r="P53" s="342" t="s">
        <v>983</v>
      </c>
      <c r="Q53" s="342"/>
      <c r="R53" s="342"/>
      <c r="S53" s="342"/>
      <c r="T53" s="342"/>
      <c r="U53" s="342"/>
      <c r="V53" s="342"/>
      <c r="W53" s="342"/>
      <c r="X53" s="342"/>
      <c r="Y53" s="342"/>
      <c r="Z53" s="342"/>
      <c r="AA53" s="342"/>
      <c r="AB53" s="342"/>
      <c r="AC53" s="342"/>
      <c r="AD53" s="342"/>
      <c r="AE53" s="342"/>
      <c r="AF53" s="342"/>
      <c r="AG53" s="342"/>
    </row>
    <row r="54" spans="1:33" x14ac:dyDescent="0.3">
      <c r="A54" s="340" t="s">
        <v>385</v>
      </c>
      <c r="B54" s="342" t="s">
        <v>40</v>
      </c>
      <c r="C54" s="342"/>
      <c r="D54" s="342" t="s">
        <v>56</v>
      </c>
      <c r="E54" s="342"/>
      <c r="F54" s="342"/>
      <c r="G54" s="342"/>
      <c r="H54" s="342"/>
      <c r="I54" s="342"/>
      <c r="J54" s="342">
        <v>2489</v>
      </c>
      <c r="K54" s="342">
        <v>2633</v>
      </c>
      <c r="L54" s="342">
        <v>2889</v>
      </c>
      <c r="M54" s="342">
        <v>3219</v>
      </c>
      <c r="N54" s="342">
        <v>3202</v>
      </c>
      <c r="O54" s="342">
        <v>3577</v>
      </c>
      <c r="P54" s="342" t="s">
        <v>984</v>
      </c>
      <c r="Q54" s="342"/>
      <c r="R54" s="342" t="s">
        <v>997</v>
      </c>
      <c r="S54" s="342"/>
      <c r="T54" s="342"/>
      <c r="U54" s="342"/>
      <c r="V54" s="342"/>
      <c r="W54" s="342"/>
      <c r="X54" s="342">
        <v>2489</v>
      </c>
      <c r="Y54" s="342">
        <v>2633</v>
      </c>
      <c r="Z54" s="342">
        <v>2889</v>
      </c>
      <c r="AA54" s="342">
        <v>3219</v>
      </c>
      <c r="AB54" s="342">
        <v>3202</v>
      </c>
      <c r="AC54" s="342">
        <v>3577</v>
      </c>
      <c r="AD54" s="342" t="s">
        <v>2300</v>
      </c>
      <c r="AE54" s="342" t="s">
        <v>2297</v>
      </c>
      <c r="AF54" s="342" t="s">
        <v>2022</v>
      </c>
      <c r="AG54" s="342"/>
    </row>
    <row r="55" spans="1:33" x14ac:dyDescent="0.3">
      <c r="A55" s="340" t="s">
        <v>386</v>
      </c>
      <c r="B55" s="342" t="s">
        <v>2418</v>
      </c>
      <c r="C55" s="342"/>
      <c r="D55" s="342" t="s">
        <v>56</v>
      </c>
      <c r="E55" s="342"/>
      <c r="F55" s="342"/>
      <c r="G55" s="342"/>
      <c r="H55" s="342"/>
      <c r="I55" s="342"/>
      <c r="J55" s="342">
        <v>2590</v>
      </c>
      <c r="K55" s="342">
        <v>2760</v>
      </c>
      <c r="L55" s="342">
        <v>2995</v>
      </c>
      <c r="M55" s="342">
        <v>3292</v>
      </c>
      <c r="N55" s="342">
        <v>3423</v>
      </c>
      <c r="O55" s="342">
        <v>3699</v>
      </c>
      <c r="P55" s="342" t="s">
        <v>2417</v>
      </c>
      <c r="Q55" s="342"/>
      <c r="R55" s="342" t="s">
        <v>997</v>
      </c>
      <c r="S55" s="342"/>
      <c r="T55" s="342"/>
      <c r="U55" s="342"/>
      <c r="V55" s="342"/>
      <c r="W55" s="342"/>
      <c r="X55" s="342">
        <v>2590</v>
      </c>
      <c r="Y55" s="342">
        <v>2760</v>
      </c>
      <c r="Z55" s="342">
        <v>2995</v>
      </c>
      <c r="AA55" s="342">
        <v>3292</v>
      </c>
      <c r="AB55" s="342">
        <v>3423</v>
      </c>
      <c r="AC55" s="342">
        <v>3699</v>
      </c>
      <c r="AD55" s="342" t="s">
        <v>2300</v>
      </c>
      <c r="AE55" s="342" t="s">
        <v>2297</v>
      </c>
      <c r="AF55" s="342" t="s">
        <v>2022</v>
      </c>
      <c r="AG55" s="342"/>
    </row>
    <row r="56" spans="1:33" x14ac:dyDescent="0.3">
      <c r="A56" s="340" t="s">
        <v>387</v>
      </c>
      <c r="B56" s="342" t="s">
        <v>2415</v>
      </c>
      <c r="C56" s="342"/>
      <c r="D56" s="342" t="s">
        <v>56</v>
      </c>
      <c r="E56" s="342"/>
      <c r="F56" s="342"/>
      <c r="G56" s="342"/>
      <c r="H56" s="342"/>
      <c r="I56" s="342"/>
      <c r="J56" s="342">
        <v>1495</v>
      </c>
      <c r="K56" s="342">
        <v>1816</v>
      </c>
      <c r="L56" s="342">
        <v>1833</v>
      </c>
      <c r="M56" s="342">
        <v>1866</v>
      </c>
      <c r="N56" s="342">
        <v>1959</v>
      </c>
      <c r="O56" s="342">
        <v>2139</v>
      </c>
      <c r="P56" s="342" t="s">
        <v>2416</v>
      </c>
      <c r="Q56" s="342"/>
      <c r="R56" s="342" t="s">
        <v>997</v>
      </c>
      <c r="S56" s="342"/>
      <c r="T56" s="342"/>
      <c r="U56" s="342"/>
      <c r="V56" s="342"/>
      <c r="W56" s="342"/>
      <c r="X56" s="342">
        <v>1495</v>
      </c>
      <c r="Y56" s="342">
        <v>1816</v>
      </c>
      <c r="Z56" s="342">
        <v>1833</v>
      </c>
      <c r="AA56" s="342">
        <v>1866</v>
      </c>
      <c r="AB56" s="342">
        <v>1959</v>
      </c>
      <c r="AC56" s="342">
        <v>2139</v>
      </c>
      <c r="AD56" s="342" t="s">
        <v>2301</v>
      </c>
      <c r="AE56" s="342" t="s">
        <v>2297</v>
      </c>
      <c r="AF56" s="342" t="s">
        <v>2022</v>
      </c>
      <c r="AG56" s="342"/>
    </row>
    <row r="57" spans="1:33" x14ac:dyDescent="0.3">
      <c r="A57" s="340" t="s">
        <v>388</v>
      </c>
      <c r="B57" s="342" t="s">
        <v>185</v>
      </c>
      <c r="C57" s="342"/>
      <c r="D57" s="342" t="s">
        <v>56</v>
      </c>
      <c r="E57" s="342"/>
      <c r="F57" s="342"/>
      <c r="G57" s="342"/>
      <c r="H57" s="342"/>
      <c r="I57" s="342"/>
      <c r="J57" s="342">
        <v>640</v>
      </c>
      <c r="K57" s="342">
        <v>524</v>
      </c>
      <c r="L57" s="342">
        <v>615</v>
      </c>
      <c r="M57" s="342">
        <v>753</v>
      </c>
      <c r="N57" s="342">
        <v>690</v>
      </c>
      <c r="O57" s="342">
        <v>852</v>
      </c>
      <c r="P57" s="342" t="s">
        <v>986</v>
      </c>
      <c r="Q57" s="342"/>
      <c r="R57" s="342" t="s">
        <v>997</v>
      </c>
      <c r="S57" s="342"/>
      <c r="T57" s="342"/>
      <c r="U57" s="342"/>
      <c r="V57" s="342"/>
      <c r="W57" s="342"/>
      <c r="X57" s="342">
        <v>640</v>
      </c>
      <c r="Y57" s="342">
        <v>524</v>
      </c>
      <c r="Z57" s="342">
        <v>615</v>
      </c>
      <c r="AA57" s="342">
        <v>753</v>
      </c>
      <c r="AB57" s="342">
        <v>690</v>
      </c>
      <c r="AC57" s="342">
        <v>852</v>
      </c>
      <c r="AD57" s="342" t="s">
        <v>2299</v>
      </c>
      <c r="AE57" s="342" t="s">
        <v>2022</v>
      </c>
      <c r="AF57" s="342" t="s">
        <v>2022</v>
      </c>
      <c r="AG57" s="342"/>
    </row>
    <row r="58" spans="1:33" x14ac:dyDescent="0.3">
      <c r="A58" s="340" t="s">
        <v>389</v>
      </c>
      <c r="B58" s="342" t="s">
        <v>81</v>
      </c>
      <c r="C58" s="342"/>
      <c r="D58" s="342" t="s">
        <v>56</v>
      </c>
      <c r="E58" s="342"/>
      <c r="F58" s="342"/>
      <c r="G58" s="342"/>
      <c r="H58" s="342"/>
      <c r="I58" s="342"/>
      <c r="J58" s="342">
        <v>195</v>
      </c>
      <c r="K58" s="342">
        <v>113</v>
      </c>
      <c r="L58" s="342">
        <v>115</v>
      </c>
      <c r="M58" s="342">
        <v>159</v>
      </c>
      <c r="N58" s="342">
        <v>143</v>
      </c>
      <c r="O58" s="342">
        <v>194</v>
      </c>
      <c r="P58" s="342" t="s">
        <v>994</v>
      </c>
      <c r="Q58" s="342"/>
      <c r="R58" s="342" t="s">
        <v>997</v>
      </c>
      <c r="S58" s="342"/>
      <c r="T58" s="342"/>
      <c r="U58" s="342"/>
      <c r="V58" s="342"/>
      <c r="W58" s="342"/>
      <c r="X58" s="342">
        <v>195</v>
      </c>
      <c r="Y58" s="342">
        <v>113</v>
      </c>
      <c r="Z58" s="342">
        <v>115</v>
      </c>
      <c r="AA58" s="342">
        <v>159</v>
      </c>
      <c r="AB58" s="342">
        <v>143</v>
      </c>
      <c r="AC58" s="342">
        <v>194</v>
      </c>
      <c r="AD58" s="342" t="s">
        <v>2299</v>
      </c>
      <c r="AE58" s="342" t="s">
        <v>2022</v>
      </c>
      <c r="AF58" s="342" t="s">
        <v>2022</v>
      </c>
      <c r="AG58" s="342"/>
    </row>
    <row r="59" spans="1:33" x14ac:dyDescent="0.3">
      <c r="A59" s="340" t="s">
        <v>390</v>
      </c>
      <c r="B59" s="342" t="s">
        <v>82</v>
      </c>
      <c r="C59" s="342"/>
      <c r="D59" s="342" t="s">
        <v>56</v>
      </c>
      <c r="E59" s="342"/>
      <c r="F59" s="342"/>
      <c r="G59" s="342"/>
      <c r="H59" s="342"/>
      <c r="I59" s="342"/>
      <c r="J59" s="342">
        <v>445</v>
      </c>
      <c r="K59" s="342">
        <v>411</v>
      </c>
      <c r="L59" s="342">
        <v>500</v>
      </c>
      <c r="M59" s="342">
        <v>594</v>
      </c>
      <c r="N59" s="342">
        <v>547</v>
      </c>
      <c r="O59" s="342">
        <v>658</v>
      </c>
      <c r="P59" s="342" t="s">
        <v>995</v>
      </c>
      <c r="Q59" s="342"/>
      <c r="R59" s="342" t="s">
        <v>997</v>
      </c>
      <c r="S59" s="342"/>
      <c r="T59" s="342"/>
      <c r="U59" s="342"/>
      <c r="V59" s="342"/>
      <c r="W59" s="342"/>
      <c r="X59" s="342">
        <v>445</v>
      </c>
      <c r="Y59" s="342">
        <v>411</v>
      </c>
      <c r="Z59" s="342">
        <v>500</v>
      </c>
      <c r="AA59" s="342">
        <v>594</v>
      </c>
      <c r="AB59" s="342">
        <v>547</v>
      </c>
      <c r="AC59" s="342">
        <v>658</v>
      </c>
      <c r="AD59" s="342" t="s">
        <v>2299</v>
      </c>
      <c r="AE59" s="342" t="s">
        <v>2022</v>
      </c>
      <c r="AF59" s="342" t="s">
        <v>2022</v>
      </c>
      <c r="AG59" s="342"/>
    </row>
    <row r="60" spans="1:33" x14ac:dyDescent="0.3">
      <c r="A60" s="340" t="s">
        <v>391</v>
      </c>
      <c r="B60" s="342" t="s">
        <v>2419</v>
      </c>
      <c r="C60" s="342"/>
      <c r="D60" s="342"/>
      <c r="E60" s="342"/>
      <c r="F60" s="342"/>
      <c r="G60" s="342"/>
      <c r="H60" s="342"/>
      <c r="I60" s="342"/>
      <c r="J60" s="342"/>
      <c r="K60" s="342"/>
      <c r="L60" s="342"/>
      <c r="M60" s="342"/>
      <c r="N60" s="342"/>
      <c r="O60" s="342"/>
      <c r="P60" s="342" t="s">
        <v>2422</v>
      </c>
      <c r="Q60" s="342"/>
      <c r="R60" s="342"/>
      <c r="S60" s="342"/>
      <c r="T60" s="342"/>
      <c r="U60" s="342"/>
      <c r="V60" s="342"/>
      <c r="W60" s="342"/>
      <c r="X60" s="342"/>
      <c r="Y60" s="342"/>
      <c r="Z60" s="342"/>
      <c r="AA60" s="342"/>
      <c r="AB60" s="342"/>
      <c r="AC60" s="342"/>
      <c r="AD60" s="342"/>
      <c r="AE60" s="342"/>
      <c r="AF60" s="342"/>
      <c r="AG60" s="342"/>
    </row>
    <row r="61" spans="1:33" x14ac:dyDescent="0.3">
      <c r="A61" s="340" t="s">
        <v>394</v>
      </c>
      <c r="B61" s="342" t="s">
        <v>2420</v>
      </c>
      <c r="C61" s="342"/>
      <c r="D61" s="342" t="s">
        <v>54</v>
      </c>
      <c r="E61" s="342"/>
      <c r="F61" s="342"/>
      <c r="G61" s="342"/>
      <c r="H61" s="342"/>
      <c r="I61" s="342"/>
      <c r="J61" s="342">
        <v>4.2</v>
      </c>
      <c r="K61" s="342">
        <v>2.8</v>
      </c>
      <c r="L61" s="342">
        <v>4.4000000000000004</v>
      </c>
      <c r="M61" s="342">
        <v>4.5999999999999996</v>
      </c>
      <c r="N61" s="342">
        <v>1.4</v>
      </c>
      <c r="O61" s="342">
        <v>2</v>
      </c>
      <c r="P61" s="342" t="s">
        <v>2421</v>
      </c>
      <c r="Q61" s="342"/>
      <c r="R61" s="342" t="s">
        <v>54</v>
      </c>
      <c r="S61" s="342"/>
      <c r="T61" s="342"/>
      <c r="U61" s="342"/>
      <c r="V61" s="342"/>
      <c r="W61" s="342"/>
      <c r="X61" s="342">
        <v>4.2</v>
      </c>
      <c r="Y61" s="342">
        <v>2.8</v>
      </c>
      <c r="Z61" s="342">
        <v>4.4000000000000004</v>
      </c>
      <c r="AA61" s="342">
        <v>4.5999999999999996</v>
      </c>
      <c r="AB61" s="342">
        <v>1.4</v>
      </c>
      <c r="AC61" s="342">
        <v>2</v>
      </c>
      <c r="AD61" s="342" t="s">
        <v>2299</v>
      </c>
      <c r="AE61" s="342" t="s">
        <v>2022</v>
      </c>
      <c r="AF61" s="342" t="s">
        <v>2022</v>
      </c>
      <c r="AG61" s="342"/>
    </row>
    <row r="62" spans="1:33" x14ac:dyDescent="0.3">
      <c r="A62" s="340" t="s">
        <v>395</v>
      </c>
      <c r="B62" s="342" t="s">
        <v>81</v>
      </c>
      <c r="C62" s="342"/>
      <c r="D62" s="342" t="s">
        <v>54</v>
      </c>
      <c r="E62" s="342"/>
      <c r="F62" s="342"/>
      <c r="G62" s="342"/>
      <c r="H62" s="342"/>
      <c r="I62" s="342"/>
      <c r="J62" s="342">
        <v>3.4</v>
      </c>
      <c r="K62" s="342">
        <v>3.1</v>
      </c>
      <c r="L62" s="342">
        <v>4.4000000000000004</v>
      </c>
      <c r="M62" s="342">
        <v>2.9</v>
      </c>
      <c r="N62" s="342">
        <v>2.5</v>
      </c>
      <c r="O62" s="342">
        <v>2</v>
      </c>
      <c r="P62" s="342" t="s">
        <v>994</v>
      </c>
      <c r="Q62" s="342"/>
      <c r="R62" s="342" t="s">
        <v>54</v>
      </c>
      <c r="S62" s="342"/>
      <c r="T62" s="342"/>
      <c r="U62" s="342"/>
      <c r="V62" s="342"/>
      <c r="W62" s="342"/>
      <c r="X62" s="342">
        <v>3.4</v>
      </c>
      <c r="Y62" s="342">
        <v>3.1</v>
      </c>
      <c r="Z62" s="342">
        <v>4.4000000000000004</v>
      </c>
      <c r="AA62" s="342">
        <v>2.9</v>
      </c>
      <c r="AB62" s="342">
        <v>2.5</v>
      </c>
      <c r="AC62" s="342">
        <v>2</v>
      </c>
      <c r="AD62" s="342" t="s">
        <v>2299</v>
      </c>
      <c r="AE62" s="342" t="s">
        <v>2022</v>
      </c>
      <c r="AF62" s="342" t="s">
        <v>2022</v>
      </c>
      <c r="AG62" s="342"/>
    </row>
    <row r="63" spans="1:33" x14ac:dyDescent="0.3">
      <c r="A63" s="340" t="s">
        <v>396</v>
      </c>
      <c r="B63" s="342" t="s">
        <v>82</v>
      </c>
      <c r="C63" s="342"/>
      <c r="D63" s="342" t="s">
        <v>54</v>
      </c>
      <c r="E63" s="342"/>
      <c r="F63" s="342"/>
      <c r="G63" s="342"/>
      <c r="H63" s="342"/>
      <c r="I63" s="342"/>
      <c r="J63" s="342">
        <v>4.3</v>
      </c>
      <c r="K63" s="342">
        <v>2.7</v>
      </c>
      <c r="L63" s="342">
        <v>4.7</v>
      </c>
      <c r="M63" s="342">
        <v>5.0999999999999996</v>
      </c>
      <c r="N63" s="342">
        <v>1.1000000000000001</v>
      </c>
      <c r="O63" s="342">
        <v>1.9</v>
      </c>
      <c r="P63" s="342" t="s">
        <v>995</v>
      </c>
      <c r="Q63" s="342"/>
      <c r="R63" s="342" t="s">
        <v>54</v>
      </c>
      <c r="S63" s="342"/>
      <c r="T63" s="342"/>
      <c r="U63" s="342"/>
      <c r="V63" s="342"/>
      <c r="W63" s="342"/>
      <c r="X63" s="342">
        <v>4.3</v>
      </c>
      <c r="Y63" s="342">
        <v>2.7</v>
      </c>
      <c r="Z63" s="342">
        <v>4.7</v>
      </c>
      <c r="AA63" s="342">
        <v>5.0999999999999996</v>
      </c>
      <c r="AB63" s="342">
        <v>1.1000000000000001</v>
      </c>
      <c r="AC63" s="342">
        <v>1.9</v>
      </c>
      <c r="AD63" s="342" t="s">
        <v>2299</v>
      </c>
      <c r="AE63" s="342" t="s">
        <v>2022</v>
      </c>
      <c r="AF63" s="342" t="s">
        <v>2022</v>
      </c>
      <c r="AG63" s="342"/>
    </row>
    <row r="64" spans="1:33" x14ac:dyDescent="0.3">
      <c r="A64" s="340" t="s">
        <v>397</v>
      </c>
      <c r="B64" s="342" t="s">
        <v>2425</v>
      </c>
      <c r="C64" s="342"/>
      <c r="D64" s="342" t="s">
        <v>54</v>
      </c>
      <c r="E64" s="342"/>
      <c r="F64" s="342"/>
      <c r="G64" s="342"/>
      <c r="H64" s="342"/>
      <c r="I64" s="342"/>
      <c r="J64" s="342" t="s">
        <v>70</v>
      </c>
      <c r="K64" s="342" t="s">
        <v>70</v>
      </c>
      <c r="L64" s="342">
        <v>0.6</v>
      </c>
      <c r="M64" s="342">
        <v>0.7</v>
      </c>
      <c r="N64" s="342">
        <v>0.4</v>
      </c>
      <c r="O64" s="342">
        <v>0.3</v>
      </c>
      <c r="P64" s="342" t="s">
        <v>2426</v>
      </c>
      <c r="Q64" s="342"/>
      <c r="R64" s="342" t="s">
        <v>54</v>
      </c>
      <c r="S64" s="342"/>
      <c r="T64" s="342"/>
      <c r="U64" s="342"/>
      <c r="V64" s="342"/>
      <c r="W64" s="342"/>
      <c r="X64" s="342" t="s">
        <v>70</v>
      </c>
      <c r="Y64" s="342" t="s">
        <v>70</v>
      </c>
      <c r="Z64" s="342">
        <v>0.6</v>
      </c>
      <c r="AA64" s="342">
        <v>0.7</v>
      </c>
      <c r="AB64" s="342">
        <v>0.4</v>
      </c>
      <c r="AC64" s="342">
        <v>0.3</v>
      </c>
      <c r="AD64" s="342" t="s">
        <v>2299</v>
      </c>
      <c r="AE64" s="342" t="s">
        <v>2022</v>
      </c>
      <c r="AF64" s="342" t="s">
        <v>2022</v>
      </c>
      <c r="AG64" s="342"/>
    </row>
    <row r="65" spans="1:33" x14ac:dyDescent="0.3">
      <c r="A65" s="340" t="s">
        <v>392</v>
      </c>
      <c r="B65" s="342" t="s">
        <v>78</v>
      </c>
      <c r="C65" s="342"/>
      <c r="D65" s="342" t="s">
        <v>54</v>
      </c>
      <c r="E65" s="342"/>
      <c r="F65" s="342"/>
      <c r="G65" s="342"/>
      <c r="H65" s="342"/>
      <c r="I65" s="342"/>
      <c r="J65" s="342">
        <v>100</v>
      </c>
      <c r="K65" s="342">
        <v>100</v>
      </c>
      <c r="L65" s="342">
        <v>100</v>
      </c>
      <c r="M65" s="342">
        <v>100</v>
      </c>
      <c r="N65" s="342">
        <v>100</v>
      </c>
      <c r="O65" s="342">
        <v>100</v>
      </c>
      <c r="P65" s="342" t="s">
        <v>992</v>
      </c>
      <c r="Q65" s="342"/>
      <c r="R65" s="342" t="s">
        <v>54</v>
      </c>
      <c r="S65" s="342"/>
      <c r="T65" s="342"/>
      <c r="U65" s="342"/>
      <c r="V65" s="342"/>
      <c r="W65" s="342"/>
      <c r="X65" s="342">
        <v>100</v>
      </c>
      <c r="Y65" s="342">
        <v>100</v>
      </c>
      <c r="Z65" s="342">
        <v>100</v>
      </c>
      <c r="AA65" s="342">
        <v>100</v>
      </c>
      <c r="AB65" s="342">
        <v>100</v>
      </c>
      <c r="AC65" s="342">
        <v>100</v>
      </c>
      <c r="AD65" s="342" t="s">
        <v>2302</v>
      </c>
      <c r="AE65" s="342" t="s">
        <v>2298</v>
      </c>
      <c r="AF65" s="342" t="s">
        <v>2379</v>
      </c>
      <c r="AG65" s="342"/>
    </row>
    <row r="66" spans="1:33" x14ac:dyDescent="0.3">
      <c r="A66" s="340" t="s">
        <v>393</v>
      </c>
      <c r="B66" s="342" t="s">
        <v>379</v>
      </c>
      <c r="C66" s="342"/>
      <c r="D66" s="342" t="s">
        <v>54</v>
      </c>
      <c r="E66" s="342"/>
      <c r="F66" s="342"/>
      <c r="G66" s="342"/>
      <c r="H66" s="342"/>
      <c r="I66" s="342"/>
      <c r="J66" s="342">
        <v>98</v>
      </c>
      <c r="K66" s="342">
        <v>97</v>
      </c>
      <c r="L66" s="342">
        <v>93</v>
      </c>
      <c r="M66" s="342">
        <v>93</v>
      </c>
      <c r="N66" s="342">
        <v>91</v>
      </c>
      <c r="O66" s="342">
        <v>89</v>
      </c>
      <c r="P66" s="342" t="s">
        <v>993</v>
      </c>
      <c r="Q66" s="342"/>
      <c r="R66" s="342" t="s">
        <v>54</v>
      </c>
      <c r="S66" s="342"/>
      <c r="T66" s="342"/>
      <c r="U66" s="342"/>
      <c r="V66" s="342"/>
      <c r="W66" s="342"/>
      <c r="X66" s="342">
        <v>98</v>
      </c>
      <c r="Y66" s="342">
        <v>97</v>
      </c>
      <c r="Z66" s="342">
        <v>93</v>
      </c>
      <c r="AA66" s="342">
        <v>93</v>
      </c>
      <c r="AB66" s="342">
        <v>91</v>
      </c>
      <c r="AC66" s="342">
        <v>89</v>
      </c>
      <c r="AD66" s="342" t="s">
        <v>2302</v>
      </c>
      <c r="AE66" s="342" t="s">
        <v>2298</v>
      </c>
      <c r="AF66" s="342" t="s">
        <v>2379</v>
      </c>
      <c r="AG66" s="342"/>
    </row>
    <row r="67" spans="1:33" x14ac:dyDescent="0.3">
      <c r="A67" s="340" t="s">
        <v>398</v>
      </c>
      <c r="B67" s="342" t="s">
        <v>2433</v>
      </c>
      <c r="C67" s="342"/>
      <c r="D67" s="342"/>
      <c r="E67" s="342"/>
      <c r="F67" s="342"/>
      <c r="G67" s="342"/>
      <c r="H67" s="342"/>
      <c r="I67" s="342"/>
      <c r="J67" s="342"/>
      <c r="K67" s="342"/>
      <c r="L67" s="342"/>
      <c r="M67" s="342"/>
      <c r="N67" s="342"/>
      <c r="O67" s="342"/>
      <c r="P67" s="342" t="s">
        <v>2434</v>
      </c>
      <c r="Q67" s="342"/>
      <c r="R67" s="342"/>
      <c r="S67" s="342"/>
      <c r="T67" s="342"/>
      <c r="U67" s="342"/>
      <c r="V67" s="342"/>
      <c r="W67" s="342"/>
      <c r="X67" s="342"/>
      <c r="Y67" s="342"/>
      <c r="Z67" s="342"/>
      <c r="AA67" s="342"/>
      <c r="AB67" s="342"/>
      <c r="AC67" s="342"/>
      <c r="AD67" s="342"/>
      <c r="AE67" s="342"/>
      <c r="AF67" s="342"/>
      <c r="AG67" s="342"/>
    </row>
    <row r="68" spans="1:33" x14ac:dyDescent="0.3">
      <c r="A68" s="340" t="s">
        <v>399</v>
      </c>
      <c r="B68" s="342" t="s">
        <v>366</v>
      </c>
      <c r="C68" s="342"/>
      <c r="D68" s="342" t="s">
        <v>54</v>
      </c>
      <c r="E68" s="342"/>
      <c r="F68" s="342"/>
      <c r="G68" s="342"/>
      <c r="H68" s="342"/>
      <c r="I68" s="342"/>
      <c r="J68" s="342">
        <v>18</v>
      </c>
      <c r="K68" s="342">
        <v>18</v>
      </c>
      <c r="L68" s="342">
        <v>19</v>
      </c>
      <c r="M68" s="342">
        <v>20</v>
      </c>
      <c r="N68" s="342">
        <v>20</v>
      </c>
      <c r="O68" s="342">
        <v>21</v>
      </c>
      <c r="P68" s="342" t="s">
        <v>987</v>
      </c>
      <c r="Q68" s="342"/>
      <c r="R68" s="342" t="s">
        <v>54</v>
      </c>
      <c r="S68" s="342"/>
      <c r="T68" s="342"/>
      <c r="U68" s="342"/>
      <c r="V68" s="342"/>
      <c r="W68" s="342"/>
      <c r="X68" s="342">
        <v>18</v>
      </c>
      <c r="Y68" s="342">
        <v>18</v>
      </c>
      <c r="Z68" s="342">
        <v>19</v>
      </c>
      <c r="AA68" s="342">
        <v>20</v>
      </c>
      <c r="AB68" s="342">
        <v>20</v>
      </c>
      <c r="AC68" s="342">
        <v>21</v>
      </c>
      <c r="AD68" s="342" t="s">
        <v>2307</v>
      </c>
      <c r="AE68" s="342" t="s">
        <v>2022</v>
      </c>
      <c r="AF68" s="342" t="s">
        <v>2377</v>
      </c>
      <c r="AG68" s="342"/>
    </row>
    <row r="69" spans="1:33" x14ac:dyDescent="0.3">
      <c r="A69" s="340" t="s">
        <v>400</v>
      </c>
      <c r="B69" s="342" t="s">
        <v>2435</v>
      </c>
      <c r="C69" s="342"/>
      <c r="D69" s="342" t="s">
        <v>54</v>
      </c>
      <c r="E69" s="342"/>
      <c r="F69" s="342"/>
      <c r="G69" s="342"/>
      <c r="H69" s="342"/>
      <c r="I69" s="342"/>
      <c r="J69" s="342">
        <v>20</v>
      </c>
      <c r="K69" s="342">
        <v>21</v>
      </c>
      <c r="L69" s="342">
        <v>22</v>
      </c>
      <c r="M69" s="342">
        <v>22</v>
      </c>
      <c r="N69" s="342">
        <v>21</v>
      </c>
      <c r="O69" s="342">
        <v>24</v>
      </c>
      <c r="P69" s="342" t="s">
        <v>2443</v>
      </c>
      <c r="Q69" s="342"/>
      <c r="R69" s="342" t="s">
        <v>54</v>
      </c>
      <c r="S69" s="342"/>
      <c r="T69" s="342"/>
      <c r="U69" s="342"/>
      <c r="V69" s="342"/>
      <c r="W69" s="342"/>
      <c r="X69" s="342">
        <v>20</v>
      </c>
      <c r="Y69" s="342">
        <v>21</v>
      </c>
      <c r="Z69" s="342">
        <v>22</v>
      </c>
      <c r="AA69" s="342">
        <v>22</v>
      </c>
      <c r="AB69" s="342">
        <v>21</v>
      </c>
      <c r="AC69" s="342">
        <v>24</v>
      </c>
      <c r="AD69" s="342" t="s">
        <v>2307</v>
      </c>
      <c r="AE69" s="342" t="s">
        <v>2022</v>
      </c>
      <c r="AF69" s="342" t="s">
        <v>2377</v>
      </c>
      <c r="AG69" s="342"/>
    </row>
    <row r="70" spans="1:33" x14ac:dyDescent="0.3">
      <c r="A70" s="340" t="s">
        <v>401</v>
      </c>
      <c r="B70" s="342" t="s">
        <v>2436</v>
      </c>
      <c r="C70" s="342"/>
      <c r="D70" s="342" t="s">
        <v>54</v>
      </c>
      <c r="E70" s="342"/>
      <c r="F70" s="342"/>
      <c r="G70" s="342"/>
      <c r="H70" s="342"/>
      <c r="I70" s="342"/>
      <c r="J70" s="342">
        <v>34</v>
      </c>
      <c r="K70" s="342">
        <v>37</v>
      </c>
      <c r="L70" s="342">
        <v>37</v>
      </c>
      <c r="M70" s="342">
        <v>39</v>
      </c>
      <c r="N70" s="342">
        <v>37</v>
      </c>
      <c r="O70" s="342">
        <v>39</v>
      </c>
      <c r="P70" s="342" t="s">
        <v>2444</v>
      </c>
      <c r="Q70" s="342"/>
      <c r="R70" s="342" t="s">
        <v>54</v>
      </c>
      <c r="S70" s="342"/>
      <c r="T70" s="342"/>
      <c r="U70" s="342"/>
      <c r="V70" s="342"/>
      <c r="W70" s="342"/>
      <c r="X70" s="342">
        <v>34</v>
      </c>
      <c r="Y70" s="342">
        <v>37</v>
      </c>
      <c r="Z70" s="342">
        <v>37</v>
      </c>
      <c r="AA70" s="342">
        <v>39</v>
      </c>
      <c r="AB70" s="342">
        <v>37</v>
      </c>
      <c r="AC70" s="342">
        <v>39</v>
      </c>
      <c r="AD70" s="342" t="s">
        <v>2307</v>
      </c>
      <c r="AE70" s="342" t="s">
        <v>2022</v>
      </c>
      <c r="AF70" s="342" t="s">
        <v>2377</v>
      </c>
      <c r="AG70" s="342"/>
    </row>
    <row r="71" spans="1:33" x14ac:dyDescent="0.3">
      <c r="A71" s="340" t="s">
        <v>402</v>
      </c>
      <c r="B71" s="342" t="s">
        <v>2437</v>
      </c>
      <c r="C71" s="342"/>
      <c r="D71" s="342" t="s">
        <v>54</v>
      </c>
      <c r="E71" s="342"/>
      <c r="F71" s="342"/>
      <c r="G71" s="342"/>
      <c r="H71" s="342"/>
      <c r="I71" s="342"/>
      <c r="J71" s="342">
        <v>13</v>
      </c>
      <c r="K71" s="342">
        <v>12</v>
      </c>
      <c r="L71" s="342">
        <v>14</v>
      </c>
      <c r="M71" s="342">
        <v>14</v>
      </c>
      <c r="N71" s="342">
        <v>14</v>
      </c>
      <c r="O71" s="342">
        <v>13</v>
      </c>
      <c r="P71" s="342" t="s">
        <v>2445</v>
      </c>
      <c r="Q71" s="342"/>
      <c r="R71" s="342" t="s">
        <v>54</v>
      </c>
      <c r="S71" s="342"/>
      <c r="T71" s="342"/>
      <c r="U71" s="342"/>
      <c r="V71" s="342"/>
      <c r="W71" s="342"/>
      <c r="X71" s="342">
        <v>13</v>
      </c>
      <c r="Y71" s="342">
        <v>12</v>
      </c>
      <c r="Z71" s="342">
        <v>14</v>
      </c>
      <c r="AA71" s="342">
        <v>14</v>
      </c>
      <c r="AB71" s="342">
        <v>14</v>
      </c>
      <c r="AC71" s="342">
        <v>13</v>
      </c>
      <c r="AD71" s="342" t="s">
        <v>2307</v>
      </c>
      <c r="AE71" s="342" t="s">
        <v>2022</v>
      </c>
      <c r="AF71" s="342" t="s">
        <v>2377</v>
      </c>
      <c r="AG71" s="342"/>
    </row>
    <row r="72" spans="1:33" x14ac:dyDescent="0.3">
      <c r="A72" s="340" t="s">
        <v>403</v>
      </c>
      <c r="B72" s="342" t="s">
        <v>2438</v>
      </c>
      <c r="C72" s="342"/>
      <c r="D72" s="342" t="s">
        <v>54</v>
      </c>
      <c r="E72" s="342"/>
      <c r="F72" s="342"/>
      <c r="G72" s="342"/>
      <c r="H72" s="342"/>
      <c r="I72" s="342"/>
      <c r="J72" s="342">
        <v>29</v>
      </c>
      <c r="K72" s="342">
        <v>22</v>
      </c>
      <c r="L72" s="342">
        <v>21</v>
      </c>
      <c r="M72" s="342">
        <v>30</v>
      </c>
      <c r="N72" s="342">
        <v>29</v>
      </c>
      <c r="O72" s="342">
        <v>27</v>
      </c>
      <c r="P72" s="342" t="s">
        <v>2446</v>
      </c>
      <c r="Q72" s="342"/>
      <c r="R72" s="342" t="s">
        <v>54</v>
      </c>
      <c r="S72" s="342"/>
      <c r="T72" s="342"/>
      <c r="U72" s="342"/>
      <c r="V72" s="342"/>
      <c r="W72" s="342"/>
      <c r="X72" s="342">
        <v>29</v>
      </c>
      <c r="Y72" s="342">
        <v>22</v>
      </c>
      <c r="Z72" s="342">
        <v>21</v>
      </c>
      <c r="AA72" s="342">
        <v>30</v>
      </c>
      <c r="AB72" s="342">
        <v>29</v>
      </c>
      <c r="AC72" s="342">
        <v>27</v>
      </c>
      <c r="AD72" s="342" t="s">
        <v>2308</v>
      </c>
      <c r="AE72" s="342" t="s">
        <v>2022</v>
      </c>
      <c r="AF72" s="342" t="s">
        <v>2378</v>
      </c>
      <c r="AG72" s="342"/>
    </row>
    <row r="73" spans="1:33" x14ac:dyDescent="0.3">
      <c r="A73" s="340" t="s">
        <v>404</v>
      </c>
      <c r="B73" s="342" t="s">
        <v>2439</v>
      </c>
      <c r="C73" s="342"/>
      <c r="D73" s="342"/>
      <c r="E73" s="342"/>
      <c r="F73" s="342"/>
      <c r="G73" s="342"/>
      <c r="H73" s="342"/>
      <c r="I73" s="342"/>
      <c r="J73" s="342"/>
      <c r="K73" s="342"/>
      <c r="L73" s="342"/>
      <c r="M73" s="342"/>
      <c r="N73" s="342"/>
      <c r="O73" s="342"/>
      <c r="P73" s="342" t="s">
        <v>2440</v>
      </c>
      <c r="Q73" s="342"/>
      <c r="R73" s="342"/>
      <c r="S73" s="342"/>
      <c r="T73" s="342"/>
      <c r="U73" s="342"/>
      <c r="V73" s="342"/>
      <c r="W73" s="342"/>
      <c r="X73" s="342"/>
      <c r="Y73" s="342"/>
      <c r="Z73" s="342"/>
      <c r="AA73" s="342"/>
      <c r="AB73" s="342"/>
      <c r="AC73" s="342"/>
      <c r="AD73" s="342"/>
      <c r="AE73" s="342"/>
      <c r="AF73" s="342"/>
      <c r="AG73" s="342"/>
    </row>
    <row r="74" spans="1:33" x14ac:dyDescent="0.3">
      <c r="A74" s="340" t="s">
        <v>405</v>
      </c>
      <c r="B74" s="342" t="s">
        <v>83</v>
      </c>
      <c r="C74" s="342"/>
      <c r="D74" s="342" t="s">
        <v>56</v>
      </c>
      <c r="E74" s="342"/>
      <c r="F74" s="342"/>
      <c r="G74" s="342"/>
      <c r="H74" s="342"/>
      <c r="I74" s="342"/>
      <c r="J74" s="342">
        <v>568</v>
      </c>
      <c r="K74" s="342">
        <v>595</v>
      </c>
      <c r="L74" s="342">
        <v>565</v>
      </c>
      <c r="M74" s="342">
        <v>582</v>
      </c>
      <c r="N74" s="342">
        <v>593</v>
      </c>
      <c r="O74" s="342">
        <v>596</v>
      </c>
      <c r="P74" s="342" t="s">
        <v>996</v>
      </c>
      <c r="Q74" s="342"/>
      <c r="R74" s="342" t="s">
        <v>997</v>
      </c>
      <c r="S74" s="342"/>
      <c r="T74" s="342"/>
      <c r="U74" s="342"/>
      <c r="V74" s="342"/>
      <c r="W74" s="342"/>
      <c r="X74" s="342">
        <v>568</v>
      </c>
      <c r="Y74" s="342">
        <v>595</v>
      </c>
      <c r="Z74" s="342">
        <v>565</v>
      </c>
      <c r="AA74" s="342">
        <v>582</v>
      </c>
      <c r="AB74" s="342">
        <v>593</v>
      </c>
      <c r="AC74" s="342">
        <v>596</v>
      </c>
      <c r="AD74" s="342" t="s">
        <v>2307</v>
      </c>
      <c r="AE74" s="342" t="s">
        <v>2022</v>
      </c>
      <c r="AF74" s="342" t="s">
        <v>2377</v>
      </c>
      <c r="AG74" s="342"/>
    </row>
    <row r="75" spans="1:33" x14ac:dyDescent="0.3">
      <c r="A75" s="340" t="s">
        <v>411</v>
      </c>
      <c r="B75" s="342" t="s">
        <v>81</v>
      </c>
      <c r="C75" s="342"/>
      <c r="D75" s="342" t="s">
        <v>56</v>
      </c>
      <c r="E75" s="342"/>
      <c r="F75" s="342"/>
      <c r="G75" s="342"/>
      <c r="H75" s="342"/>
      <c r="I75" s="342"/>
      <c r="J75" s="342">
        <v>116</v>
      </c>
      <c r="K75" s="342">
        <v>130</v>
      </c>
      <c r="L75" s="342">
        <v>123</v>
      </c>
      <c r="M75" s="342">
        <v>119</v>
      </c>
      <c r="N75" s="342">
        <v>125</v>
      </c>
      <c r="O75" s="342">
        <v>126</v>
      </c>
      <c r="P75" s="342" t="s">
        <v>994</v>
      </c>
      <c r="Q75" s="342"/>
      <c r="R75" s="342" t="s">
        <v>997</v>
      </c>
      <c r="S75" s="342"/>
      <c r="T75" s="342"/>
      <c r="U75" s="342"/>
      <c r="V75" s="342"/>
      <c r="W75" s="342"/>
      <c r="X75" s="342">
        <v>116</v>
      </c>
      <c r="Y75" s="342">
        <v>130</v>
      </c>
      <c r="Z75" s="342">
        <v>123</v>
      </c>
      <c r="AA75" s="342">
        <v>119</v>
      </c>
      <c r="AB75" s="342">
        <v>125</v>
      </c>
      <c r="AC75" s="342">
        <v>126</v>
      </c>
      <c r="AD75" s="342" t="s">
        <v>2307</v>
      </c>
      <c r="AE75" s="342" t="s">
        <v>2022</v>
      </c>
      <c r="AF75" s="342" t="s">
        <v>2377</v>
      </c>
      <c r="AG75" s="342"/>
    </row>
    <row r="76" spans="1:33" x14ac:dyDescent="0.3">
      <c r="A76" s="340" t="s">
        <v>412</v>
      </c>
      <c r="B76" s="342" t="s">
        <v>82</v>
      </c>
      <c r="C76" s="342"/>
      <c r="D76" s="342" t="s">
        <v>56</v>
      </c>
      <c r="E76" s="342"/>
      <c r="F76" s="342"/>
      <c r="G76" s="342"/>
      <c r="H76" s="342"/>
      <c r="I76" s="342"/>
      <c r="J76" s="342">
        <v>452</v>
      </c>
      <c r="K76" s="342">
        <v>465</v>
      </c>
      <c r="L76" s="342">
        <v>442</v>
      </c>
      <c r="M76" s="342">
        <v>463</v>
      </c>
      <c r="N76" s="342">
        <v>468</v>
      </c>
      <c r="O76" s="342">
        <v>470</v>
      </c>
      <c r="P76" s="342" t="s">
        <v>995</v>
      </c>
      <c r="Q76" s="342"/>
      <c r="R76" s="342" t="s">
        <v>997</v>
      </c>
      <c r="S76" s="342"/>
      <c r="T76" s="342"/>
      <c r="U76" s="342"/>
      <c r="V76" s="342"/>
      <c r="W76" s="342"/>
      <c r="X76" s="342">
        <v>452</v>
      </c>
      <c r="Y76" s="342">
        <v>465</v>
      </c>
      <c r="Z76" s="342">
        <v>442</v>
      </c>
      <c r="AA76" s="342">
        <v>463</v>
      </c>
      <c r="AB76" s="342">
        <v>468</v>
      </c>
      <c r="AC76" s="342">
        <v>470</v>
      </c>
      <c r="AD76" s="342" t="s">
        <v>2307</v>
      </c>
      <c r="AE76" s="342" t="s">
        <v>2022</v>
      </c>
      <c r="AF76" s="342" t="s">
        <v>2377</v>
      </c>
      <c r="AG76" s="342"/>
    </row>
    <row r="77" spans="1:33" x14ac:dyDescent="0.3">
      <c r="A77" s="340" t="s">
        <v>406</v>
      </c>
      <c r="B77" s="342" t="s">
        <v>101</v>
      </c>
      <c r="C77" s="342"/>
      <c r="D77" s="342" t="s">
        <v>54</v>
      </c>
      <c r="E77" s="342"/>
      <c r="F77" s="342"/>
      <c r="G77" s="342"/>
      <c r="H77" s="342"/>
      <c r="I77" s="342"/>
      <c r="J77" s="342">
        <v>22</v>
      </c>
      <c r="K77" s="342">
        <v>22</v>
      </c>
      <c r="L77" s="342">
        <v>19</v>
      </c>
      <c r="M77" s="342">
        <v>18</v>
      </c>
      <c r="N77" s="342">
        <v>17</v>
      </c>
      <c r="O77" s="342">
        <v>16</v>
      </c>
      <c r="P77" s="342" t="s">
        <v>998</v>
      </c>
      <c r="Q77" s="342"/>
      <c r="R77" s="342" t="s">
        <v>54</v>
      </c>
      <c r="S77" s="342"/>
      <c r="T77" s="342"/>
      <c r="U77" s="342"/>
      <c r="V77" s="342"/>
      <c r="W77" s="342"/>
      <c r="X77" s="342">
        <v>22</v>
      </c>
      <c r="Y77" s="342">
        <v>22</v>
      </c>
      <c r="Z77" s="342">
        <v>19</v>
      </c>
      <c r="AA77" s="342">
        <v>18</v>
      </c>
      <c r="AB77" s="342">
        <v>17</v>
      </c>
      <c r="AC77" s="342">
        <v>16</v>
      </c>
      <c r="AD77" s="342" t="s">
        <v>2307</v>
      </c>
      <c r="AE77" s="342" t="s">
        <v>2022</v>
      </c>
      <c r="AF77" s="342" t="s">
        <v>2377</v>
      </c>
      <c r="AG77" s="342"/>
    </row>
    <row r="78" spans="1:33" x14ac:dyDescent="0.3">
      <c r="A78" s="340" t="s">
        <v>407</v>
      </c>
      <c r="B78" s="342" t="s">
        <v>84</v>
      </c>
      <c r="C78" s="342"/>
      <c r="D78" s="342" t="s">
        <v>56</v>
      </c>
      <c r="E78" s="342"/>
      <c r="F78" s="342"/>
      <c r="G78" s="342"/>
      <c r="H78" s="342"/>
      <c r="I78" s="342"/>
      <c r="J78" s="342">
        <v>1559</v>
      </c>
      <c r="K78" s="342">
        <v>1661</v>
      </c>
      <c r="L78" s="342">
        <v>1838</v>
      </c>
      <c r="M78" s="342">
        <v>2049</v>
      </c>
      <c r="N78" s="342">
        <v>2104</v>
      </c>
      <c r="O78" s="342">
        <v>2361</v>
      </c>
      <c r="P78" s="342" t="s">
        <v>999</v>
      </c>
      <c r="Q78" s="342"/>
      <c r="R78" s="342" t="s">
        <v>997</v>
      </c>
      <c r="S78" s="342"/>
      <c r="T78" s="342"/>
      <c r="U78" s="342"/>
      <c r="V78" s="342"/>
      <c r="W78" s="342"/>
      <c r="X78" s="342">
        <v>1559</v>
      </c>
      <c r="Y78" s="342">
        <v>1661</v>
      </c>
      <c r="Z78" s="342">
        <v>1838</v>
      </c>
      <c r="AA78" s="342">
        <v>2049</v>
      </c>
      <c r="AB78" s="342">
        <v>2104</v>
      </c>
      <c r="AC78" s="342">
        <v>2361</v>
      </c>
      <c r="AD78" s="342" t="s">
        <v>2307</v>
      </c>
      <c r="AE78" s="342" t="s">
        <v>2022</v>
      </c>
      <c r="AF78" s="342" t="s">
        <v>2377</v>
      </c>
      <c r="AG78" s="342"/>
    </row>
    <row r="79" spans="1:33" x14ac:dyDescent="0.3">
      <c r="A79" s="340" t="s">
        <v>413</v>
      </c>
      <c r="B79" s="342" t="s">
        <v>81</v>
      </c>
      <c r="C79" s="342"/>
      <c r="D79" s="342" t="s">
        <v>56</v>
      </c>
      <c r="E79" s="342"/>
      <c r="F79" s="342"/>
      <c r="G79" s="342"/>
      <c r="H79" s="342"/>
      <c r="I79" s="342"/>
      <c r="J79" s="342">
        <v>304</v>
      </c>
      <c r="K79" s="342">
        <v>335</v>
      </c>
      <c r="L79" s="342">
        <v>378</v>
      </c>
      <c r="M79" s="342">
        <v>440</v>
      </c>
      <c r="N79" s="342">
        <v>447</v>
      </c>
      <c r="O79" s="342">
        <v>507</v>
      </c>
      <c r="P79" s="342" t="s">
        <v>994</v>
      </c>
      <c r="Q79" s="342"/>
      <c r="R79" s="342" t="s">
        <v>997</v>
      </c>
      <c r="S79" s="342"/>
      <c r="T79" s="342"/>
      <c r="U79" s="342"/>
      <c r="V79" s="342"/>
      <c r="W79" s="342"/>
      <c r="X79" s="342">
        <v>304</v>
      </c>
      <c r="Y79" s="342">
        <v>335</v>
      </c>
      <c r="Z79" s="342">
        <v>378</v>
      </c>
      <c r="AA79" s="342">
        <v>440</v>
      </c>
      <c r="AB79" s="342">
        <v>447</v>
      </c>
      <c r="AC79" s="342">
        <v>507</v>
      </c>
      <c r="AD79" s="342" t="s">
        <v>2307</v>
      </c>
      <c r="AE79" s="342" t="s">
        <v>2022</v>
      </c>
      <c r="AF79" s="342" t="s">
        <v>2377</v>
      </c>
      <c r="AG79" s="342"/>
    </row>
    <row r="80" spans="1:33" x14ac:dyDescent="0.3">
      <c r="A80" s="340" t="s">
        <v>414</v>
      </c>
      <c r="B80" s="342" t="s">
        <v>82</v>
      </c>
      <c r="C80" s="342"/>
      <c r="D80" s="342" t="s">
        <v>56</v>
      </c>
      <c r="E80" s="342"/>
      <c r="F80" s="342"/>
      <c r="G80" s="342"/>
      <c r="H80" s="342"/>
      <c r="I80" s="342"/>
      <c r="J80" s="342">
        <v>1255</v>
      </c>
      <c r="K80" s="342">
        <v>1326</v>
      </c>
      <c r="L80" s="342">
        <v>1460</v>
      </c>
      <c r="M80" s="342">
        <v>1609</v>
      </c>
      <c r="N80" s="342">
        <v>1657</v>
      </c>
      <c r="O80" s="342">
        <v>1854</v>
      </c>
      <c r="P80" s="342" t="s">
        <v>995</v>
      </c>
      <c r="Q80" s="342"/>
      <c r="R80" s="342" t="s">
        <v>997</v>
      </c>
      <c r="S80" s="342"/>
      <c r="T80" s="342"/>
      <c r="U80" s="342"/>
      <c r="V80" s="342"/>
      <c r="W80" s="342"/>
      <c r="X80" s="342">
        <v>1255</v>
      </c>
      <c r="Y80" s="342">
        <v>1326</v>
      </c>
      <c r="Z80" s="342">
        <v>1460</v>
      </c>
      <c r="AA80" s="342">
        <v>1609</v>
      </c>
      <c r="AB80" s="342">
        <v>1657</v>
      </c>
      <c r="AC80" s="342">
        <v>1854</v>
      </c>
      <c r="AD80" s="342" t="s">
        <v>2307</v>
      </c>
      <c r="AE80" s="342" t="s">
        <v>2022</v>
      </c>
      <c r="AF80" s="342" t="s">
        <v>2377</v>
      </c>
      <c r="AG80" s="342"/>
    </row>
    <row r="81" spans="1:33" x14ac:dyDescent="0.3">
      <c r="A81" s="340" t="s">
        <v>408</v>
      </c>
      <c r="B81" s="342" t="s">
        <v>102</v>
      </c>
      <c r="C81" s="342"/>
      <c r="D81" s="342" t="s">
        <v>54</v>
      </c>
      <c r="E81" s="342"/>
      <c r="F81" s="342"/>
      <c r="G81" s="342"/>
      <c r="H81" s="342"/>
      <c r="I81" s="342"/>
      <c r="J81" s="342">
        <v>60</v>
      </c>
      <c r="K81" s="342">
        <v>60</v>
      </c>
      <c r="L81" s="342">
        <v>61</v>
      </c>
      <c r="M81" s="342">
        <v>62</v>
      </c>
      <c r="N81" s="342">
        <v>61</v>
      </c>
      <c r="O81" s="342">
        <v>64</v>
      </c>
      <c r="P81" s="342" t="s">
        <v>1000</v>
      </c>
      <c r="Q81" s="342"/>
      <c r="R81" s="342" t="s">
        <v>54</v>
      </c>
      <c r="S81" s="342"/>
      <c r="T81" s="342"/>
      <c r="U81" s="342"/>
      <c r="V81" s="342"/>
      <c r="W81" s="342"/>
      <c r="X81" s="342">
        <v>60</v>
      </c>
      <c r="Y81" s="342">
        <v>60</v>
      </c>
      <c r="Z81" s="342">
        <v>61</v>
      </c>
      <c r="AA81" s="342">
        <v>62</v>
      </c>
      <c r="AB81" s="342">
        <v>61</v>
      </c>
      <c r="AC81" s="342">
        <v>64</v>
      </c>
      <c r="AD81" s="342" t="s">
        <v>2307</v>
      </c>
      <c r="AE81" s="342" t="s">
        <v>2022</v>
      </c>
      <c r="AF81" s="342" t="s">
        <v>2377</v>
      </c>
      <c r="AG81" s="342"/>
    </row>
    <row r="82" spans="1:33" x14ac:dyDescent="0.3">
      <c r="A82" s="340" t="s">
        <v>409</v>
      </c>
      <c r="B82" s="342" t="s">
        <v>85</v>
      </c>
      <c r="C82" s="342"/>
      <c r="D82" s="342" t="s">
        <v>56</v>
      </c>
      <c r="E82" s="342"/>
      <c r="F82" s="342"/>
      <c r="G82" s="342"/>
      <c r="H82" s="342"/>
      <c r="I82" s="342"/>
      <c r="J82" s="342">
        <v>463</v>
      </c>
      <c r="K82" s="342">
        <v>502</v>
      </c>
      <c r="L82" s="342">
        <v>592</v>
      </c>
      <c r="M82" s="342">
        <v>661</v>
      </c>
      <c r="N82" s="342">
        <v>726</v>
      </c>
      <c r="O82" s="342">
        <v>742</v>
      </c>
      <c r="P82" s="342" t="s">
        <v>1001</v>
      </c>
      <c r="Q82" s="342"/>
      <c r="R82" s="342" t="s">
        <v>997</v>
      </c>
      <c r="S82" s="342"/>
      <c r="T82" s="342"/>
      <c r="U82" s="342"/>
      <c r="V82" s="342"/>
      <c r="W82" s="342"/>
      <c r="X82" s="342">
        <v>463</v>
      </c>
      <c r="Y82" s="342">
        <v>502</v>
      </c>
      <c r="Z82" s="342">
        <v>592</v>
      </c>
      <c r="AA82" s="342">
        <v>661</v>
      </c>
      <c r="AB82" s="342">
        <v>726</v>
      </c>
      <c r="AC82" s="342">
        <v>742</v>
      </c>
      <c r="AD82" s="342" t="s">
        <v>2307</v>
      </c>
      <c r="AE82" s="342" t="s">
        <v>2022</v>
      </c>
      <c r="AF82" s="342" t="s">
        <v>2377</v>
      </c>
      <c r="AG82" s="342"/>
    </row>
    <row r="83" spans="1:33" x14ac:dyDescent="0.3">
      <c r="A83" s="340" t="s">
        <v>415</v>
      </c>
      <c r="B83" s="342" t="s">
        <v>81</v>
      </c>
      <c r="C83" s="342"/>
      <c r="D83" s="342" t="s">
        <v>56</v>
      </c>
      <c r="E83" s="342"/>
      <c r="F83" s="342"/>
      <c r="G83" s="342"/>
      <c r="H83" s="342"/>
      <c r="I83" s="342"/>
      <c r="J83" s="342">
        <v>59</v>
      </c>
      <c r="K83" s="342">
        <v>66</v>
      </c>
      <c r="L83" s="342">
        <v>103</v>
      </c>
      <c r="M83" s="342">
        <v>127</v>
      </c>
      <c r="N83" s="342">
        <v>133</v>
      </c>
      <c r="O83" s="342">
        <v>138</v>
      </c>
      <c r="P83" s="342" t="s">
        <v>994</v>
      </c>
      <c r="Q83" s="342"/>
      <c r="R83" s="342" t="s">
        <v>997</v>
      </c>
      <c r="S83" s="342"/>
      <c r="T83" s="342"/>
      <c r="U83" s="342"/>
      <c r="V83" s="342"/>
      <c r="W83" s="342"/>
      <c r="X83" s="342">
        <v>59</v>
      </c>
      <c r="Y83" s="342">
        <v>66</v>
      </c>
      <c r="Z83" s="342">
        <v>103</v>
      </c>
      <c r="AA83" s="342">
        <v>127</v>
      </c>
      <c r="AB83" s="342">
        <v>133</v>
      </c>
      <c r="AC83" s="342">
        <v>138</v>
      </c>
      <c r="AD83" s="342" t="s">
        <v>2307</v>
      </c>
      <c r="AE83" s="342" t="s">
        <v>2022</v>
      </c>
      <c r="AF83" s="342" t="s">
        <v>2377</v>
      </c>
      <c r="AG83" s="342"/>
    </row>
    <row r="84" spans="1:33" x14ac:dyDescent="0.3">
      <c r="A84" s="340" t="s">
        <v>416</v>
      </c>
      <c r="B84" s="342" t="s">
        <v>82</v>
      </c>
      <c r="C84" s="342"/>
      <c r="D84" s="342" t="s">
        <v>56</v>
      </c>
      <c r="E84" s="342"/>
      <c r="F84" s="342"/>
      <c r="G84" s="342"/>
      <c r="H84" s="342"/>
      <c r="I84" s="342"/>
      <c r="J84" s="342">
        <v>404</v>
      </c>
      <c r="K84" s="342">
        <v>436</v>
      </c>
      <c r="L84" s="342">
        <v>489</v>
      </c>
      <c r="M84" s="342">
        <v>534</v>
      </c>
      <c r="N84" s="342">
        <v>593</v>
      </c>
      <c r="O84" s="342">
        <v>604</v>
      </c>
      <c r="P84" s="342" t="s">
        <v>995</v>
      </c>
      <c r="Q84" s="342"/>
      <c r="R84" s="342" t="s">
        <v>997</v>
      </c>
      <c r="S84" s="342"/>
      <c r="T84" s="342"/>
      <c r="U84" s="342"/>
      <c r="V84" s="342"/>
      <c r="W84" s="342"/>
      <c r="X84" s="342">
        <v>404</v>
      </c>
      <c r="Y84" s="342">
        <v>436</v>
      </c>
      <c r="Z84" s="342">
        <v>489</v>
      </c>
      <c r="AA84" s="342">
        <v>534</v>
      </c>
      <c r="AB84" s="342">
        <v>593</v>
      </c>
      <c r="AC84" s="342">
        <v>604</v>
      </c>
      <c r="AD84" s="342" t="s">
        <v>2307</v>
      </c>
      <c r="AE84" s="342" t="s">
        <v>2022</v>
      </c>
      <c r="AF84" s="342" t="s">
        <v>2377</v>
      </c>
      <c r="AG84" s="342"/>
    </row>
    <row r="85" spans="1:33" x14ac:dyDescent="0.3">
      <c r="A85" s="340" t="s">
        <v>410</v>
      </c>
      <c r="B85" s="342" t="s">
        <v>103</v>
      </c>
      <c r="C85" s="342"/>
      <c r="D85" s="342" t="s">
        <v>54</v>
      </c>
      <c r="E85" s="342"/>
      <c r="F85" s="342"/>
      <c r="G85" s="342"/>
      <c r="H85" s="342"/>
      <c r="I85" s="342"/>
      <c r="J85" s="342">
        <v>18</v>
      </c>
      <c r="K85" s="342">
        <v>18</v>
      </c>
      <c r="L85" s="342">
        <v>20</v>
      </c>
      <c r="M85" s="342">
        <v>20</v>
      </c>
      <c r="N85" s="342">
        <v>21</v>
      </c>
      <c r="O85" s="342">
        <v>20</v>
      </c>
      <c r="P85" s="342" t="s">
        <v>1002</v>
      </c>
      <c r="Q85" s="342"/>
      <c r="R85" s="342" t="s">
        <v>54</v>
      </c>
      <c r="S85" s="342"/>
      <c r="T85" s="342"/>
      <c r="U85" s="342"/>
      <c r="V85" s="342"/>
      <c r="W85" s="342"/>
      <c r="X85" s="342">
        <v>18</v>
      </c>
      <c r="Y85" s="342">
        <v>18</v>
      </c>
      <c r="Z85" s="342">
        <v>20</v>
      </c>
      <c r="AA85" s="342">
        <v>20</v>
      </c>
      <c r="AB85" s="342">
        <v>21</v>
      </c>
      <c r="AC85" s="342">
        <v>20</v>
      </c>
      <c r="AD85" s="342" t="s">
        <v>2307</v>
      </c>
      <c r="AE85" s="342" t="s">
        <v>2022</v>
      </c>
      <c r="AF85" s="342" t="s">
        <v>2377</v>
      </c>
      <c r="AG85" s="342"/>
    </row>
    <row r="86" spans="1:33" x14ac:dyDescent="0.3">
      <c r="A86" s="340" t="s">
        <v>417</v>
      </c>
      <c r="B86" s="342" t="s">
        <v>2441</v>
      </c>
      <c r="C86" s="342"/>
      <c r="D86" s="342"/>
      <c r="E86" s="342"/>
      <c r="F86" s="342"/>
      <c r="G86" s="342"/>
      <c r="H86" s="342"/>
      <c r="I86" s="342"/>
      <c r="J86" s="342"/>
      <c r="K86" s="342"/>
      <c r="L86" s="342" t="s">
        <v>81</v>
      </c>
      <c r="M86" s="342" t="s">
        <v>82</v>
      </c>
      <c r="N86" s="342" t="s">
        <v>140</v>
      </c>
      <c r="O86" s="342" t="s">
        <v>418</v>
      </c>
      <c r="P86" s="342" t="s">
        <v>2442</v>
      </c>
      <c r="Q86" s="342"/>
      <c r="R86" s="342"/>
      <c r="S86" s="342"/>
      <c r="T86" s="342"/>
      <c r="U86" s="342"/>
      <c r="V86" s="342"/>
      <c r="W86" s="342"/>
      <c r="X86" s="342"/>
      <c r="Y86" s="342"/>
      <c r="Z86" s="342" t="s">
        <v>994</v>
      </c>
      <c r="AA86" s="342" t="s">
        <v>995</v>
      </c>
      <c r="AB86" s="342" t="s">
        <v>179</v>
      </c>
      <c r="AC86" s="342" t="s">
        <v>1010</v>
      </c>
      <c r="AD86" s="342"/>
      <c r="AE86" s="342"/>
      <c r="AF86" s="342"/>
      <c r="AG86" s="342"/>
    </row>
    <row r="87" spans="1:33" x14ac:dyDescent="0.3">
      <c r="A87" s="340" t="s">
        <v>419</v>
      </c>
      <c r="B87" s="342" t="s">
        <v>191</v>
      </c>
      <c r="C87" s="342"/>
      <c r="D87" s="342"/>
      <c r="E87" s="342"/>
      <c r="F87" s="342"/>
      <c r="G87" s="342"/>
      <c r="H87" s="342"/>
      <c r="I87" s="342"/>
      <c r="J87" s="342"/>
      <c r="K87" s="342"/>
      <c r="L87" s="342"/>
      <c r="M87" s="342"/>
      <c r="N87" s="342"/>
      <c r="O87" s="342"/>
      <c r="P87" s="342" t="s">
        <v>1009</v>
      </c>
      <c r="Q87" s="342"/>
      <c r="R87" s="342"/>
      <c r="S87" s="342"/>
      <c r="T87" s="342"/>
      <c r="U87" s="342"/>
      <c r="V87" s="342"/>
      <c r="W87" s="342"/>
      <c r="X87" s="342"/>
      <c r="Y87" s="342"/>
      <c r="Z87" s="342"/>
      <c r="AA87" s="342"/>
      <c r="AB87" s="342"/>
      <c r="AC87" s="342"/>
      <c r="AD87" s="342"/>
      <c r="AE87" s="342"/>
      <c r="AF87" s="342"/>
      <c r="AG87" s="342"/>
    </row>
    <row r="88" spans="1:33" x14ac:dyDescent="0.3">
      <c r="A88" s="340" t="s">
        <v>420</v>
      </c>
      <c r="B88" s="342" t="s">
        <v>181</v>
      </c>
      <c r="C88" s="342"/>
      <c r="D88" s="342" t="s">
        <v>56</v>
      </c>
      <c r="E88" s="342"/>
      <c r="F88" s="342"/>
      <c r="G88" s="342"/>
      <c r="H88" s="342"/>
      <c r="I88" s="342"/>
      <c r="J88" s="342"/>
      <c r="K88" s="342"/>
      <c r="L88" s="342">
        <v>733</v>
      </c>
      <c r="M88" s="342">
        <v>2890</v>
      </c>
      <c r="N88" s="342">
        <v>3623</v>
      </c>
      <c r="O88" s="342">
        <v>98</v>
      </c>
      <c r="P88" s="342" t="s">
        <v>1003</v>
      </c>
      <c r="Q88" s="342"/>
      <c r="R88" s="342" t="s">
        <v>997</v>
      </c>
      <c r="S88" s="342"/>
      <c r="T88" s="342"/>
      <c r="U88" s="342"/>
      <c r="V88" s="342"/>
      <c r="W88" s="342"/>
      <c r="X88" s="342"/>
      <c r="Y88" s="342"/>
      <c r="Z88" s="342">
        <v>733</v>
      </c>
      <c r="AA88" s="342">
        <v>2890</v>
      </c>
      <c r="AB88" s="342">
        <v>3623</v>
      </c>
      <c r="AC88" s="342">
        <v>98</v>
      </c>
      <c r="AD88" s="342" t="s">
        <v>2307</v>
      </c>
      <c r="AE88" s="342" t="s">
        <v>2022</v>
      </c>
      <c r="AF88" s="342" t="s">
        <v>2377</v>
      </c>
      <c r="AG88" s="342"/>
    </row>
    <row r="89" spans="1:33" x14ac:dyDescent="0.3">
      <c r="A89" s="340" t="s">
        <v>421</v>
      </c>
      <c r="B89" s="342" t="s">
        <v>182</v>
      </c>
      <c r="C89" s="342"/>
      <c r="D89" s="342" t="s">
        <v>56</v>
      </c>
      <c r="E89" s="342"/>
      <c r="F89" s="342"/>
      <c r="G89" s="342"/>
      <c r="H89" s="342"/>
      <c r="I89" s="342"/>
      <c r="J89" s="342"/>
      <c r="K89" s="342"/>
      <c r="L89" s="342">
        <v>37</v>
      </c>
      <c r="M89" s="342">
        <v>39</v>
      </c>
      <c r="N89" s="342">
        <v>76</v>
      </c>
      <c r="O89" s="342">
        <v>2</v>
      </c>
      <c r="P89" s="342" t="s">
        <v>1004</v>
      </c>
      <c r="Q89" s="342"/>
      <c r="R89" s="342" t="s">
        <v>997</v>
      </c>
      <c r="S89" s="342"/>
      <c r="T89" s="342"/>
      <c r="U89" s="342"/>
      <c r="V89" s="342"/>
      <c r="W89" s="342"/>
      <c r="X89" s="342"/>
      <c r="Y89" s="342"/>
      <c r="Z89" s="342">
        <v>37</v>
      </c>
      <c r="AA89" s="342">
        <v>39</v>
      </c>
      <c r="AB89" s="342">
        <v>76</v>
      </c>
      <c r="AC89" s="342">
        <v>2</v>
      </c>
      <c r="AD89" s="342" t="s">
        <v>2307</v>
      </c>
      <c r="AE89" s="342" t="s">
        <v>2022</v>
      </c>
      <c r="AF89" s="342" t="s">
        <v>2377</v>
      </c>
      <c r="AG89" s="342"/>
    </row>
    <row r="90" spans="1:33" x14ac:dyDescent="0.3">
      <c r="A90" s="340" t="s">
        <v>422</v>
      </c>
      <c r="B90" s="342" t="s">
        <v>192</v>
      </c>
      <c r="C90" s="342"/>
      <c r="D90" s="342"/>
      <c r="E90" s="342"/>
      <c r="F90" s="342"/>
      <c r="G90" s="342"/>
      <c r="H90" s="342"/>
      <c r="I90" s="342"/>
      <c r="J90" s="342"/>
      <c r="K90" s="342"/>
      <c r="L90" s="342"/>
      <c r="M90" s="342"/>
      <c r="N90" s="342"/>
      <c r="O90" s="342"/>
      <c r="P90" s="342" t="s">
        <v>1008</v>
      </c>
      <c r="Q90" s="342"/>
      <c r="R90" s="342"/>
      <c r="S90" s="342"/>
      <c r="T90" s="342"/>
      <c r="U90" s="342"/>
      <c r="V90" s="342"/>
      <c r="W90" s="342"/>
      <c r="X90" s="342"/>
      <c r="Y90" s="342"/>
      <c r="Z90" s="342"/>
      <c r="AA90" s="342"/>
      <c r="AB90" s="342"/>
      <c r="AC90" s="342"/>
      <c r="AD90" s="342"/>
      <c r="AE90" s="342"/>
      <c r="AF90" s="342"/>
      <c r="AG90" s="342"/>
    </row>
    <row r="91" spans="1:33" x14ac:dyDescent="0.3">
      <c r="A91" s="340" t="s">
        <v>423</v>
      </c>
      <c r="B91" s="342" t="s">
        <v>183</v>
      </c>
      <c r="C91" s="342"/>
      <c r="D91" s="342" t="s">
        <v>56</v>
      </c>
      <c r="E91" s="342"/>
      <c r="F91" s="342"/>
      <c r="G91" s="342"/>
      <c r="H91" s="342"/>
      <c r="I91" s="342"/>
      <c r="J91" s="342"/>
      <c r="K91" s="342"/>
      <c r="L91" s="342">
        <v>683</v>
      </c>
      <c r="M91" s="342">
        <v>2780</v>
      </c>
      <c r="N91" s="342">
        <v>3463</v>
      </c>
      <c r="O91" s="342">
        <v>94</v>
      </c>
      <c r="P91" s="342" t="s">
        <v>1005</v>
      </c>
      <c r="Q91" s="342"/>
      <c r="R91" s="342" t="s">
        <v>997</v>
      </c>
      <c r="S91" s="342"/>
      <c r="T91" s="342"/>
      <c r="U91" s="342"/>
      <c r="V91" s="342"/>
      <c r="W91" s="342"/>
      <c r="X91" s="342"/>
      <c r="Y91" s="342"/>
      <c r="Z91" s="342">
        <v>683</v>
      </c>
      <c r="AA91" s="342">
        <v>2780</v>
      </c>
      <c r="AB91" s="342">
        <v>3463</v>
      </c>
      <c r="AC91" s="342">
        <v>94</v>
      </c>
      <c r="AD91" s="342" t="s">
        <v>2307</v>
      </c>
      <c r="AE91" s="342" t="s">
        <v>2022</v>
      </c>
      <c r="AF91" s="342" t="s">
        <v>2377</v>
      </c>
      <c r="AG91" s="342"/>
    </row>
    <row r="92" spans="1:33" x14ac:dyDescent="0.3">
      <c r="A92" s="340" t="s">
        <v>424</v>
      </c>
      <c r="B92" s="342" t="s">
        <v>184</v>
      </c>
      <c r="C92" s="342"/>
      <c r="D92" s="342" t="s">
        <v>56</v>
      </c>
      <c r="E92" s="342"/>
      <c r="F92" s="342"/>
      <c r="G92" s="342"/>
      <c r="H92" s="342"/>
      <c r="I92" s="342"/>
      <c r="J92" s="342"/>
      <c r="K92" s="342"/>
      <c r="L92" s="342">
        <v>87</v>
      </c>
      <c r="M92" s="342">
        <v>149</v>
      </c>
      <c r="N92" s="342">
        <v>236</v>
      </c>
      <c r="O92" s="342">
        <v>6</v>
      </c>
      <c r="P92" s="342" t="s">
        <v>1006</v>
      </c>
      <c r="Q92" s="342"/>
      <c r="R92" s="342" t="s">
        <v>997</v>
      </c>
      <c r="S92" s="342"/>
      <c r="T92" s="342"/>
      <c r="U92" s="342"/>
      <c r="V92" s="342"/>
      <c r="W92" s="342"/>
      <c r="X92" s="342"/>
      <c r="Y92" s="342"/>
      <c r="Z92" s="342">
        <v>87</v>
      </c>
      <c r="AA92" s="342">
        <v>149</v>
      </c>
      <c r="AB92" s="342">
        <v>236</v>
      </c>
      <c r="AC92" s="342">
        <v>6</v>
      </c>
      <c r="AD92" s="342" t="s">
        <v>2307</v>
      </c>
      <c r="AE92" s="342" t="s">
        <v>2022</v>
      </c>
      <c r="AF92" s="342" t="s">
        <v>2377</v>
      </c>
      <c r="AG92" s="342"/>
    </row>
    <row r="93" spans="1:33" x14ac:dyDescent="0.3">
      <c r="A93" s="340" t="s">
        <v>430</v>
      </c>
      <c r="B93" s="342" t="s">
        <v>2447</v>
      </c>
      <c r="C93" s="342"/>
      <c r="D93" s="342"/>
      <c r="E93" s="342"/>
      <c r="F93" s="342"/>
      <c r="G93" s="342"/>
      <c r="H93" s="342"/>
      <c r="I93" s="342"/>
      <c r="J93" s="342"/>
      <c r="K93" s="342"/>
      <c r="L93" s="342"/>
      <c r="M93" s="342"/>
      <c r="N93" s="342"/>
      <c r="O93" s="342"/>
      <c r="P93" s="342" t="s">
        <v>2448</v>
      </c>
      <c r="Q93" s="342"/>
      <c r="R93" s="342"/>
      <c r="S93" s="342"/>
      <c r="T93" s="342"/>
      <c r="U93" s="342"/>
      <c r="V93" s="342"/>
      <c r="W93" s="342"/>
      <c r="X93" s="342"/>
      <c r="Y93" s="342"/>
      <c r="Z93" s="342"/>
      <c r="AA93" s="342"/>
      <c r="AB93" s="342"/>
      <c r="AC93" s="342"/>
      <c r="AD93" s="342"/>
      <c r="AE93" s="342"/>
      <c r="AF93" s="342"/>
      <c r="AG93" s="342"/>
    </row>
    <row r="94" spans="1:33" x14ac:dyDescent="0.3">
      <c r="A94" s="340" t="s">
        <v>429</v>
      </c>
      <c r="B94" s="342" t="s">
        <v>41</v>
      </c>
      <c r="C94" s="342"/>
      <c r="D94" s="342" t="s">
        <v>56</v>
      </c>
      <c r="E94" s="342"/>
      <c r="F94" s="342"/>
      <c r="G94" s="342"/>
      <c r="H94" s="342"/>
      <c r="I94" s="342"/>
      <c r="J94" s="342">
        <v>11</v>
      </c>
      <c r="K94" s="342">
        <v>15</v>
      </c>
      <c r="L94" s="342">
        <v>17</v>
      </c>
      <c r="M94" s="342">
        <v>18</v>
      </c>
      <c r="N94" s="342">
        <v>23</v>
      </c>
      <c r="O94" s="342">
        <v>27</v>
      </c>
      <c r="P94" s="342" t="s">
        <v>1011</v>
      </c>
      <c r="Q94" s="342"/>
      <c r="R94" s="342" t="s">
        <v>997</v>
      </c>
      <c r="S94" s="342"/>
      <c r="T94" s="342"/>
      <c r="U94" s="342"/>
      <c r="V94" s="342"/>
      <c r="W94" s="342"/>
      <c r="X94" s="342">
        <v>11</v>
      </c>
      <c r="Y94" s="342">
        <v>15</v>
      </c>
      <c r="Z94" s="342">
        <v>17</v>
      </c>
      <c r="AA94" s="342">
        <v>18</v>
      </c>
      <c r="AB94" s="342">
        <v>23</v>
      </c>
      <c r="AC94" s="342">
        <v>27</v>
      </c>
      <c r="AD94" s="342" t="s">
        <v>2307</v>
      </c>
      <c r="AE94" s="342" t="s">
        <v>2022</v>
      </c>
      <c r="AF94" s="342" t="s">
        <v>2380</v>
      </c>
      <c r="AG94" s="342"/>
    </row>
    <row r="95" spans="1:33" x14ac:dyDescent="0.3">
      <c r="A95" s="340" t="s">
        <v>425</v>
      </c>
      <c r="B95" s="342" t="s">
        <v>86</v>
      </c>
      <c r="C95" s="342"/>
      <c r="D95" s="342" t="s">
        <v>56</v>
      </c>
      <c r="E95" s="342"/>
      <c r="F95" s="342"/>
      <c r="G95" s="342"/>
      <c r="H95" s="342"/>
      <c r="I95" s="342"/>
      <c r="J95" s="342">
        <v>14</v>
      </c>
      <c r="K95" s="342">
        <v>20</v>
      </c>
      <c r="L95" s="342">
        <v>19</v>
      </c>
      <c r="M95" s="342">
        <v>5</v>
      </c>
      <c r="N95" s="342">
        <v>39</v>
      </c>
      <c r="O95" s="342">
        <v>48</v>
      </c>
      <c r="P95" s="342" t="s">
        <v>1012</v>
      </c>
      <c r="Q95" s="342"/>
      <c r="R95" s="342" t="s">
        <v>997</v>
      </c>
      <c r="S95" s="342"/>
      <c r="T95" s="342"/>
      <c r="U95" s="342"/>
      <c r="V95" s="342"/>
      <c r="W95" s="342"/>
      <c r="X95" s="342">
        <v>14</v>
      </c>
      <c r="Y95" s="342">
        <v>20</v>
      </c>
      <c r="Z95" s="342">
        <v>19</v>
      </c>
      <c r="AA95" s="342">
        <v>5</v>
      </c>
      <c r="AB95" s="342">
        <v>39</v>
      </c>
      <c r="AC95" s="342">
        <v>48</v>
      </c>
      <c r="AD95" s="342" t="s">
        <v>2303</v>
      </c>
      <c r="AE95" s="342" t="s">
        <v>2022</v>
      </c>
      <c r="AF95" s="342" t="s">
        <v>2022</v>
      </c>
      <c r="AG95" s="342"/>
    </row>
    <row r="96" spans="1:33" x14ac:dyDescent="0.3">
      <c r="A96" s="340" t="s">
        <v>426</v>
      </c>
      <c r="B96" s="342" t="s">
        <v>44</v>
      </c>
      <c r="C96" s="342"/>
      <c r="D96" s="342" t="s">
        <v>56</v>
      </c>
      <c r="E96" s="342"/>
      <c r="F96" s="342"/>
      <c r="G96" s="342"/>
      <c r="H96" s="342"/>
      <c r="I96" s="342"/>
      <c r="J96" s="342">
        <v>14</v>
      </c>
      <c r="K96" s="342">
        <v>20</v>
      </c>
      <c r="L96" s="342">
        <v>19</v>
      </c>
      <c r="M96" s="342">
        <v>5</v>
      </c>
      <c r="N96" s="342">
        <v>39</v>
      </c>
      <c r="O96" s="342">
        <v>47</v>
      </c>
      <c r="P96" s="342" t="s">
        <v>994</v>
      </c>
      <c r="Q96" s="342"/>
      <c r="R96" s="342" t="s">
        <v>997</v>
      </c>
      <c r="S96" s="342"/>
      <c r="T96" s="342"/>
      <c r="U96" s="342"/>
      <c r="V96" s="342"/>
      <c r="W96" s="342"/>
      <c r="X96" s="342">
        <v>14</v>
      </c>
      <c r="Y96" s="342">
        <v>20</v>
      </c>
      <c r="Z96" s="342">
        <v>19</v>
      </c>
      <c r="AA96" s="342">
        <v>5</v>
      </c>
      <c r="AB96" s="342">
        <v>39</v>
      </c>
      <c r="AC96" s="342">
        <v>47</v>
      </c>
      <c r="AD96" s="342" t="s">
        <v>2303</v>
      </c>
      <c r="AE96" s="342" t="s">
        <v>2022</v>
      </c>
      <c r="AF96" s="342" t="s">
        <v>2022</v>
      </c>
      <c r="AG96" s="342"/>
    </row>
    <row r="97" spans="1:34" x14ac:dyDescent="0.3">
      <c r="A97" s="340" t="s">
        <v>427</v>
      </c>
      <c r="B97" s="342" t="s">
        <v>43</v>
      </c>
      <c r="C97" s="342"/>
      <c r="D97" s="342" t="s">
        <v>56</v>
      </c>
      <c r="E97" s="342"/>
      <c r="F97" s="342"/>
      <c r="G97" s="342"/>
      <c r="H97" s="342"/>
      <c r="I97" s="342"/>
      <c r="J97" s="342">
        <v>0</v>
      </c>
      <c r="K97" s="342">
        <v>0</v>
      </c>
      <c r="L97" s="342">
        <v>0</v>
      </c>
      <c r="M97" s="342">
        <v>0</v>
      </c>
      <c r="N97" s="342">
        <v>0</v>
      </c>
      <c r="O97" s="342">
        <v>1</v>
      </c>
      <c r="P97" s="342" t="s">
        <v>995</v>
      </c>
      <c r="Q97" s="342"/>
      <c r="R97" s="342" t="s">
        <v>997</v>
      </c>
      <c r="S97" s="342"/>
      <c r="T97" s="342"/>
      <c r="U97" s="342"/>
      <c r="V97" s="342"/>
      <c r="W97" s="342"/>
      <c r="X97" s="342">
        <v>0</v>
      </c>
      <c r="Y97" s="342">
        <v>0</v>
      </c>
      <c r="Z97" s="342">
        <v>0</v>
      </c>
      <c r="AA97" s="342">
        <v>0</v>
      </c>
      <c r="AB97" s="342">
        <v>0</v>
      </c>
      <c r="AC97" s="342">
        <v>1</v>
      </c>
      <c r="AD97" s="342" t="s">
        <v>2303</v>
      </c>
      <c r="AE97" s="342" t="s">
        <v>2022</v>
      </c>
      <c r="AF97" s="342" t="s">
        <v>2022</v>
      </c>
      <c r="AG97" s="342"/>
    </row>
    <row r="98" spans="1:34" x14ac:dyDescent="0.3">
      <c r="A98" s="340" t="s">
        <v>428</v>
      </c>
      <c r="B98" s="342" t="s">
        <v>42</v>
      </c>
      <c r="C98" s="342"/>
      <c r="D98" s="342" t="s">
        <v>54</v>
      </c>
      <c r="E98" s="342"/>
      <c r="F98" s="342"/>
      <c r="G98" s="342"/>
      <c r="H98" s="342"/>
      <c r="I98" s="342"/>
      <c r="J98" s="342">
        <v>100</v>
      </c>
      <c r="K98" s="342">
        <v>100</v>
      </c>
      <c r="L98" s="342">
        <v>100</v>
      </c>
      <c r="M98" s="342">
        <v>100</v>
      </c>
      <c r="N98" s="342">
        <v>100</v>
      </c>
      <c r="O98" s="342">
        <v>87</v>
      </c>
      <c r="P98" s="342" t="s">
        <v>1013</v>
      </c>
      <c r="Q98" s="342"/>
      <c r="R98" s="342" t="s">
        <v>54</v>
      </c>
      <c r="S98" s="342"/>
      <c r="T98" s="342"/>
      <c r="U98" s="342"/>
      <c r="V98" s="342"/>
      <c r="W98" s="342"/>
      <c r="X98" s="342">
        <v>100</v>
      </c>
      <c r="Y98" s="342">
        <v>100</v>
      </c>
      <c r="Z98" s="342">
        <v>100</v>
      </c>
      <c r="AA98" s="342">
        <v>100</v>
      </c>
      <c r="AB98" s="342">
        <v>100</v>
      </c>
      <c r="AC98" s="342">
        <v>87</v>
      </c>
      <c r="AD98" s="342" t="s">
        <v>2303</v>
      </c>
      <c r="AE98" s="342" t="s">
        <v>2022</v>
      </c>
      <c r="AF98" s="342" t="s">
        <v>2022</v>
      </c>
      <c r="AG98" s="342"/>
    </row>
    <row r="99" spans="1:34" x14ac:dyDescent="0.3">
      <c r="A99" s="340" t="s">
        <v>431</v>
      </c>
      <c r="B99" s="342" t="s">
        <v>2459</v>
      </c>
      <c r="C99" s="342"/>
      <c r="D99" s="342"/>
      <c r="E99" s="342"/>
      <c r="F99" s="342"/>
      <c r="G99" s="342"/>
      <c r="H99" s="342"/>
      <c r="I99" s="342"/>
      <c r="J99" s="342"/>
      <c r="K99" s="342"/>
      <c r="L99" s="342"/>
      <c r="M99" s="342"/>
      <c r="N99" s="342"/>
      <c r="O99" s="342"/>
      <c r="P99" s="342" t="s">
        <v>2460</v>
      </c>
      <c r="Q99" s="342"/>
      <c r="R99" s="342"/>
      <c r="S99" s="342"/>
      <c r="T99" s="342"/>
      <c r="U99" s="342"/>
      <c r="V99" s="342"/>
      <c r="W99" s="342"/>
      <c r="X99" s="342"/>
      <c r="Y99" s="342"/>
      <c r="Z99" s="342"/>
      <c r="AA99" s="342"/>
      <c r="AB99" s="342"/>
      <c r="AC99" s="342"/>
      <c r="AD99" s="342"/>
      <c r="AE99" s="342"/>
      <c r="AF99" s="342"/>
      <c r="AG99" s="342"/>
    </row>
    <row r="100" spans="1:34" x14ac:dyDescent="0.3">
      <c r="A100" s="343" t="s">
        <v>432</v>
      </c>
      <c r="B100" s="344" t="s">
        <v>126</v>
      </c>
      <c r="C100" s="344"/>
      <c r="D100" s="344" t="s">
        <v>194</v>
      </c>
      <c r="E100" s="344">
        <v>2.56</v>
      </c>
      <c r="F100" s="344">
        <v>1.92</v>
      </c>
      <c r="G100" s="344">
        <v>2.92</v>
      </c>
      <c r="H100" s="344">
        <v>2.9</v>
      </c>
      <c r="I100" s="344">
        <v>1.96</v>
      </c>
      <c r="J100" s="344">
        <v>1.58</v>
      </c>
      <c r="K100" s="344">
        <v>2.0499999999999998</v>
      </c>
      <c r="L100" s="344">
        <v>1.67</v>
      </c>
      <c r="M100" s="344">
        <v>1.89</v>
      </c>
      <c r="N100" s="344">
        <v>2.2799999999999998</v>
      </c>
      <c r="O100" s="344"/>
      <c r="P100" s="344" t="s">
        <v>1014</v>
      </c>
      <c r="Q100" s="344"/>
      <c r="R100" s="344" t="s">
        <v>972</v>
      </c>
      <c r="S100" s="344">
        <v>2.56</v>
      </c>
      <c r="T100" s="344">
        <v>1.92</v>
      </c>
      <c r="U100" s="344">
        <v>2.92</v>
      </c>
      <c r="V100" s="344">
        <v>2.9</v>
      </c>
      <c r="W100" s="344">
        <v>1.96</v>
      </c>
      <c r="X100" s="344">
        <v>1.58</v>
      </c>
      <c r="Y100" s="344">
        <v>2.0499999999999998</v>
      </c>
      <c r="Z100" s="344">
        <v>1.67</v>
      </c>
      <c r="AA100" s="344">
        <v>1.89</v>
      </c>
      <c r="AB100" s="344">
        <v>2.2799999999999998</v>
      </c>
      <c r="AC100" s="344"/>
      <c r="AD100" s="344" t="s">
        <v>2204</v>
      </c>
      <c r="AE100" s="344" t="s">
        <v>2022</v>
      </c>
      <c r="AF100" s="344" t="s">
        <v>2022</v>
      </c>
      <c r="AG100" s="344"/>
    </row>
    <row r="101" spans="1:34" x14ac:dyDescent="0.3">
      <c r="A101" s="340" t="s">
        <v>433</v>
      </c>
      <c r="B101" s="342" t="s">
        <v>127</v>
      </c>
      <c r="C101" s="342"/>
      <c r="D101" s="342" t="s">
        <v>194</v>
      </c>
      <c r="E101" s="342">
        <v>4.7300000000000004</v>
      </c>
      <c r="F101" s="342">
        <v>3.48</v>
      </c>
      <c r="G101" s="342">
        <v>3.2</v>
      </c>
      <c r="H101" s="342">
        <v>2.6</v>
      </c>
      <c r="I101" s="342">
        <v>2.41</v>
      </c>
      <c r="J101" s="342">
        <v>1.74</v>
      </c>
      <c r="K101" s="342">
        <v>2.69</v>
      </c>
      <c r="L101" s="342">
        <v>2.62</v>
      </c>
      <c r="M101" s="342">
        <v>2.1</v>
      </c>
      <c r="N101" s="342">
        <v>2.89</v>
      </c>
      <c r="O101" s="342">
        <v>2.59</v>
      </c>
      <c r="P101" s="342" t="s">
        <v>1015</v>
      </c>
      <c r="Q101" s="342"/>
      <c r="R101" s="342" t="s">
        <v>972</v>
      </c>
      <c r="S101" s="342">
        <v>4.7300000000000004</v>
      </c>
      <c r="T101" s="342">
        <v>3.48</v>
      </c>
      <c r="U101" s="342">
        <v>3.2</v>
      </c>
      <c r="V101" s="342">
        <v>2.6</v>
      </c>
      <c r="W101" s="342">
        <v>2.41</v>
      </c>
      <c r="X101" s="342">
        <v>1.74</v>
      </c>
      <c r="Y101" s="342">
        <v>2.69</v>
      </c>
      <c r="Z101" s="342">
        <v>2.62</v>
      </c>
      <c r="AA101" s="342">
        <v>2.1</v>
      </c>
      <c r="AB101" s="342">
        <v>2.89</v>
      </c>
      <c r="AC101" s="342">
        <v>2.59</v>
      </c>
      <c r="AD101" s="342" t="s">
        <v>2204</v>
      </c>
      <c r="AE101" s="342" t="s">
        <v>2022</v>
      </c>
      <c r="AF101" s="342" t="s">
        <v>2022</v>
      </c>
      <c r="AG101" s="342"/>
    </row>
    <row r="102" spans="1:34" x14ac:dyDescent="0.3">
      <c r="A102" s="340" t="s">
        <v>434</v>
      </c>
      <c r="B102" s="342" t="s">
        <v>193</v>
      </c>
      <c r="C102" s="342"/>
      <c r="D102" s="342"/>
      <c r="E102" s="342"/>
      <c r="F102" s="342"/>
      <c r="G102" s="342"/>
      <c r="H102" s="342"/>
      <c r="I102" s="342"/>
      <c r="J102" s="342"/>
      <c r="K102" s="342"/>
      <c r="L102" s="342"/>
      <c r="M102" s="342"/>
      <c r="N102" s="342"/>
      <c r="O102" s="342"/>
      <c r="P102" s="342" t="s">
        <v>1016</v>
      </c>
      <c r="Q102" s="342"/>
      <c r="R102" s="342"/>
      <c r="S102" s="342"/>
      <c r="T102" s="342"/>
      <c r="U102" s="342"/>
      <c r="V102" s="342"/>
      <c r="W102" s="342"/>
      <c r="X102" s="342"/>
      <c r="Y102" s="342"/>
      <c r="Z102" s="342"/>
      <c r="AA102" s="342"/>
      <c r="AB102" s="342"/>
      <c r="AC102" s="342"/>
      <c r="AD102" s="342"/>
      <c r="AE102" s="342"/>
      <c r="AF102" s="342"/>
      <c r="AG102" s="342"/>
    </row>
    <row r="103" spans="1:34" x14ac:dyDescent="0.3">
      <c r="A103" s="343" t="s">
        <v>441</v>
      </c>
      <c r="B103" s="344" t="s">
        <v>339</v>
      </c>
      <c r="C103" s="344"/>
      <c r="D103" s="344"/>
      <c r="E103" s="344"/>
      <c r="F103" s="344"/>
      <c r="G103" s="344"/>
      <c r="H103" s="344"/>
      <c r="I103" s="344"/>
      <c r="J103" s="344"/>
      <c r="K103" s="344"/>
      <c r="L103" s="344"/>
      <c r="M103" s="344"/>
      <c r="N103" s="344"/>
      <c r="O103" s="344"/>
      <c r="P103" s="344" t="s">
        <v>1025</v>
      </c>
      <c r="Q103" s="344"/>
      <c r="R103" s="344"/>
      <c r="S103" s="344"/>
      <c r="T103" s="344"/>
      <c r="U103" s="344"/>
      <c r="V103" s="344"/>
      <c r="W103" s="344"/>
      <c r="X103" s="344"/>
      <c r="Y103" s="344"/>
      <c r="Z103" s="344"/>
      <c r="AA103" s="344"/>
      <c r="AB103" s="344"/>
      <c r="AC103" s="344"/>
      <c r="AD103" s="344"/>
      <c r="AE103" s="344"/>
      <c r="AF103" s="344"/>
      <c r="AG103" s="344"/>
    </row>
    <row r="104" spans="1:34" x14ac:dyDescent="0.3">
      <c r="A104" s="343" t="s">
        <v>442</v>
      </c>
      <c r="B104" s="344" t="s">
        <v>435</v>
      </c>
      <c r="C104" s="344"/>
      <c r="D104" s="344" t="s">
        <v>56</v>
      </c>
      <c r="E104" s="344" t="s">
        <v>70</v>
      </c>
      <c r="F104" s="344" t="s">
        <v>70</v>
      </c>
      <c r="G104" s="344" t="s">
        <v>70</v>
      </c>
      <c r="H104" s="344" t="s">
        <v>70</v>
      </c>
      <c r="I104" s="344" t="s">
        <v>70</v>
      </c>
      <c r="J104" s="344">
        <v>10453</v>
      </c>
      <c r="K104" s="344">
        <v>7593</v>
      </c>
      <c r="L104" s="344">
        <v>7396</v>
      </c>
      <c r="M104" s="344">
        <v>9237</v>
      </c>
      <c r="N104" s="344">
        <v>9372</v>
      </c>
      <c r="O104" s="344"/>
      <c r="P104" s="344" t="s">
        <v>1027</v>
      </c>
      <c r="Q104" s="344"/>
      <c r="R104" s="344" t="s">
        <v>997</v>
      </c>
      <c r="S104" s="344" t="s">
        <v>70</v>
      </c>
      <c r="T104" s="344" t="s">
        <v>70</v>
      </c>
      <c r="U104" s="344" t="s">
        <v>70</v>
      </c>
      <c r="V104" s="344" t="s">
        <v>70</v>
      </c>
      <c r="W104" s="344" t="s">
        <v>70</v>
      </c>
      <c r="X104" s="344">
        <v>10453</v>
      </c>
      <c r="Y104" s="344">
        <v>7593</v>
      </c>
      <c r="Z104" s="344">
        <v>7396</v>
      </c>
      <c r="AA104" s="344">
        <v>9237</v>
      </c>
      <c r="AB104" s="344">
        <v>9372</v>
      </c>
      <c r="AC104" s="344"/>
      <c r="AD104" s="344" t="s">
        <v>2022</v>
      </c>
      <c r="AE104" s="344" t="s">
        <v>2022</v>
      </c>
      <c r="AF104" s="344" t="s">
        <v>2022</v>
      </c>
      <c r="AG104" s="344" t="s">
        <v>2022</v>
      </c>
      <c r="AH104" s="321" t="s">
        <v>2311</v>
      </c>
    </row>
    <row r="105" spans="1:34" x14ac:dyDescent="0.3">
      <c r="A105" s="343" t="s">
        <v>443</v>
      </c>
      <c r="B105" s="344" t="s">
        <v>436</v>
      </c>
      <c r="C105" s="344"/>
      <c r="D105" s="344" t="s">
        <v>56</v>
      </c>
      <c r="E105" s="344" t="s">
        <v>70</v>
      </c>
      <c r="F105" s="344" t="s">
        <v>70</v>
      </c>
      <c r="G105" s="344" t="s">
        <v>70</v>
      </c>
      <c r="H105" s="344" t="s">
        <v>70</v>
      </c>
      <c r="I105" s="344" t="s">
        <v>70</v>
      </c>
      <c r="J105" s="344" t="s">
        <v>70</v>
      </c>
      <c r="K105" s="344">
        <v>79</v>
      </c>
      <c r="L105" s="344">
        <v>49</v>
      </c>
      <c r="M105" s="344">
        <v>78</v>
      </c>
      <c r="N105" s="344">
        <v>110</v>
      </c>
      <c r="O105" s="344"/>
      <c r="P105" s="344" t="s">
        <v>1029</v>
      </c>
      <c r="Q105" s="344"/>
      <c r="R105" s="344" t="s">
        <v>971</v>
      </c>
      <c r="S105" s="344" t="s">
        <v>70</v>
      </c>
      <c r="T105" s="344" t="s">
        <v>70</v>
      </c>
      <c r="U105" s="344" t="s">
        <v>70</v>
      </c>
      <c r="V105" s="344" t="s">
        <v>70</v>
      </c>
      <c r="W105" s="344" t="s">
        <v>70</v>
      </c>
      <c r="X105" s="344" t="s">
        <v>70</v>
      </c>
      <c r="Y105" s="344">
        <v>79</v>
      </c>
      <c r="Z105" s="344">
        <v>49</v>
      </c>
      <c r="AA105" s="344">
        <v>78</v>
      </c>
      <c r="AB105" s="344">
        <v>110</v>
      </c>
      <c r="AC105" s="344"/>
      <c r="AD105" s="344" t="s">
        <v>2310</v>
      </c>
      <c r="AE105" s="344" t="s">
        <v>2022</v>
      </c>
      <c r="AF105" s="344" t="s">
        <v>2022</v>
      </c>
      <c r="AG105" s="344"/>
    </row>
    <row r="106" spans="1:34" x14ac:dyDescent="0.3">
      <c r="A106" s="343" t="s">
        <v>444</v>
      </c>
      <c r="B106" s="344" t="s">
        <v>439</v>
      </c>
      <c r="C106" s="344"/>
      <c r="D106" s="344" t="s">
        <v>175</v>
      </c>
      <c r="E106" s="344">
        <v>700</v>
      </c>
      <c r="F106" s="344">
        <v>678</v>
      </c>
      <c r="G106" s="344">
        <v>866</v>
      </c>
      <c r="H106" s="344">
        <v>1474</v>
      </c>
      <c r="I106" s="344">
        <v>1494</v>
      </c>
      <c r="J106" s="344">
        <v>1215</v>
      </c>
      <c r="K106" s="344">
        <v>1131</v>
      </c>
      <c r="L106" s="344">
        <v>1129</v>
      </c>
      <c r="M106" s="344">
        <v>1458</v>
      </c>
      <c r="N106" s="344">
        <v>1105</v>
      </c>
      <c r="O106" s="344"/>
      <c r="P106" s="344" t="s">
        <v>1028</v>
      </c>
      <c r="Q106" s="344"/>
      <c r="R106" s="344" t="s">
        <v>1024</v>
      </c>
      <c r="S106" s="344">
        <v>700</v>
      </c>
      <c r="T106" s="344">
        <v>678</v>
      </c>
      <c r="U106" s="344">
        <v>866</v>
      </c>
      <c r="V106" s="344">
        <v>1474</v>
      </c>
      <c r="W106" s="344">
        <v>1494</v>
      </c>
      <c r="X106" s="344">
        <v>1215</v>
      </c>
      <c r="Y106" s="344">
        <v>1131</v>
      </c>
      <c r="Z106" s="344">
        <v>1129</v>
      </c>
      <c r="AA106" s="344">
        <v>1458</v>
      </c>
      <c r="AB106" s="344">
        <v>1105</v>
      </c>
      <c r="AC106" s="344"/>
      <c r="AD106" s="344" t="s">
        <v>2363</v>
      </c>
      <c r="AE106" s="344" t="s">
        <v>2022</v>
      </c>
      <c r="AF106" s="344" t="s">
        <v>2022</v>
      </c>
      <c r="AG106" s="344"/>
    </row>
    <row r="107" spans="1:34" x14ac:dyDescent="0.3">
      <c r="A107" s="343" t="s">
        <v>445</v>
      </c>
      <c r="B107" s="344" t="s">
        <v>437</v>
      </c>
      <c r="C107" s="344"/>
      <c r="D107" s="344"/>
      <c r="E107" s="344"/>
      <c r="F107" s="344"/>
      <c r="G107" s="344"/>
      <c r="H107" s="344"/>
      <c r="I107" s="344"/>
      <c r="J107" s="344"/>
      <c r="K107" s="344"/>
      <c r="L107" s="344"/>
      <c r="M107" s="344"/>
      <c r="N107" s="344"/>
      <c r="O107" s="344"/>
      <c r="P107" s="344" t="s">
        <v>1026</v>
      </c>
      <c r="Q107" s="344"/>
      <c r="R107" s="344"/>
      <c r="S107" s="344"/>
      <c r="T107" s="344"/>
      <c r="U107" s="344"/>
      <c r="V107" s="344"/>
      <c r="W107" s="344"/>
      <c r="X107" s="344"/>
      <c r="Y107" s="344"/>
      <c r="Z107" s="344"/>
      <c r="AA107" s="344"/>
      <c r="AB107" s="344"/>
      <c r="AC107" s="344"/>
      <c r="AD107" s="344"/>
      <c r="AE107" s="344"/>
      <c r="AF107" s="344"/>
      <c r="AG107" s="344"/>
    </row>
    <row r="108" spans="1:34" x14ac:dyDescent="0.3">
      <c r="A108" s="340" t="s">
        <v>446</v>
      </c>
      <c r="B108" s="342" t="s">
        <v>435</v>
      </c>
      <c r="C108" s="342"/>
      <c r="D108" s="342" t="s">
        <v>56</v>
      </c>
      <c r="E108" s="342"/>
      <c r="F108" s="342"/>
      <c r="G108" s="342"/>
      <c r="H108" s="342"/>
      <c r="I108" s="342"/>
      <c r="J108" s="342">
        <v>2963</v>
      </c>
      <c r="K108" s="342">
        <v>2551</v>
      </c>
      <c r="L108" s="342">
        <v>2793</v>
      </c>
      <c r="M108" s="342">
        <v>2856</v>
      </c>
      <c r="N108" s="342">
        <v>3083</v>
      </c>
      <c r="O108" s="342">
        <v>3097</v>
      </c>
      <c r="P108" s="342" t="s">
        <v>1027</v>
      </c>
      <c r="Q108" s="342"/>
      <c r="R108" s="342" t="s">
        <v>997</v>
      </c>
      <c r="S108" s="342"/>
      <c r="T108" s="342"/>
      <c r="U108" s="342"/>
      <c r="V108" s="342"/>
      <c r="W108" s="342"/>
      <c r="X108" s="342">
        <v>2963</v>
      </c>
      <c r="Y108" s="342">
        <v>2551</v>
      </c>
      <c r="Z108" s="342">
        <v>2793</v>
      </c>
      <c r="AA108" s="342">
        <v>2856</v>
      </c>
      <c r="AB108" s="342">
        <v>3083</v>
      </c>
      <c r="AC108" s="342">
        <v>3097</v>
      </c>
      <c r="AD108" s="342" t="s">
        <v>2022</v>
      </c>
      <c r="AE108" s="342" t="s">
        <v>2296</v>
      </c>
      <c r="AF108" s="342" t="s">
        <v>2022</v>
      </c>
      <c r="AG108" s="342"/>
    </row>
    <row r="109" spans="1:34" x14ac:dyDescent="0.3">
      <c r="A109" s="340" t="s">
        <v>447</v>
      </c>
      <c r="B109" s="342" t="s">
        <v>2461</v>
      </c>
      <c r="C109" s="342"/>
      <c r="D109" s="342" t="s">
        <v>56</v>
      </c>
      <c r="E109" s="342"/>
      <c r="F109" s="342"/>
      <c r="G109" s="342"/>
      <c r="H109" s="342"/>
      <c r="I109" s="342"/>
      <c r="J109" s="342" t="s">
        <v>70</v>
      </c>
      <c r="K109" s="342">
        <v>74</v>
      </c>
      <c r="L109" s="342">
        <v>74</v>
      </c>
      <c r="M109" s="342">
        <v>95</v>
      </c>
      <c r="N109" s="342">
        <v>100</v>
      </c>
      <c r="O109" s="342">
        <v>77</v>
      </c>
      <c r="P109" s="342" t="s">
        <v>2462</v>
      </c>
      <c r="Q109" s="342"/>
      <c r="R109" s="342" t="s">
        <v>971</v>
      </c>
      <c r="S109" s="342"/>
      <c r="T109" s="342"/>
      <c r="U109" s="342"/>
      <c r="V109" s="342"/>
      <c r="W109" s="342"/>
      <c r="X109" s="342" t="s">
        <v>70</v>
      </c>
      <c r="Y109" s="342">
        <v>74</v>
      </c>
      <c r="Z109" s="342">
        <v>74</v>
      </c>
      <c r="AA109" s="342">
        <v>95</v>
      </c>
      <c r="AB109" s="342">
        <v>100</v>
      </c>
      <c r="AC109" s="342">
        <v>77</v>
      </c>
      <c r="AD109" s="342" t="s">
        <v>2310</v>
      </c>
      <c r="AE109" s="342" t="s">
        <v>2022</v>
      </c>
      <c r="AF109" s="342" t="s">
        <v>2022</v>
      </c>
      <c r="AG109" s="342"/>
    </row>
    <row r="110" spans="1:34" x14ac:dyDescent="0.3">
      <c r="A110" s="340" t="s">
        <v>448</v>
      </c>
      <c r="B110" s="342" t="s">
        <v>186</v>
      </c>
      <c r="C110" s="342"/>
      <c r="D110" s="342"/>
      <c r="E110" s="342"/>
      <c r="F110" s="342"/>
      <c r="G110" s="342"/>
      <c r="H110" s="342"/>
      <c r="I110" s="342"/>
      <c r="J110" s="342"/>
      <c r="K110" s="342"/>
      <c r="L110" s="342"/>
      <c r="M110" s="342"/>
      <c r="N110" s="342"/>
      <c r="O110" s="342"/>
      <c r="P110" s="342" t="s">
        <v>1017</v>
      </c>
      <c r="Q110" s="342"/>
      <c r="R110" s="342"/>
      <c r="S110" s="342"/>
      <c r="T110" s="342"/>
      <c r="U110" s="342"/>
      <c r="V110" s="342"/>
      <c r="W110" s="342"/>
      <c r="X110" s="342"/>
      <c r="Y110" s="342"/>
      <c r="Z110" s="342"/>
      <c r="AA110" s="342"/>
      <c r="AB110" s="342"/>
      <c r="AC110" s="342"/>
      <c r="AD110" s="342"/>
      <c r="AE110" s="342"/>
      <c r="AF110" s="342"/>
      <c r="AG110" s="342"/>
    </row>
    <row r="111" spans="1:34" x14ac:dyDescent="0.3">
      <c r="A111" s="340" t="s">
        <v>453</v>
      </c>
      <c r="B111" s="342" t="s">
        <v>81</v>
      </c>
      <c r="C111" s="342"/>
      <c r="D111" s="342" t="s">
        <v>56</v>
      </c>
      <c r="E111" s="342"/>
      <c r="F111" s="342"/>
      <c r="G111" s="342"/>
      <c r="H111" s="342"/>
      <c r="I111" s="342"/>
      <c r="J111" s="342" t="s">
        <v>70</v>
      </c>
      <c r="K111" s="342">
        <v>46</v>
      </c>
      <c r="L111" s="342">
        <v>44</v>
      </c>
      <c r="M111" s="342">
        <v>49</v>
      </c>
      <c r="N111" s="342">
        <v>49</v>
      </c>
      <c r="O111" s="342">
        <v>31</v>
      </c>
      <c r="P111" s="342" t="s">
        <v>994</v>
      </c>
      <c r="Q111" s="342"/>
      <c r="R111" s="342" t="s">
        <v>971</v>
      </c>
      <c r="S111" s="342"/>
      <c r="T111" s="342"/>
      <c r="U111" s="342"/>
      <c r="V111" s="342"/>
      <c r="W111" s="342"/>
      <c r="X111" s="342" t="s">
        <v>70</v>
      </c>
      <c r="Y111" s="342">
        <v>46</v>
      </c>
      <c r="Z111" s="342">
        <v>44</v>
      </c>
      <c r="AA111" s="342">
        <v>49</v>
      </c>
      <c r="AB111" s="342">
        <v>49</v>
      </c>
      <c r="AC111" s="342">
        <v>31</v>
      </c>
      <c r="AD111" s="342" t="s">
        <v>2310</v>
      </c>
      <c r="AE111" s="342" t="s">
        <v>2022</v>
      </c>
      <c r="AF111" s="342" t="s">
        <v>2022</v>
      </c>
      <c r="AG111" s="342"/>
    </row>
    <row r="112" spans="1:34" x14ac:dyDescent="0.3">
      <c r="A112" s="340" t="s">
        <v>454</v>
      </c>
      <c r="B112" s="342" t="s">
        <v>82</v>
      </c>
      <c r="C112" s="342"/>
      <c r="D112" s="342" t="s">
        <v>56</v>
      </c>
      <c r="E112" s="342"/>
      <c r="F112" s="342"/>
      <c r="G112" s="342"/>
      <c r="H112" s="342"/>
      <c r="I112" s="342"/>
      <c r="J112" s="342" t="s">
        <v>70</v>
      </c>
      <c r="K112" s="342">
        <v>79</v>
      </c>
      <c r="L112" s="342">
        <v>80</v>
      </c>
      <c r="M112" s="342">
        <v>107</v>
      </c>
      <c r="N112" s="342">
        <v>112</v>
      </c>
      <c r="O112" s="342">
        <v>89</v>
      </c>
      <c r="P112" s="342" t="s">
        <v>995</v>
      </c>
      <c r="Q112" s="342"/>
      <c r="R112" s="342" t="s">
        <v>971</v>
      </c>
      <c r="S112" s="342"/>
      <c r="T112" s="342"/>
      <c r="U112" s="342"/>
      <c r="V112" s="342"/>
      <c r="W112" s="342"/>
      <c r="X112" s="342" t="s">
        <v>70</v>
      </c>
      <c r="Y112" s="342">
        <v>79</v>
      </c>
      <c r="Z112" s="342">
        <v>80</v>
      </c>
      <c r="AA112" s="342">
        <v>107</v>
      </c>
      <c r="AB112" s="342">
        <v>112</v>
      </c>
      <c r="AC112" s="342">
        <v>89</v>
      </c>
      <c r="AD112" s="342" t="s">
        <v>2310</v>
      </c>
      <c r="AE112" s="342" t="s">
        <v>2022</v>
      </c>
      <c r="AF112" s="342" t="s">
        <v>2022</v>
      </c>
      <c r="AG112" s="342"/>
    </row>
    <row r="113" spans="1:33" x14ac:dyDescent="0.3">
      <c r="A113" s="340" t="s">
        <v>449</v>
      </c>
      <c r="B113" s="342" t="s">
        <v>187</v>
      </c>
      <c r="C113" s="342"/>
      <c r="D113" s="342"/>
      <c r="E113" s="342"/>
      <c r="F113" s="342"/>
      <c r="G113" s="342"/>
      <c r="H113" s="342"/>
      <c r="I113" s="342"/>
      <c r="J113" s="342"/>
      <c r="K113" s="342"/>
      <c r="L113" s="342"/>
      <c r="M113" s="342"/>
      <c r="N113" s="342"/>
      <c r="O113" s="342"/>
      <c r="P113" s="342" t="s">
        <v>1018</v>
      </c>
      <c r="Q113" s="342"/>
      <c r="R113" s="342"/>
      <c r="S113" s="342"/>
      <c r="T113" s="342"/>
      <c r="U113" s="342"/>
      <c r="V113" s="342"/>
      <c r="W113" s="342"/>
      <c r="X113" s="342"/>
      <c r="Y113" s="342"/>
      <c r="Z113" s="342"/>
      <c r="AA113" s="342"/>
      <c r="AB113" s="342"/>
      <c r="AC113" s="342"/>
      <c r="AD113" s="342"/>
      <c r="AE113" s="342"/>
      <c r="AF113" s="342"/>
      <c r="AG113" s="342"/>
    </row>
    <row r="114" spans="1:33" x14ac:dyDescent="0.3">
      <c r="A114" s="340" t="s">
        <v>455</v>
      </c>
      <c r="B114" s="342" t="s">
        <v>188</v>
      </c>
      <c r="C114" s="342"/>
      <c r="D114" s="342" t="s">
        <v>56</v>
      </c>
      <c r="E114" s="342"/>
      <c r="F114" s="342"/>
      <c r="G114" s="342"/>
      <c r="H114" s="342"/>
      <c r="I114" s="342"/>
      <c r="J114" s="342" t="s">
        <v>70</v>
      </c>
      <c r="K114" s="342">
        <v>79</v>
      </c>
      <c r="L114" s="342">
        <v>136</v>
      </c>
      <c r="M114" s="342">
        <v>111</v>
      </c>
      <c r="N114" s="342">
        <v>113</v>
      </c>
      <c r="O114" s="342">
        <v>55</v>
      </c>
      <c r="P114" s="342" t="s">
        <v>1019</v>
      </c>
      <c r="Q114" s="342"/>
      <c r="R114" s="342" t="s">
        <v>971</v>
      </c>
      <c r="S114" s="342"/>
      <c r="T114" s="342"/>
      <c r="U114" s="342"/>
      <c r="V114" s="342"/>
      <c r="W114" s="342"/>
      <c r="X114" s="342" t="s">
        <v>70</v>
      </c>
      <c r="Y114" s="342">
        <v>79</v>
      </c>
      <c r="Z114" s="342">
        <v>136</v>
      </c>
      <c r="AA114" s="342">
        <v>111</v>
      </c>
      <c r="AB114" s="342">
        <v>113</v>
      </c>
      <c r="AC114" s="342">
        <v>55</v>
      </c>
      <c r="AD114" s="342" t="s">
        <v>2310</v>
      </c>
      <c r="AE114" s="342" t="s">
        <v>2022</v>
      </c>
      <c r="AF114" s="342" t="s">
        <v>2022</v>
      </c>
      <c r="AG114" s="342"/>
    </row>
    <row r="115" spans="1:33" x14ac:dyDescent="0.3">
      <c r="A115" s="340" t="s">
        <v>456</v>
      </c>
      <c r="B115" s="342" t="s">
        <v>125</v>
      </c>
      <c r="C115" s="342"/>
      <c r="D115" s="342" t="s">
        <v>56</v>
      </c>
      <c r="E115" s="342"/>
      <c r="F115" s="342"/>
      <c r="G115" s="342"/>
      <c r="H115" s="342"/>
      <c r="I115" s="342"/>
      <c r="J115" s="342" t="s">
        <v>70</v>
      </c>
      <c r="K115" s="342">
        <v>68</v>
      </c>
      <c r="L115" s="342">
        <v>78</v>
      </c>
      <c r="M115" s="342">
        <v>81</v>
      </c>
      <c r="N115" s="342">
        <v>83</v>
      </c>
      <c r="O115" s="342">
        <v>39</v>
      </c>
      <c r="P115" s="342" t="s">
        <v>1020</v>
      </c>
      <c r="Q115" s="342"/>
      <c r="R115" s="342" t="s">
        <v>971</v>
      </c>
      <c r="S115" s="342"/>
      <c r="T115" s="342"/>
      <c r="U115" s="342"/>
      <c r="V115" s="342"/>
      <c r="W115" s="342"/>
      <c r="X115" s="342" t="s">
        <v>70</v>
      </c>
      <c r="Y115" s="342">
        <v>68</v>
      </c>
      <c r="Z115" s="342">
        <v>78</v>
      </c>
      <c r="AA115" s="342">
        <v>81</v>
      </c>
      <c r="AB115" s="342">
        <v>83</v>
      </c>
      <c r="AC115" s="342">
        <v>39</v>
      </c>
      <c r="AD115" s="342" t="s">
        <v>2310</v>
      </c>
      <c r="AE115" s="342" t="s">
        <v>2022</v>
      </c>
      <c r="AF115" s="342" t="s">
        <v>2022</v>
      </c>
      <c r="AG115" s="342"/>
    </row>
    <row r="116" spans="1:33" x14ac:dyDescent="0.3">
      <c r="A116" s="340" t="s">
        <v>457</v>
      </c>
      <c r="B116" s="342" t="s">
        <v>111</v>
      </c>
      <c r="C116" s="342"/>
      <c r="D116" s="342" t="s">
        <v>56</v>
      </c>
      <c r="E116" s="342"/>
      <c r="F116" s="342"/>
      <c r="G116" s="342"/>
      <c r="H116" s="342"/>
      <c r="I116" s="342"/>
      <c r="J116" s="342" t="s">
        <v>70</v>
      </c>
      <c r="K116" s="342">
        <v>74</v>
      </c>
      <c r="L116" s="342">
        <v>66</v>
      </c>
      <c r="M116" s="342">
        <v>97</v>
      </c>
      <c r="N116" s="342">
        <v>103</v>
      </c>
      <c r="O116" s="342">
        <v>95</v>
      </c>
      <c r="P116" s="342" t="s">
        <v>1021</v>
      </c>
      <c r="Q116" s="342"/>
      <c r="R116" s="342" t="s">
        <v>971</v>
      </c>
      <c r="S116" s="342"/>
      <c r="T116" s="342"/>
      <c r="U116" s="342"/>
      <c r="V116" s="342"/>
      <c r="W116" s="342"/>
      <c r="X116" s="342" t="s">
        <v>70</v>
      </c>
      <c r="Y116" s="342">
        <v>74</v>
      </c>
      <c r="Z116" s="342">
        <v>66</v>
      </c>
      <c r="AA116" s="342">
        <v>97</v>
      </c>
      <c r="AB116" s="342">
        <v>103</v>
      </c>
      <c r="AC116" s="342">
        <v>95</v>
      </c>
      <c r="AD116" s="342" t="s">
        <v>2310</v>
      </c>
      <c r="AE116" s="342" t="s">
        <v>2022</v>
      </c>
      <c r="AF116" s="342" t="s">
        <v>2022</v>
      </c>
      <c r="AG116" s="342"/>
    </row>
    <row r="117" spans="1:33" x14ac:dyDescent="0.3">
      <c r="A117" s="340" t="s">
        <v>450</v>
      </c>
      <c r="B117" s="342" t="s">
        <v>438</v>
      </c>
      <c r="C117" s="342"/>
      <c r="D117" s="342"/>
      <c r="E117" s="342"/>
      <c r="F117" s="342"/>
      <c r="G117" s="342"/>
      <c r="H117" s="342"/>
      <c r="I117" s="342"/>
      <c r="J117" s="342"/>
      <c r="K117" s="342"/>
      <c r="L117" s="342"/>
      <c r="M117" s="342"/>
      <c r="N117" s="342"/>
      <c r="O117" s="342"/>
      <c r="P117" s="342" t="s">
        <v>1030</v>
      </c>
      <c r="Q117" s="342"/>
      <c r="R117" s="342"/>
      <c r="S117" s="342"/>
      <c r="T117" s="342"/>
      <c r="U117" s="342"/>
      <c r="V117" s="342"/>
      <c r="W117" s="342"/>
      <c r="X117" s="342"/>
      <c r="Y117" s="342"/>
      <c r="Z117" s="342"/>
      <c r="AA117" s="342"/>
      <c r="AB117" s="342"/>
      <c r="AC117" s="342"/>
      <c r="AD117" s="342"/>
      <c r="AE117" s="342"/>
      <c r="AF117" s="342"/>
      <c r="AG117" s="342"/>
    </row>
    <row r="118" spans="1:33" x14ac:dyDescent="0.3">
      <c r="A118" s="340" t="s">
        <v>458</v>
      </c>
      <c r="B118" s="342" t="s">
        <v>2463</v>
      </c>
      <c r="C118" s="342"/>
      <c r="D118" s="342" t="s">
        <v>56</v>
      </c>
      <c r="E118" s="342"/>
      <c r="F118" s="342"/>
      <c r="G118" s="342"/>
      <c r="H118" s="342"/>
      <c r="I118" s="342"/>
      <c r="J118" s="342" t="s">
        <v>70</v>
      </c>
      <c r="K118" s="342">
        <v>74</v>
      </c>
      <c r="L118" s="342">
        <v>71</v>
      </c>
      <c r="M118" s="342">
        <v>49</v>
      </c>
      <c r="N118" s="342">
        <v>63</v>
      </c>
      <c r="O118" s="342">
        <v>50</v>
      </c>
      <c r="P118" s="342" t="s">
        <v>2466</v>
      </c>
      <c r="Q118" s="342"/>
      <c r="R118" s="342" t="s">
        <v>971</v>
      </c>
      <c r="S118" s="342"/>
      <c r="T118" s="342"/>
      <c r="U118" s="342"/>
      <c r="V118" s="342"/>
      <c r="W118" s="342"/>
      <c r="X118" s="342" t="s">
        <v>70</v>
      </c>
      <c r="Y118" s="342">
        <v>74</v>
      </c>
      <c r="Z118" s="342">
        <v>71</v>
      </c>
      <c r="AA118" s="342">
        <v>49</v>
      </c>
      <c r="AB118" s="342">
        <v>63</v>
      </c>
      <c r="AC118" s="342">
        <v>50</v>
      </c>
      <c r="AD118" s="342" t="s">
        <v>2309</v>
      </c>
      <c r="AE118" s="342" t="s">
        <v>2296</v>
      </c>
      <c r="AF118" s="342" t="s">
        <v>2381</v>
      </c>
      <c r="AG118" s="342"/>
    </row>
    <row r="119" spans="1:33" x14ac:dyDescent="0.3">
      <c r="A119" s="340" t="s">
        <v>459</v>
      </c>
      <c r="B119" s="342" t="s">
        <v>145</v>
      </c>
      <c r="C119" s="342"/>
      <c r="D119" s="342" t="s">
        <v>56</v>
      </c>
      <c r="E119" s="342"/>
      <c r="F119" s="342"/>
      <c r="G119" s="342"/>
      <c r="H119" s="342"/>
      <c r="I119" s="342"/>
      <c r="J119" s="342" t="s">
        <v>70</v>
      </c>
      <c r="K119" s="342">
        <v>13</v>
      </c>
      <c r="L119" s="342">
        <v>43</v>
      </c>
      <c r="M119" s="342">
        <v>49</v>
      </c>
      <c r="N119" s="342">
        <v>37</v>
      </c>
      <c r="O119" s="342">
        <v>26</v>
      </c>
      <c r="P119" s="342" t="s">
        <v>1022</v>
      </c>
      <c r="Q119" s="342"/>
      <c r="R119" s="342" t="s">
        <v>971</v>
      </c>
      <c r="S119" s="342"/>
      <c r="T119" s="342"/>
      <c r="U119" s="342"/>
      <c r="V119" s="342"/>
      <c r="W119" s="342"/>
      <c r="X119" s="342" t="s">
        <v>70</v>
      </c>
      <c r="Y119" s="342">
        <v>13</v>
      </c>
      <c r="Z119" s="342">
        <v>43</v>
      </c>
      <c r="AA119" s="342">
        <v>49</v>
      </c>
      <c r="AB119" s="342">
        <v>37</v>
      </c>
      <c r="AC119" s="342">
        <v>26</v>
      </c>
      <c r="AD119" s="342" t="s">
        <v>2310</v>
      </c>
      <c r="AE119" s="342" t="s">
        <v>2296</v>
      </c>
      <c r="AF119" s="342" t="s">
        <v>2022</v>
      </c>
      <c r="AG119" s="342"/>
    </row>
    <row r="120" spans="1:33" x14ac:dyDescent="0.3">
      <c r="A120" s="340" t="s">
        <v>451</v>
      </c>
      <c r="B120" s="342" t="s">
        <v>2464</v>
      </c>
      <c r="C120" s="342"/>
      <c r="D120" s="342" t="s">
        <v>175</v>
      </c>
      <c r="E120" s="342"/>
      <c r="F120" s="342"/>
      <c r="G120" s="342"/>
      <c r="H120" s="342"/>
      <c r="I120" s="342"/>
      <c r="J120" s="342">
        <v>221</v>
      </c>
      <c r="K120" s="342">
        <v>139</v>
      </c>
      <c r="L120" s="342">
        <v>176</v>
      </c>
      <c r="M120" s="342">
        <v>198</v>
      </c>
      <c r="N120" s="342">
        <v>202</v>
      </c>
      <c r="O120" s="342">
        <v>342</v>
      </c>
      <c r="P120" s="342" t="s">
        <v>2465</v>
      </c>
      <c r="Q120" s="342"/>
      <c r="R120" s="342" t="s">
        <v>1024</v>
      </c>
      <c r="S120" s="342"/>
      <c r="T120" s="342"/>
      <c r="U120" s="342"/>
      <c r="V120" s="342"/>
      <c r="W120" s="342"/>
      <c r="X120" s="342">
        <v>221</v>
      </c>
      <c r="Y120" s="342">
        <v>139</v>
      </c>
      <c r="Z120" s="342">
        <v>176</v>
      </c>
      <c r="AA120" s="342">
        <v>198</v>
      </c>
      <c r="AB120" s="342">
        <v>202</v>
      </c>
      <c r="AC120" s="342">
        <v>342</v>
      </c>
      <c r="AD120" s="342" t="s">
        <v>2363</v>
      </c>
      <c r="AE120" s="342" t="s">
        <v>2022</v>
      </c>
      <c r="AF120" s="342" t="s">
        <v>2022</v>
      </c>
      <c r="AG120" s="342"/>
    </row>
    <row r="121" spans="1:33" x14ac:dyDescent="0.3">
      <c r="A121" s="340" t="s">
        <v>452</v>
      </c>
      <c r="B121" s="342" t="s">
        <v>144</v>
      </c>
      <c r="C121" s="342"/>
      <c r="D121" s="342" t="s">
        <v>176</v>
      </c>
      <c r="E121" s="342"/>
      <c r="F121" s="342"/>
      <c r="G121" s="342"/>
      <c r="H121" s="342"/>
      <c r="I121" s="342"/>
      <c r="J121" s="342">
        <v>75</v>
      </c>
      <c r="K121" s="342">
        <v>54</v>
      </c>
      <c r="L121" s="342">
        <v>63</v>
      </c>
      <c r="M121" s="342">
        <v>62</v>
      </c>
      <c r="N121" s="342">
        <v>63</v>
      </c>
      <c r="O121" s="342">
        <v>96</v>
      </c>
      <c r="P121" s="342" t="s">
        <v>1023</v>
      </c>
      <c r="Q121" s="342"/>
      <c r="R121" s="342" t="s">
        <v>176</v>
      </c>
      <c r="S121" s="342"/>
      <c r="T121" s="342"/>
      <c r="U121" s="342"/>
      <c r="V121" s="342"/>
      <c r="W121" s="342"/>
      <c r="X121" s="342">
        <v>75</v>
      </c>
      <c r="Y121" s="342">
        <v>54</v>
      </c>
      <c r="Z121" s="342">
        <v>63</v>
      </c>
      <c r="AA121" s="342">
        <v>62</v>
      </c>
      <c r="AB121" s="342">
        <v>63</v>
      </c>
      <c r="AC121" s="342">
        <v>96</v>
      </c>
      <c r="AD121" s="342" t="s">
        <v>2363</v>
      </c>
      <c r="AE121" s="342" t="s">
        <v>2022</v>
      </c>
      <c r="AF121" s="342" t="s">
        <v>2022</v>
      </c>
      <c r="AG121" s="342"/>
    </row>
    <row r="122" spans="1:33" x14ac:dyDescent="0.3">
      <c r="A122" s="340" t="s">
        <v>460</v>
      </c>
      <c r="B122" s="342" t="s">
        <v>81</v>
      </c>
      <c r="C122" s="342"/>
      <c r="D122" s="342" t="s">
        <v>176</v>
      </c>
      <c r="E122" s="342"/>
      <c r="F122" s="342"/>
      <c r="G122" s="342"/>
      <c r="H122" s="342"/>
      <c r="I122" s="342"/>
      <c r="J122" s="342" t="s">
        <v>70</v>
      </c>
      <c r="K122" s="342">
        <v>67</v>
      </c>
      <c r="L122" s="342">
        <v>79</v>
      </c>
      <c r="M122" s="342">
        <v>53</v>
      </c>
      <c r="N122" s="342">
        <v>55</v>
      </c>
      <c r="O122" s="342">
        <v>73</v>
      </c>
      <c r="P122" s="342" t="s">
        <v>994</v>
      </c>
      <c r="Q122" s="342"/>
      <c r="R122" s="342" t="s">
        <v>176</v>
      </c>
      <c r="S122" s="342"/>
      <c r="T122" s="342"/>
      <c r="U122" s="342"/>
      <c r="V122" s="342"/>
      <c r="W122" s="342"/>
      <c r="X122" s="342" t="s">
        <v>70</v>
      </c>
      <c r="Y122" s="342">
        <v>67</v>
      </c>
      <c r="Z122" s="342">
        <v>79</v>
      </c>
      <c r="AA122" s="342">
        <v>53</v>
      </c>
      <c r="AB122" s="342">
        <v>55</v>
      </c>
      <c r="AC122" s="342">
        <v>73</v>
      </c>
      <c r="AD122" s="342" t="s">
        <v>2363</v>
      </c>
      <c r="AE122" s="342" t="s">
        <v>2022</v>
      </c>
      <c r="AF122" s="342" t="s">
        <v>2022</v>
      </c>
      <c r="AG122" s="342"/>
    </row>
    <row r="123" spans="1:33" x14ac:dyDescent="0.3">
      <c r="A123" s="340" t="s">
        <v>461</v>
      </c>
      <c r="B123" s="342" t="s">
        <v>82</v>
      </c>
      <c r="C123" s="342"/>
      <c r="D123" s="342" t="s">
        <v>176</v>
      </c>
      <c r="E123" s="342"/>
      <c r="F123" s="342"/>
      <c r="G123" s="342"/>
      <c r="H123" s="342"/>
      <c r="I123" s="342"/>
      <c r="J123" s="342" t="s">
        <v>70</v>
      </c>
      <c r="K123" s="342">
        <v>52</v>
      </c>
      <c r="L123" s="342">
        <v>60</v>
      </c>
      <c r="M123" s="342">
        <v>64</v>
      </c>
      <c r="N123" s="342">
        <v>65</v>
      </c>
      <c r="O123" s="342">
        <v>102</v>
      </c>
      <c r="P123" s="342" t="s">
        <v>995</v>
      </c>
      <c r="Q123" s="342"/>
      <c r="R123" s="342" t="s">
        <v>176</v>
      </c>
      <c r="S123" s="342"/>
      <c r="T123" s="342"/>
      <c r="U123" s="342"/>
      <c r="V123" s="342"/>
      <c r="W123" s="342"/>
      <c r="X123" s="342" t="s">
        <v>70</v>
      </c>
      <c r="Y123" s="342">
        <v>52</v>
      </c>
      <c r="Z123" s="342">
        <v>60</v>
      </c>
      <c r="AA123" s="342">
        <v>64</v>
      </c>
      <c r="AB123" s="342">
        <v>65</v>
      </c>
      <c r="AC123" s="342">
        <v>102</v>
      </c>
      <c r="AD123" s="342" t="s">
        <v>2363</v>
      </c>
      <c r="AE123" s="342" t="s">
        <v>2022</v>
      </c>
      <c r="AF123" s="342" t="s">
        <v>2022</v>
      </c>
      <c r="AG123" s="342"/>
    </row>
    <row r="124" spans="1:33" x14ac:dyDescent="0.3">
      <c r="A124" s="340" t="s">
        <v>462</v>
      </c>
      <c r="B124" s="342" t="s">
        <v>227</v>
      </c>
      <c r="C124" s="342"/>
      <c r="D124" s="342"/>
      <c r="E124" s="342"/>
      <c r="F124" s="342"/>
      <c r="G124" s="342"/>
      <c r="H124" s="342"/>
      <c r="I124" s="342"/>
      <c r="J124" s="342"/>
      <c r="K124" s="342"/>
      <c r="L124" s="342"/>
      <c r="M124" s="342"/>
      <c r="N124" s="342"/>
      <c r="O124" s="342"/>
      <c r="P124" s="342" t="s">
        <v>1031</v>
      </c>
      <c r="Q124" s="342"/>
      <c r="R124" s="342"/>
      <c r="S124" s="342"/>
      <c r="T124" s="342"/>
      <c r="U124" s="342"/>
      <c r="V124" s="342"/>
      <c r="W124" s="342"/>
      <c r="X124" s="342"/>
      <c r="Y124" s="342"/>
      <c r="Z124" s="342"/>
      <c r="AA124" s="342"/>
      <c r="AB124" s="342"/>
      <c r="AC124" s="342"/>
      <c r="AD124" s="342"/>
      <c r="AE124" s="342"/>
      <c r="AF124" s="342"/>
      <c r="AG124" s="342"/>
    </row>
    <row r="125" spans="1:33" x14ac:dyDescent="0.3">
      <c r="A125" s="343" t="s">
        <v>464</v>
      </c>
      <c r="B125" s="344" t="s">
        <v>463</v>
      </c>
      <c r="C125" s="344"/>
      <c r="D125" s="344" t="s">
        <v>56</v>
      </c>
      <c r="E125" s="344">
        <v>1386</v>
      </c>
      <c r="F125" s="344">
        <v>814</v>
      </c>
      <c r="G125" s="344">
        <v>1269</v>
      </c>
      <c r="H125" s="344">
        <v>1001</v>
      </c>
      <c r="I125" s="344">
        <v>1458</v>
      </c>
      <c r="J125" s="344">
        <v>1149</v>
      </c>
      <c r="K125" s="344">
        <v>1092</v>
      </c>
      <c r="L125" s="344">
        <v>1773</v>
      </c>
      <c r="M125" s="344">
        <v>1629</v>
      </c>
      <c r="N125" s="344">
        <v>2244</v>
      </c>
      <c r="O125" s="344"/>
      <c r="P125" s="344" t="s">
        <v>1041</v>
      </c>
      <c r="Q125" s="344"/>
      <c r="R125" s="344" t="s">
        <v>971</v>
      </c>
      <c r="S125" s="344">
        <v>1386</v>
      </c>
      <c r="T125" s="344">
        <v>814</v>
      </c>
      <c r="U125" s="344">
        <v>1269</v>
      </c>
      <c r="V125" s="344">
        <v>1001</v>
      </c>
      <c r="W125" s="344">
        <v>1458</v>
      </c>
      <c r="X125" s="344">
        <v>1149</v>
      </c>
      <c r="Y125" s="344">
        <v>1092</v>
      </c>
      <c r="Z125" s="344">
        <v>1773</v>
      </c>
      <c r="AA125" s="344">
        <v>1629</v>
      </c>
      <c r="AB125" s="344">
        <v>2244</v>
      </c>
      <c r="AC125" s="344"/>
      <c r="AD125" s="344" t="s">
        <v>2312</v>
      </c>
      <c r="AE125" s="344" t="s">
        <v>2313</v>
      </c>
      <c r="AF125" s="344" t="s">
        <v>2391</v>
      </c>
      <c r="AG125" s="344"/>
    </row>
    <row r="126" spans="1:33" x14ac:dyDescent="0.3">
      <c r="A126" s="340" t="s">
        <v>465</v>
      </c>
      <c r="B126" s="342" t="s">
        <v>2471</v>
      </c>
      <c r="C126" s="342"/>
      <c r="D126" s="342" t="s">
        <v>56</v>
      </c>
      <c r="E126" s="342"/>
      <c r="F126" s="342"/>
      <c r="G126" s="342"/>
      <c r="H126" s="342"/>
      <c r="I126" s="342"/>
      <c r="J126" s="342">
        <v>200</v>
      </c>
      <c r="K126" s="342">
        <v>144</v>
      </c>
      <c r="L126" s="342">
        <v>153</v>
      </c>
      <c r="M126" s="342">
        <v>142</v>
      </c>
      <c r="N126" s="342">
        <v>332</v>
      </c>
      <c r="O126" s="342">
        <v>165</v>
      </c>
      <c r="P126" s="342" t="s">
        <v>2472</v>
      </c>
      <c r="Q126" s="342"/>
      <c r="R126" s="342" t="s">
        <v>971</v>
      </c>
      <c r="S126" s="342"/>
      <c r="T126" s="342"/>
      <c r="U126" s="342"/>
      <c r="V126" s="342"/>
      <c r="W126" s="342"/>
      <c r="X126" s="342">
        <v>200</v>
      </c>
      <c r="Y126" s="342">
        <v>144</v>
      </c>
      <c r="Z126" s="342">
        <v>153</v>
      </c>
      <c r="AA126" s="342">
        <v>142</v>
      </c>
      <c r="AB126" s="342">
        <v>332</v>
      </c>
      <c r="AC126" s="342">
        <v>165</v>
      </c>
      <c r="AD126" s="342" t="s">
        <v>2312</v>
      </c>
      <c r="AE126" s="342" t="s">
        <v>2313</v>
      </c>
      <c r="AF126" s="342" t="s">
        <v>2391</v>
      </c>
      <c r="AG126" s="342"/>
    </row>
    <row r="127" spans="1:33" x14ac:dyDescent="0.3">
      <c r="A127" s="340" t="s">
        <v>466</v>
      </c>
      <c r="B127" s="342" t="s">
        <v>262</v>
      </c>
      <c r="C127" s="342"/>
      <c r="D127" s="342" t="s">
        <v>56</v>
      </c>
      <c r="E127" s="342"/>
      <c r="F127" s="342"/>
      <c r="G127" s="342"/>
      <c r="H127" s="342"/>
      <c r="I127" s="342"/>
      <c r="J127" s="342">
        <v>40</v>
      </c>
      <c r="K127" s="342">
        <v>27</v>
      </c>
      <c r="L127" s="342">
        <v>46</v>
      </c>
      <c r="M127" s="342">
        <v>25</v>
      </c>
      <c r="N127" s="342">
        <v>88</v>
      </c>
      <c r="O127" s="342">
        <v>30</v>
      </c>
      <c r="P127" s="342" t="s">
        <v>1032</v>
      </c>
      <c r="Q127" s="342"/>
      <c r="R127" s="342" t="s">
        <v>971</v>
      </c>
      <c r="S127" s="342"/>
      <c r="T127" s="342"/>
      <c r="U127" s="342"/>
      <c r="V127" s="342"/>
      <c r="W127" s="342"/>
      <c r="X127" s="342">
        <v>40</v>
      </c>
      <c r="Y127" s="342">
        <v>27</v>
      </c>
      <c r="Z127" s="342">
        <v>46</v>
      </c>
      <c r="AA127" s="342">
        <v>25</v>
      </c>
      <c r="AB127" s="342">
        <v>88</v>
      </c>
      <c r="AC127" s="342">
        <v>30</v>
      </c>
      <c r="AD127" s="342" t="s">
        <v>2312</v>
      </c>
      <c r="AE127" s="342" t="s">
        <v>2313</v>
      </c>
      <c r="AF127" s="342" t="s">
        <v>2391</v>
      </c>
      <c r="AG127" s="342"/>
    </row>
    <row r="128" spans="1:33" x14ac:dyDescent="0.3">
      <c r="A128" s="340" t="s">
        <v>467</v>
      </c>
      <c r="B128" s="342" t="s">
        <v>130</v>
      </c>
      <c r="C128" s="342"/>
      <c r="D128" s="342" t="s">
        <v>56</v>
      </c>
      <c r="E128" s="342"/>
      <c r="F128" s="342"/>
      <c r="G128" s="342"/>
      <c r="H128" s="342"/>
      <c r="I128" s="342"/>
      <c r="J128" s="342">
        <v>26</v>
      </c>
      <c r="K128" s="342">
        <v>23</v>
      </c>
      <c r="L128" s="342">
        <v>19</v>
      </c>
      <c r="M128" s="342">
        <v>29</v>
      </c>
      <c r="N128" s="342">
        <v>82</v>
      </c>
      <c r="O128" s="342">
        <v>10</v>
      </c>
      <c r="P128" s="342" t="s">
        <v>1033</v>
      </c>
      <c r="Q128" s="342"/>
      <c r="R128" s="342" t="s">
        <v>971</v>
      </c>
      <c r="S128" s="342"/>
      <c r="T128" s="342"/>
      <c r="U128" s="342"/>
      <c r="V128" s="342"/>
      <c r="W128" s="342"/>
      <c r="X128" s="342">
        <v>26</v>
      </c>
      <c r="Y128" s="342">
        <v>23</v>
      </c>
      <c r="Z128" s="342">
        <v>19</v>
      </c>
      <c r="AA128" s="342">
        <v>29</v>
      </c>
      <c r="AB128" s="342">
        <v>82</v>
      </c>
      <c r="AC128" s="342">
        <v>10</v>
      </c>
      <c r="AD128" s="342" t="s">
        <v>2312</v>
      </c>
      <c r="AE128" s="342" t="s">
        <v>2313</v>
      </c>
      <c r="AF128" s="342" t="s">
        <v>2391</v>
      </c>
      <c r="AG128" s="342"/>
    </row>
    <row r="129" spans="1:33" x14ac:dyDescent="0.3">
      <c r="A129" s="340" t="s">
        <v>468</v>
      </c>
      <c r="B129" s="342" t="s">
        <v>129</v>
      </c>
      <c r="C129" s="342"/>
      <c r="D129" s="342" t="s">
        <v>56</v>
      </c>
      <c r="E129" s="342"/>
      <c r="F129" s="342"/>
      <c r="G129" s="342"/>
      <c r="H129" s="342"/>
      <c r="I129" s="342"/>
      <c r="J129" s="342">
        <v>77</v>
      </c>
      <c r="K129" s="342">
        <v>50</v>
      </c>
      <c r="L129" s="342">
        <v>41</v>
      </c>
      <c r="M129" s="342">
        <v>36</v>
      </c>
      <c r="N129" s="342">
        <v>76</v>
      </c>
      <c r="O129" s="342">
        <v>64</v>
      </c>
      <c r="P129" s="342" t="s">
        <v>1037</v>
      </c>
      <c r="Q129" s="342"/>
      <c r="R129" s="342" t="s">
        <v>971</v>
      </c>
      <c r="S129" s="342"/>
      <c r="T129" s="342"/>
      <c r="U129" s="342"/>
      <c r="V129" s="342"/>
      <c r="W129" s="342"/>
      <c r="X129" s="342">
        <v>77</v>
      </c>
      <c r="Y129" s="342">
        <v>50</v>
      </c>
      <c r="Z129" s="342">
        <v>41</v>
      </c>
      <c r="AA129" s="342">
        <v>36</v>
      </c>
      <c r="AB129" s="342">
        <v>76</v>
      </c>
      <c r="AC129" s="342">
        <v>64</v>
      </c>
      <c r="AD129" s="342" t="s">
        <v>2312</v>
      </c>
      <c r="AE129" s="342" t="s">
        <v>2313</v>
      </c>
      <c r="AF129" s="342" t="s">
        <v>2391</v>
      </c>
      <c r="AG129" s="342"/>
    </row>
    <row r="130" spans="1:33" x14ac:dyDescent="0.3">
      <c r="A130" s="340" t="s">
        <v>469</v>
      </c>
      <c r="B130" s="342" t="s">
        <v>128</v>
      </c>
      <c r="C130" s="342"/>
      <c r="D130" s="342" t="s">
        <v>56</v>
      </c>
      <c r="E130" s="342"/>
      <c r="F130" s="342"/>
      <c r="G130" s="342"/>
      <c r="H130" s="342"/>
      <c r="I130" s="342"/>
      <c r="J130" s="342">
        <v>5</v>
      </c>
      <c r="K130" s="342">
        <v>10</v>
      </c>
      <c r="L130" s="342">
        <v>15</v>
      </c>
      <c r="M130" s="342">
        <v>18</v>
      </c>
      <c r="N130" s="342">
        <v>56</v>
      </c>
      <c r="O130" s="342">
        <v>7</v>
      </c>
      <c r="P130" s="342" t="s">
        <v>1034</v>
      </c>
      <c r="Q130" s="342"/>
      <c r="R130" s="342" t="s">
        <v>971</v>
      </c>
      <c r="S130" s="342"/>
      <c r="T130" s="342"/>
      <c r="U130" s="342"/>
      <c r="V130" s="342"/>
      <c r="W130" s="342"/>
      <c r="X130" s="342">
        <v>5</v>
      </c>
      <c r="Y130" s="342">
        <v>10</v>
      </c>
      <c r="Z130" s="342">
        <v>15</v>
      </c>
      <c r="AA130" s="342">
        <v>18</v>
      </c>
      <c r="AB130" s="342">
        <v>56</v>
      </c>
      <c r="AC130" s="342">
        <v>7</v>
      </c>
      <c r="AD130" s="342" t="s">
        <v>2312</v>
      </c>
      <c r="AE130" s="342" t="s">
        <v>2313</v>
      </c>
      <c r="AF130" s="342" t="s">
        <v>2391</v>
      </c>
      <c r="AG130" s="342"/>
    </row>
    <row r="131" spans="1:33" x14ac:dyDescent="0.3">
      <c r="A131" s="340" t="s">
        <v>470</v>
      </c>
      <c r="B131" s="342" t="s">
        <v>263</v>
      </c>
      <c r="C131" s="342"/>
      <c r="D131" s="342" t="s">
        <v>56</v>
      </c>
      <c r="E131" s="342"/>
      <c r="F131" s="342"/>
      <c r="G131" s="342"/>
      <c r="H131" s="342"/>
      <c r="I131" s="342"/>
      <c r="J131" s="342">
        <v>0</v>
      </c>
      <c r="K131" s="342">
        <v>2</v>
      </c>
      <c r="L131" s="342">
        <v>9</v>
      </c>
      <c r="M131" s="342">
        <v>10</v>
      </c>
      <c r="N131" s="342">
        <v>9</v>
      </c>
      <c r="O131" s="342">
        <v>8</v>
      </c>
      <c r="P131" s="342" t="s">
        <v>1039</v>
      </c>
      <c r="Q131" s="342"/>
      <c r="R131" s="342" t="s">
        <v>971</v>
      </c>
      <c r="S131" s="342"/>
      <c r="T131" s="342"/>
      <c r="U131" s="342"/>
      <c r="V131" s="342"/>
      <c r="W131" s="342"/>
      <c r="X131" s="342">
        <v>0</v>
      </c>
      <c r="Y131" s="342">
        <v>2</v>
      </c>
      <c r="Z131" s="342">
        <v>9</v>
      </c>
      <c r="AA131" s="342">
        <v>10</v>
      </c>
      <c r="AB131" s="342">
        <v>9</v>
      </c>
      <c r="AC131" s="342">
        <v>8</v>
      </c>
      <c r="AD131" s="342" t="s">
        <v>2312</v>
      </c>
      <c r="AE131" s="342" t="s">
        <v>2313</v>
      </c>
      <c r="AF131" s="342" t="s">
        <v>2391</v>
      </c>
      <c r="AG131" s="342"/>
    </row>
    <row r="132" spans="1:33" x14ac:dyDescent="0.3">
      <c r="A132" s="340" t="s">
        <v>471</v>
      </c>
      <c r="B132" s="342" t="s">
        <v>131</v>
      </c>
      <c r="C132" s="342"/>
      <c r="D132" s="342" t="s">
        <v>56</v>
      </c>
      <c r="E132" s="342"/>
      <c r="F132" s="342"/>
      <c r="G132" s="342"/>
      <c r="H132" s="342"/>
      <c r="I132" s="342"/>
      <c r="J132" s="342">
        <v>15</v>
      </c>
      <c r="K132" s="342">
        <v>19</v>
      </c>
      <c r="L132" s="342">
        <v>1</v>
      </c>
      <c r="M132" s="342">
        <v>0</v>
      </c>
      <c r="N132" s="342">
        <v>8</v>
      </c>
      <c r="O132" s="342">
        <v>38</v>
      </c>
      <c r="P132" s="342" t="s">
        <v>1035</v>
      </c>
      <c r="Q132" s="342"/>
      <c r="R132" s="342" t="s">
        <v>971</v>
      </c>
      <c r="S132" s="342"/>
      <c r="T132" s="342"/>
      <c r="U132" s="342"/>
      <c r="V132" s="342"/>
      <c r="W132" s="342"/>
      <c r="X132" s="342">
        <v>15</v>
      </c>
      <c r="Y132" s="342">
        <v>19</v>
      </c>
      <c r="Z132" s="342">
        <v>1</v>
      </c>
      <c r="AA132" s="342">
        <v>0</v>
      </c>
      <c r="AB132" s="342">
        <v>8</v>
      </c>
      <c r="AC132" s="342">
        <v>38</v>
      </c>
      <c r="AD132" s="342" t="s">
        <v>2312</v>
      </c>
      <c r="AE132" s="342" t="s">
        <v>2313</v>
      </c>
      <c r="AF132" s="342" t="s">
        <v>2391</v>
      </c>
      <c r="AG132" s="342"/>
    </row>
    <row r="133" spans="1:33" x14ac:dyDescent="0.3">
      <c r="A133" s="340" t="s">
        <v>472</v>
      </c>
      <c r="B133" s="342" t="s">
        <v>225</v>
      </c>
      <c r="C133" s="342"/>
      <c r="D133" s="342" t="s">
        <v>56</v>
      </c>
      <c r="E133" s="342"/>
      <c r="F133" s="342"/>
      <c r="G133" s="342"/>
      <c r="H133" s="342"/>
      <c r="I133" s="342"/>
      <c r="J133" s="342">
        <v>17</v>
      </c>
      <c r="K133" s="342">
        <v>4</v>
      </c>
      <c r="L133" s="342">
        <v>1</v>
      </c>
      <c r="M133" s="342">
        <v>2</v>
      </c>
      <c r="N133" s="342">
        <v>3</v>
      </c>
      <c r="O133" s="342">
        <v>1</v>
      </c>
      <c r="P133" s="342" t="s">
        <v>1036</v>
      </c>
      <c r="Q133" s="342"/>
      <c r="R133" s="342" t="s">
        <v>971</v>
      </c>
      <c r="S133" s="342"/>
      <c r="T133" s="342"/>
      <c r="U133" s="342"/>
      <c r="V133" s="342"/>
      <c r="W133" s="342"/>
      <c r="X133" s="342">
        <v>17</v>
      </c>
      <c r="Y133" s="342">
        <v>4</v>
      </c>
      <c r="Z133" s="342">
        <v>1</v>
      </c>
      <c r="AA133" s="342">
        <v>2</v>
      </c>
      <c r="AB133" s="342">
        <v>3</v>
      </c>
      <c r="AC133" s="342">
        <v>1</v>
      </c>
      <c r="AD133" s="342" t="s">
        <v>2312</v>
      </c>
      <c r="AE133" s="342" t="s">
        <v>2313</v>
      </c>
      <c r="AF133" s="342" t="s">
        <v>2391</v>
      </c>
      <c r="AG133" s="342"/>
    </row>
    <row r="134" spans="1:33" x14ac:dyDescent="0.3">
      <c r="A134" s="340" t="s">
        <v>473</v>
      </c>
      <c r="B134" s="342" t="s">
        <v>226</v>
      </c>
      <c r="C134" s="342"/>
      <c r="D134" s="342" t="s">
        <v>56</v>
      </c>
      <c r="E134" s="342"/>
      <c r="F134" s="342"/>
      <c r="G134" s="342"/>
      <c r="H134" s="342"/>
      <c r="I134" s="342"/>
      <c r="J134" s="342">
        <v>0</v>
      </c>
      <c r="K134" s="342">
        <v>4</v>
      </c>
      <c r="L134" s="342">
        <v>2</v>
      </c>
      <c r="M134" s="342">
        <v>7</v>
      </c>
      <c r="N134" s="342">
        <v>3</v>
      </c>
      <c r="O134" s="342">
        <v>6</v>
      </c>
      <c r="P134" s="342" t="s">
        <v>1038</v>
      </c>
      <c r="Q134" s="342"/>
      <c r="R134" s="342" t="s">
        <v>971</v>
      </c>
      <c r="S134" s="342"/>
      <c r="T134" s="342"/>
      <c r="U134" s="342"/>
      <c r="V134" s="342"/>
      <c r="W134" s="342"/>
      <c r="X134" s="342">
        <v>0</v>
      </c>
      <c r="Y134" s="342">
        <v>4</v>
      </c>
      <c r="Z134" s="342">
        <v>2</v>
      </c>
      <c r="AA134" s="342">
        <v>7</v>
      </c>
      <c r="AB134" s="342">
        <v>3</v>
      </c>
      <c r="AC134" s="342">
        <v>6</v>
      </c>
      <c r="AD134" s="342" t="s">
        <v>2312</v>
      </c>
      <c r="AE134" s="342" t="s">
        <v>2313</v>
      </c>
      <c r="AF134" s="342" t="s">
        <v>2391</v>
      </c>
      <c r="AG134" s="342"/>
    </row>
    <row r="135" spans="1:33" x14ac:dyDescent="0.3">
      <c r="A135" s="340" t="s">
        <v>474</v>
      </c>
      <c r="B135" s="342" t="s">
        <v>117</v>
      </c>
      <c r="C135" s="342"/>
      <c r="D135" s="342" t="s">
        <v>56</v>
      </c>
      <c r="E135" s="342"/>
      <c r="F135" s="342"/>
      <c r="G135" s="342"/>
      <c r="H135" s="342"/>
      <c r="I135" s="342"/>
      <c r="J135" s="342">
        <v>20</v>
      </c>
      <c r="K135" s="342">
        <v>5</v>
      </c>
      <c r="L135" s="342">
        <v>19</v>
      </c>
      <c r="M135" s="342">
        <v>15</v>
      </c>
      <c r="N135" s="342">
        <v>7</v>
      </c>
      <c r="O135" s="342">
        <v>1</v>
      </c>
      <c r="P135" s="342" t="s">
        <v>178</v>
      </c>
      <c r="Q135" s="342"/>
      <c r="R135" s="342" t="s">
        <v>971</v>
      </c>
      <c r="S135" s="342"/>
      <c r="T135" s="342"/>
      <c r="U135" s="342"/>
      <c r="V135" s="342"/>
      <c r="W135" s="342"/>
      <c r="X135" s="342">
        <v>20</v>
      </c>
      <c r="Y135" s="342">
        <v>5</v>
      </c>
      <c r="Z135" s="342">
        <v>19</v>
      </c>
      <c r="AA135" s="342">
        <v>15</v>
      </c>
      <c r="AB135" s="342">
        <v>7</v>
      </c>
      <c r="AC135" s="342">
        <v>1</v>
      </c>
      <c r="AD135" s="342" t="s">
        <v>2312</v>
      </c>
      <c r="AE135" s="342" t="s">
        <v>2313</v>
      </c>
      <c r="AF135" s="342" t="s">
        <v>2391</v>
      </c>
      <c r="AG135" s="342"/>
    </row>
    <row r="136" spans="1:33" x14ac:dyDescent="0.3">
      <c r="A136" s="340" t="s">
        <v>475</v>
      </c>
      <c r="B136" s="342" t="s">
        <v>180</v>
      </c>
      <c r="C136" s="342"/>
      <c r="D136" s="342" t="s">
        <v>54</v>
      </c>
      <c r="E136" s="342"/>
      <c r="F136" s="342"/>
      <c r="G136" s="342"/>
      <c r="H136" s="342"/>
      <c r="I136" s="342"/>
      <c r="J136" s="342">
        <v>100</v>
      </c>
      <c r="K136" s="342">
        <v>100</v>
      </c>
      <c r="L136" s="342">
        <v>100</v>
      </c>
      <c r="M136" s="342">
        <v>100</v>
      </c>
      <c r="N136" s="342">
        <v>100</v>
      </c>
      <c r="O136" s="342">
        <v>100</v>
      </c>
      <c r="P136" s="342" t="s">
        <v>1040</v>
      </c>
      <c r="Q136" s="342"/>
      <c r="R136" s="342" t="s">
        <v>54</v>
      </c>
      <c r="S136" s="342"/>
      <c r="T136" s="342"/>
      <c r="U136" s="342"/>
      <c r="V136" s="342"/>
      <c r="W136" s="342"/>
      <c r="X136" s="342">
        <v>100</v>
      </c>
      <c r="Y136" s="342">
        <v>100</v>
      </c>
      <c r="Z136" s="342">
        <v>100</v>
      </c>
      <c r="AA136" s="342">
        <v>100</v>
      </c>
      <c r="AB136" s="342">
        <v>100</v>
      </c>
      <c r="AC136" s="342">
        <v>100</v>
      </c>
      <c r="AD136" s="342" t="s">
        <v>2312</v>
      </c>
      <c r="AE136" s="342" t="s">
        <v>2313</v>
      </c>
      <c r="AF136" s="342" t="s">
        <v>2391</v>
      </c>
      <c r="AG136" s="342"/>
    </row>
    <row r="137" spans="1:33" x14ac:dyDescent="0.3">
      <c r="A137" s="340" t="s">
        <v>937</v>
      </c>
      <c r="B137" s="342" t="s">
        <v>2431</v>
      </c>
      <c r="C137" s="342"/>
      <c r="D137" s="342"/>
      <c r="E137" s="342"/>
      <c r="F137" s="342"/>
      <c r="G137" s="342"/>
      <c r="H137" s="342"/>
      <c r="I137" s="342"/>
      <c r="J137" s="342"/>
      <c r="K137" s="342"/>
      <c r="L137" s="342"/>
      <c r="M137" s="342"/>
      <c r="N137" s="342"/>
      <c r="O137" s="342"/>
      <c r="P137" s="342" t="s">
        <v>2432</v>
      </c>
      <c r="Q137" s="342"/>
      <c r="R137" s="342"/>
      <c r="S137" s="342"/>
      <c r="T137" s="342"/>
      <c r="U137" s="342"/>
      <c r="V137" s="342"/>
      <c r="W137" s="342"/>
      <c r="X137" s="342"/>
      <c r="Y137" s="342"/>
      <c r="Z137" s="342"/>
      <c r="AA137" s="342"/>
      <c r="AB137" s="342"/>
      <c r="AC137" s="342"/>
      <c r="AD137" s="342"/>
      <c r="AE137" s="342"/>
      <c r="AF137" s="342"/>
      <c r="AG137" s="342"/>
    </row>
    <row r="138" spans="1:33" x14ac:dyDescent="0.3">
      <c r="A138" s="340" t="s">
        <v>938</v>
      </c>
      <c r="B138" s="342" t="s">
        <v>2423</v>
      </c>
      <c r="C138" s="342"/>
      <c r="D138" s="342"/>
      <c r="E138" s="342"/>
      <c r="F138" s="342"/>
      <c r="G138" s="342"/>
      <c r="H138" s="342"/>
      <c r="I138" s="342"/>
      <c r="J138" s="342"/>
      <c r="K138" s="342"/>
      <c r="L138" s="342"/>
      <c r="M138" s="342"/>
      <c r="N138" s="342"/>
      <c r="O138" s="342"/>
      <c r="P138" s="342" t="s">
        <v>2424</v>
      </c>
      <c r="Q138" s="342"/>
      <c r="R138" s="342"/>
      <c r="S138" s="342"/>
      <c r="T138" s="342"/>
      <c r="U138" s="342"/>
      <c r="V138" s="342"/>
      <c r="W138" s="342"/>
      <c r="X138" s="342"/>
      <c r="Y138" s="342"/>
      <c r="Z138" s="342"/>
      <c r="AA138" s="342"/>
      <c r="AB138" s="342"/>
      <c r="AC138" s="342"/>
      <c r="AD138" s="342"/>
      <c r="AE138" s="342"/>
      <c r="AF138" s="342"/>
      <c r="AG138" s="342"/>
    </row>
    <row r="139" spans="1:33" x14ac:dyDescent="0.3">
      <c r="A139" s="340" t="s">
        <v>939</v>
      </c>
      <c r="B139" s="342" t="s">
        <v>2427</v>
      </c>
      <c r="C139" s="342"/>
      <c r="D139" s="342"/>
      <c r="E139" s="342"/>
      <c r="F139" s="342"/>
      <c r="G139" s="342"/>
      <c r="H139" s="342"/>
      <c r="I139" s="342"/>
      <c r="J139" s="342"/>
      <c r="K139" s="342"/>
      <c r="L139" s="342"/>
      <c r="M139" s="342"/>
      <c r="N139" s="342"/>
      <c r="O139" s="342"/>
      <c r="P139" s="342" t="s">
        <v>2428</v>
      </c>
      <c r="Q139" s="342"/>
      <c r="R139" s="342"/>
      <c r="S139" s="342"/>
      <c r="T139" s="342"/>
      <c r="U139" s="342"/>
      <c r="V139" s="342"/>
      <c r="W139" s="342"/>
      <c r="X139" s="342"/>
      <c r="Y139" s="342"/>
      <c r="Z139" s="342"/>
      <c r="AA139" s="342"/>
      <c r="AB139" s="342"/>
      <c r="AC139" s="342"/>
      <c r="AD139" s="342"/>
      <c r="AE139" s="342"/>
      <c r="AF139" s="342"/>
      <c r="AG139" s="342"/>
    </row>
    <row r="140" spans="1:33" x14ac:dyDescent="0.3">
      <c r="A140" s="340" t="s">
        <v>940</v>
      </c>
      <c r="B140" s="342" t="s">
        <v>2449</v>
      </c>
      <c r="C140" s="342"/>
      <c r="D140" s="342"/>
      <c r="E140" s="342"/>
      <c r="F140" s="342"/>
      <c r="G140" s="342"/>
      <c r="H140" s="342"/>
      <c r="I140" s="342"/>
      <c r="J140" s="342"/>
      <c r="K140" s="342"/>
      <c r="L140" s="342"/>
      <c r="M140" s="342"/>
      <c r="N140" s="342"/>
      <c r="O140" s="342"/>
      <c r="P140" s="342" t="s">
        <v>2454</v>
      </c>
      <c r="Q140" s="342"/>
      <c r="R140" s="342"/>
      <c r="S140" s="342"/>
      <c r="T140" s="342"/>
      <c r="U140" s="342"/>
      <c r="V140" s="342"/>
      <c r="W140" s="342"/>
      <c r="X140" s="342"/>
      <c r="Y140" s="342"/>
      <c r="Z140" s="342"/>
      <c r="AA140" s="342"/>
      <c r="AB140" s="342"/>
      <c r="AC140" s="342"/>
      <c r="AD140" s="342"/>
      <c r="AE140" s="342"/>
      <c r="AF140" s="342"/>
      <c r="AG140" s="342"/>
    </row>
    <row r="141" spans="1:33" x14ac:dyDescent="0.3">
      <c r="A141" s="340" t="s">
        <v>941</v>
      </c>
      <c r="B141" s="342" t="s">
        <v>2450</v>
      </c>
      <c r="C141" s="342"/>
      <c r="D141" s="342"/>
      <c r="E141" s="342"/>
      <c r="F141" s="342"/>
      <c r="G141" s="342"/>
      <c r="H141" s="342"/>
      <c r="I141" s="342"/>
      <c r="J141" s="342"/>
      <c r="K141" s="342"/>
      <c r="L141" s="342"/>
      <c r="M141" s="342"/>
      <c r="N141" s="342"/>
      <c r="O141" s="342"/>
      <c r="P141" s="342" t="s">
        <v>2455</v>
      </c>
      <c r="Q141" s="342"/>
      <c r="R141" s="342"/>
      <c r="S141" s="342"/>
      <c r="T141" s="342"/>
      <c r="U141" s="342"/>
      <c r="V141" s="342"/>
      <c r="W141" s="342"/>
      <c r="X141" s="342"/>
      <c r="Y141" s="342"/>
      <c r="Z141" s="342"/>
      <c r="AA141" s="342"/>
      <c r="AB141" s="342"/>
      <c r="AC141" s="342"/>
      <c r="AD141" s="342"/>
      <c r="AE141" s="342"/>
      <c r="AF141" s="342"/>
      <c r="AG141" s="342"/>
    </row>
    <row r="142" spans="1:33" x14ac:dyDescent="0.3">
      <c r="A142" s="340" t="s">
        <v>942</v>
      </c>
      <c r="B142" s="342" t="s">
        <v>2451</v>
      </c>
      <c r="C142" s="342"/>
      <c r="D142" s="342"/>
      <c r="E142" s="342"/>
      <c r="F142" s="342"/>
      <c r="G142" s="342"/>
      <c r="H142" s="342"/>
      <c r="I142" s="342"/>
      <c r="J142" s="342"/>
      <c r="K142" s="342"/>
      <c r="L142" s="342"/>
      <c r="M142" s="342"/>
      <c r="N142" s="342"/>
      <c r="O142" s="342"/>
      <c r="P142" s="342" t="s">
        <v>2456</v>
      </c>
      <c r="Q142" s="342"/>
      <c r="R142" s="342"/>
      <c r="S142" s="342"/>
      <c r="T142" s="342"/>
      <c r="U142" s="342"/>
      <c r="V142" s="342"/>
      <c r="W142" s="342"/>
      <c r="X142" s="342"/>
      <c r="Y142" s="342"/>
      <c r="Z142" s="342"/>
      <c r="AA142" s="342"/>
      <c r="AB142" s="342"/>
      <c r="AC142" s="342"/>
      <c r="AD142" s="342"/>
      <c r="AE142" s="342"/>
      <c r="AF142" s="342"/>
      <c r="AG142" s="342"/>
    </row>
    <row r="143" spans="1:33" x14ac:dyDescent="0.3">
      <c r="A143" s="340" t="s">
        <v>943</v>
      </c>
      <c r="B143" s="342" t="s">
        <v>2452</v>
      </c>
      <c r="C143" s="342"/>
      <c r="D143" s="342"/>
      <c r="E143" s="342"/>
      <c r="F143" s="342"/>
      <c r="G143" s="342"/>
      <c r="H143" s="342"/>
      <c r="I143" s="342"/>
      <c r="J143" s="342"/>
      <c r="K143" s="342"/>
      <c r="L143" s="342"/>
      <c r="M143" s="342"/>
      <c r="N143" s="342"/>
      <c r="O143" s="342"/>
      <c r="P143" s="342" t="s">
        <v>2457</v>
      </c>
      <c r="Q143" s="342"/>
      <c r="R143" s="342"/>
      <c r="S143" s="342"/>
      <c r="T143" s="342"/>
      <c r="U143" s="342"/>
      <c r="V143" s="342"/>
      <c r="W143" s="342"/>
      <c r="X143" s="342"/>
      <c r="Y143" s="342"/>
      <c r="Z143" s="342"/>
      <c r="AA143" s="342"/>
      <c r="AB143" s="342"/>
      <c r="AC143" s="342"/>
      <c r="AD143" s="342"/>
      <c r="AE143" s="342"/>
      <c r="AF143" s="342"/>
      <c r="AG143" s="342"/>
    </row>
    <row r="144" spans="1:33" x14ac:dyDescent="0.3">
      <c r="A144" s="340" t="s">
        <v>944</v>
      </c>
      <c r="B144" s="342" t="s">
        <v>2453</v>
      </c>
      <c r="C144" s="342"/>
      <c r="D144" s="342"/>
      <c r="E144" s="342"/>
      <c r="F144" s="342"/>
      <c r="G144" s="342"/>
      <c r="H144" s="342"/>
      <c r="I144" s="342"/>
      <c r="J144" s="342"/>
      <c r="K144" s="342"/>
      <c r="L144" s="342"/>
      <c r="M144" s="342"/>
      <c r="N144" s="342"/>
      <c r="O144" s="342"/>
      <c r="P144" s="342" t="s">
        <v>2458</v>
      </c>
      <c r="Q144" s="342"/>
      <c r="R144" s="342"/>
      <c r="S144" s="342"/>
      <c r="T144" s="342"/>
      <c r="U144" s="342"/>
      <c r="V144" s="342"/>
      <c r="W144" s="342"/>
      <c r="X144" s="342"/>
      <c r="Y144" s="342"/>
      <c r="Z144" s="342"/>
      <c r="AA144" s="342"/>
      <c r="AB144" s="342"/>
      <c r="AC144" s="342"/>
      <c r="AD144" s="342"/>
      <c r="AE144" s="342"/>
      <c r="AF144" s="342"/>
      <c r="AG144" s="342"/>
    </row>
    <row r="145" spans="1:34" x14ac:dyDescent="0.3">
      <c r="A145" s="340" t="s">
        <v>945</v>
      </c>
      <c r="B145" s="342" t="s">
        <v>2467</v>
      </c>
      <c r="C145" s="342"/>
      <c r="D145" s="342"/>
      <c r="E145" s="342"/>
      <c r="F145" s="342"/>
      <c r="G145" s="342"/>
      <c r="H145" s="342"/>
      <c r="I145" s="342"/>
      <c r="J145" s="342"/>
      <c r="K145" s="342"/>
      <c r="L145" s="342"/>
      <c r="M145" s="342"/>
      <c r="N145" s="342"/>
      <c r="O145" s="342"/>
      <c r="P145" s="342" t="s">
        <v>2468</v>
      </c>
      <c r="Q145" s="342"/>
      <c r="R145" s="342"/>
      <c r="S145" s="342"/>
      <c r="T145" s="342"/>
      <c r="U145" s="342"/>
      <c r="V145" s="342"/>
      <c r="W145" s="342"/>
      <c r="X145" s="342"/>
      <c r="Y145" s="342"/>
      <c r="Z145" s="342"/>
      <c r="AA145" s="342"/>
      <c r="AB145" s="342"/>
      <c r="AC145" s="342"/>
      <c r="AD145" s="342"/>
      <c r="AE145" s="342"/>
      <c r="AF145" s="342"/>
      <c r="AG145" s="342"/>
    </row>
    <row r="146" spans="1:34" x14ac:dyDescent="0.3">
      <c r="A146" s="340" t="s">
        <v>946</v>
      </c>
      <c r="B146" s="342" t="s">
        <v>2469</v>
      </c>
      <c r="C146" s="342"/>
      <c r="D146" s="342"/>
      <c r="E146" s="342"/>
      <c r="F146" s="342"/>
      <c r="G146" s="342"/>
      <c r="H146" s="342"/>
      <c r="I146" s="342"/>
      <c r="J146" s="342"/>
      <c r="K146" s="342"/>
      <c r="L146" s="342"/>
      <c r="M146" s="342"/>
      <c r="N146" s="342"/>
      <c r="O146" s="342"/>
      <c r="P146" s="342" t="s">
        <v>2470</v>
      </c>
      <c r="Q146" s="342"/>
      <c r="R146" s="342"/>
      <c r="S146" s="342"/>
      <c r="T146" s="342"/>
      <c r="U146" s="342"/>
      <c r="V146" s="342"/>
      <c r="W146" s="342"/>
      <c r="X146" s="342"/>
      <c r="Y146" s="342"/>
      <c r="Z146" s="342"/>
      <c r="AA146" s="342"/>
      <c r="AB146" s="342"/>
      <c r="AC146" s="342"/>
      <c r="AD146" s="342"/>
      <c r="AE146" s="342"/>
      <c r="AF146" s="342"/>
      <c r="AG146" s="342"/>
    </row>
    <row r="147" spans="1:34" x14ac:dyDescent="0.3">
      <c r="A147" s="340" t="s">
        <v>947</v>
      </c>
      <c r="B147" s="342" t="s">
        <v>440</v>
      </c>
      <c r="C147" s="342"/>
      <c r="D147" s="342"/>
      <c r="E147" s="342"/>
      <c r="F147" s="342"/>
      <c r="G147" s="342"/>
      <c r="H147" s="342"/>
      <c r="I147" s="342"/>
      <c r="J147" s="342"/>
      <c r="K147" s="342"/>
      <c r="L147" s="342"/>
      <c r="M147" s="342"/>
      <c r="N147" s="342"/>
      <c r="O147" s="342"/>
      <c r="P147" s="342" t="s">
        <v>1042</v>
      </c>
      <c r="Q147" s="342"/>
      <c r="R147" s="342"/>
      <c r="S147" s="342"/>
      <c r="T147" s="342"/>
      <c r="U147" s="342"/>
      <c r="V147" s="342"/>
      <c r="W147" s="342"/>
      <c r="X147" s="342"/>
      <c r="Y147" s="342"/>
      <c r="Z147" s="342"/>
      <c r="AA147" s="342"/>
      <c r="AB147" s="342"/>
      <c r="AC147" s="342"/>
      <c r="AD147" s="342"/>
      <c r="AE147" s="342"/>
      <c r="AF147" s="342"/>
      <c r="AG147" s="342"/>
    </row>
    <row r="148" spans="1:34" x14ac:dyDescent="0.3">
      <c r="A148" s="340" t="s">
        <v>948</v>
      </c>
      <c r="B148" s="342"/>
      <c r="C148" s="342"/>
      <c r="D148" s="342"/>
      <c r="E148" s="342"/>
      <c r="F148" s="342"/>
      <c r="G148" s="342"/>
      <c r="H148" s="342"/>
      <c r="I148" s="342"/>
      <c r="J148" s="342"/>
      <c r="K148" s="342"/>
      <c r="L148" s="342"/>
      <c r="M148" s="342"/>
      <c r="N148" s="342"/>
      <c r="O148" s="342"/>
      <c r="P148" s="342"/>
      <c r="Q148" s="342"/>
      <c r="R148" s="342"/>
      <c r="S148" s="342"/>
      <c r="T148" s="342"/>
      <c r="U148" s="342"/>
      <c r="V148" s="342"/>
      <c r="W148" s="342"/>
      <c r="X148" s="342"/>
      <c r="Y148" s="342"/>
      <c r="Z148" s="342"/>
      <c r="AA148" s="342"/>
      <c r="AB148" s="342"/>
      <c r="AC148" s="342"/>
      <c r="AD148" s="342"/>
      <c r="AE148" s="342"/>
      <c r="AF148" s="342"/>
      <c r="AG148" s="342"/>
    </row>
    <row r="149" spans="1:34" s="124" customFormat="1" x14ac:dyDescent="0.3">
      <c r="A149" s="340" t="s">
        <v>476</v>
      </c>
      <c r="B149" s="342" t="s">
        <v>2473</v>
      </c>
      <c r="C149" s="342"/>
      <c r="D149" s="342"/>
      <c r="E149" s="342"/>
      <c r="F149" s="342"/>
      <c r="G149" s="342"/>
      <c r="H149" s="342"/>
      <c r="I149" s="342"/>
      <c r="J149" s="342"/>
      <c r="K149" s="342"/>
      <c r="L149" s="342"/>
      <c r="M149" s="342"/>
      <c r="N149" s="342"/>
      <c r="O149" s="342"/>
      <c r="P149" s="342" t="s">
        <v>2474</v>
      </c>
      <c r="Q149" s="342"/>
      <c r="R149" s="342"/>
      <c r="S149" s="342"/>
      <c r="T149" s="342"/>
      <c r="U149" s="342"/>
      <c r="V149" s="342"/>
      <c r="W149" s="342"/>
      <c r="X149" s="342"/>
      <c r="Y149" s="342"/>
      <c r="Z149" s="342"/>
      <c r="AA149" s="342"/>
      <c r="AB149" s="342"/>
      <c r="AC149" s="342"/>
      <c r="AD149" s="342"/>
      <c r="AE149" s="342"/>
      <c r="AF149" s="342"/>
      <c r="AG149" s="342"/>
    </row>
    <row r="150" spans="1:34" x14ac:dyDescent="0.3">
      <c r="A150" s="340" t="s">
        <v>477</v>
      </c>
      <c r="B150" s="342" t="s">
        <v>114</v>
      </c>
      <c r="C150" s="342"/>
      <c r="D150" s="342"/>
      <c r="E150" s="342"/>
      <c r="F150" s="342"/>
      <c r="G150" s="342"/>
      <c r="H150" s="342"/>
      <c r="I150" s="342"/>
      <c r="J150" s="342"/>
      <c r="K150" s="342"/>
      <c r="L150" s="342"/>
      <c r="M150" s="342"/>
      <c r="N150" s="342"/>
      <c r="O150" s="342"/>
      <c r="P150" s="342" t="s">
        <v>1047</v>
      </c>
      <c r="Q150" s="342"/>
      <c r="R150" s="342"/>
      <c r="S150" s="342"/>
      <c r="T150" s="342"/>
      <c r="U150" s="342"/>
      <c r="V150" s="342"/>
      <c r="W150" s="342"/>
      <c r="X150" s="342"/>
      <c r="Y150" s="342"/>
      <c r="Z150" s="342"/>
      <c r="AA150" s="342"/>
      <c r="AB150" s="342"/>
      <c r="AC150" s="342"/>
      <c r="AD150" s="342"/>
      <c r="AE150" s="342"/>
      <c r="AF150" s="342"/>
      <c r="AG150" s="342"/>
    </row>
    <row r="151" spans="1:34" x14ac:dyDescent="0.3">
      <c r="A151" s="343" t="s">
        <v>479</v>
      </c>
      <c r="B151" s="344" t="s">
        <v>478</v>
      </c>
      <c r="C151" s="344"/>
      <c r="D151" s="344"/>
      <c r="E151" s="344"/>
      <c r="F151" s="344"/>
      <c r="G151" s="344"/>
      <c r="H151" s="344"/>
      <c r="I151" s="344"/>
      <c r="J151" s="344"/>
      <c r="K151" s="344"/>
      <c r="L151" s="344"/>
      <c r="M151" s="344"/>
      <c r="N151" s="344"/>
      <c r="O151" s="344"/>
      <c r="P151" s="344" t="s">
        <v>1054</v>
      </c>
      <c r="Q151" s="344"/>
      <c r="R151" s="344"/>
      <c r="S151" s="344"/>
      <c r="T151" s="344"/>
      <c r="U151" s="344"/>
      <c r="V151" s="344"/>
      <c r="W151" s="344"/>
      <c r="X151" s="344"/>
      <c r="Y151" s="344"/>
      <c r="Z151" s="344"/>
      <c r="AA151" s="344"/>
      <c r="AB151" s="344"/>
      <c r="AC151" s="344"/>
      <c r="AD151" s="344"/>
      <c r="AE151" s="344"/>
      <c r="AF151" s="344"/>
      <c r="AG151" s="344"/>
    </row>
    <row r="152" spans="1:34" x14ac:dyDescent="0.3">
      <c r="A152" s="343" t="s">
        <v>487</v>
      </c>
      <c r="B152" s="344" t="s">
        <v>480</v>
      </c>
      <c r="C152" s="344"/>
      <c r="D152" s="344" t="s">
        <v>1352</v>
      </c>
      <c r="E152" s="344"/>
      <c r="F152" s="344"/>
      <c r="G152" s="344"/>
      <c r="H152" s="344"/>
      <c r="I152" s="344"/>
      <c r="J152" s="344">
        <v>19672</v>
      </c>
      <c r="K152" s="344">
        <v>16276</v>
      </c>
      <c r="L152" s="344">
        <v>16217</v>
      </c>
      <c r="M152" s="344">
        <v>15382</v>
      </c>
      <c r="N152" s="344">
        <v>13611</v>
      </c>
      <c r="O152" s="344"/>
      <c r="P152" s="344" t="s">
        <v>1055</v>
      </c>
      <c r="Q152" s="344"/>
      <c r="R152" s="344" t="s">
        <v>1043</v>
      </c>
      <c r="S152" s="344"/>
      <c r="T152" s="344"/>
      <c r="U152" s="344"/>
      <c r="V152" s="344"/>
      <c r="W152" s="344"/>
      <c r="X152" s="344">
        <v>19672</v>
      </c>
      <c r="Y152" s="344">
        <v>16276</v>
      </c>
      <c r="Z152" s="344">
        <v>16217</v>
      </c>
      <c r="AA152" s="344">
        <v>15382</v>
      </c>
      <c r="AB152" s="344">
        <v>13611</v>
      </c>
      <c r="AC152" s="344"/>
      <c r="AD152" s="344" t="s">
        <v>2315</v>
      </c>
      <c r="AE152" s="344" t="s">
        <v>2314</v>
      </c>
      <c r="AF152" s="344" t="s">
        <v>2022</v>
      </c>
      <c r="AG152" s="344"/>
    </row>
    <row r="153" spans="1:34" x14ac:dyDescent="0.3">
      <c r="A153" s="343" t="s">
        <v>495</v>
      </c>
      <c r="B153" s="344" t="s">
        <v>319</v>
      </c>
      <c r="C153" s="344"/>
      <c r="D153" s="344" t="s">
        <v>1352</v>
      </c>
      <c r="E153" s="344">
        <v>12246</v>
      </c>
      <c r="F153" s="344">
        <v>11714</v>
      </c>
      <c r="G153" s="344">
        <v>14779</v>
      </c>
      <c r="H153" s="344">
        <v>5623</v>
      </c>
      <c r="I153" s="344">
        <v>6606.43</v>
      </c>
      <c r="J153" s="344">
        <v>4918.53</v>
      </c>
      <c r="K153" s="344">
        <v>3483.569</v>
      </c>
      <c r="L153" s="344">
        <v>3480.1636879999992</v>
      </c>
      <c r="M153" s="344">
        <v>3344</v>
      </c>
      <c r="N153" s="344">
        <v>3282</v>
      </c>
      <c r="O153" s="344"/>
      <c r="P153" s="344" t="s">
        <v>1056</v>
      </c>
      <c r="Q153" s="344"/>
      <c r="R153" s="344" t="s">
        <v>1043</v>
      </c>
      <c r="S153" s="344">
        <v>12246</v>
      </c>
      <c r="T153" s="344">
        <v>11714</v>
      </c>
      <c r="U153" s="344">
        <v>14779</v>
      </c>
      <c r="V153" s="344">
        <v>5623</v>
      </c>
      <c r="W153" s="344">
        <v>6606.43</v>
      </c>
      <c r="X153" s="344">
        <v>4918.53</v>
      </c>
      <c r="Y153" s="344">
        <v>3483.569</v>
      </c>
      <c r="Z153" s="344">
        <v>3480.1636879999992</v>
      </c>
      <c r="AA153" s="344">
        <v>3344</v>
      </c>
      <c r="AB153" s="344">
        <v>3282</v>
      </c>
      <c r="AC153" s="344"/>
      <c r="AD153" s="344" t="s">
        <v>2315</v>
      </c>
      <c r="AE153" s="344" t="s">
        <v>2314</v>
      </c>
      <c r="AF153" s="344" t="s">
        <v>2368</v>
      </c>
      <c r="AG153" s="344"/>
    </row>
    <row r="154" spans="1:34" x14ac:dyDescent="0.3">
      <c r="A154" s="343" t="s">
        <v>497</v>
      </c>
      <c r="B154" s="344" t="s">
        <v>48</v>
      </c>
      <c r="C154" s="344"/>
      <c r="D154" s="344" t="s">
        <v>1352</v>
      </c>
      <c r="E154" s="344">
        <v>9331</v>
      </c>
      <c r="F154" s="344">
        <v>9235</v>
      </c>
      <c r="G154" s="344">
        <v>8284</v>
      </c>
      <c r="H154" s="344">
        <v>1328</v>
      </c>
      <c r="I154" s="344">
        <v>1394.67</v>
      </c>
      <c r="J154" s="344">
        <v>1694.6699999999996</v>
      </c>
      <c r="K154" s="344">
        <v>1284.6120000000001</v>
      </c>
      <c r="L154" s="344">
        <v>1451.5230000000001</v>
      </c>
      <c r="M154" s="344">
        <v>1756</v>
      </c>
      <c r="N154" s="344">
        <v>1573</v>
      </c>
      <c r="O154" s="344"/>
      <c r="P154" s="344" t="s">
        <v>161</v>
      </c>
      <c r="Q154" s="344"/>
      <c r="R154" s="344" t="s">
        <v>1043</v>
      </c>
      <c r="S154" s="344">
        <v>9331</v>
      </c>
      <c r="T154" s="344">
        <v>9235</v>
      </c>
      <c r="U154" s="344">
        <v>8284</v>
      </c>
      <c r="V154" s="344">
        <v>1328</v>
      </c>
      <c r="W154" s="344">
        <v>1394.67</v>
      </c>
      <c r="X154" s="344">
        <v>1694.6699999999996</v>
      </c>
      <c r="Y154" s="344">
        <v>1284.6120000000001</v>
      </c>
      <c r="Z154" s="344">
        <v>1451.5230000000001</v>
      </c>
      <c r="AA154" s="344">
        <v>1756</v>
      </c>
      <c r="AB154" s="344">
        <v>1573</v>
      </c>
      <c r="AC154" s="344"/>
      <c r="AD154" s="344" t="s">
        <v>2315</v>
      </c>
      <c r="AE154" s="344" t="s">
        <v>2314</v>
      </c>
      <c r="AF154" s="344" t="s">
        <v>2368</v>
      </c>
      <c r="AG154" s="344"/>
    </row>
    <row r="155" spans="1:34" x14ac:dyDescent="0.3">
      <c r="A155" s="343" t="s">
        <v>498</v>
      </c>
      <c r="B155" s="344" t="s">
        <v>49</v>
      </c>
      <c r="C155" s="344"/>
      <c r="D155" s="344" t="s">
        <v>1352</v>
      </c>
      <c r="E155" s="344">
        <v>2915</v>
      </c>
      <c r="F155" s="344">
        <v>2479</v>
      </c>
      <c r="G155" s="344">
        <v>5779</v>
      </c>
      <c r="H155" s="344">
        <v>3771</v>
      </c>
      <c r="I155" s="344">
        <v>4736.29</v>
      </c>
      <c r="J155" s="344">
        <v>2236.145</v>
      </c>
      <c r="K155" s="344">
        <v>1467.058</v>
      </c>
      <c r="L155" s="344">
        <v>1028.2330000000002</v>
      </c>
      <c r="M155" s="344">
        <v>845</v>
      </c>
      <c r="N155" s="344">
        <v>816</v>
      </c>
      <c r="O155" s="344"/>
      <c r="P155" s="344" t="s">
        <v>162</v>
      </c>
      <c r="Q155" s="344"/>
      <c r="R155" s="344" t="s">
        <v>1043</v>
      </c>
      <c r="S155" s="344">
        <v>2915</v>
      </c>
      <c r="T155" s="344">
        <v>2479</v>
      </c>
      <c r="U155" s="344">
        <v>5779</v>
      </c>
      <c r="V155" s="344">
        <v>3771</v>
      </c>
      <c r="W155" s="344">
        <v>4736.29</v>
      </c>
      <c r="X155" s="344">
        <v>2236.145</v>
      </c>
      <c r="Y155" s="344">
        <v>1467.058</v>
      </c>
      <c r="Z155" s="344">
        <v>1028.2330000000002</v>
      </c>
      <c r="AA155" s="344">
        <v>845</v>
      </c>
      <c r="AB155" s="344">
        <v>816</v>
      </c>
      <c r="AC155" s="344"/>
      <c r="AD155" s="344" t="s">
        <v>2315</v>
      </c>
      <c r="AE155" s="344" t="s">
        <v>2314</v>
      </c>
      <c r="AF155" s="344" t="s">
        <v>2368</v>
      </c>
      <c r="AG155" s="344"/>
    </row>
    <row r="156" spans="1:34" x14ac:dyDescent="0.3">
      <c r="A156" s="343" t="s">
        <v>499</v>
      </c>
      <c r="B156" s="344" t="s">
        <v>50</v>
      </c>
      <c r="C156" s="344"/>
      <c r="D156" s="344" t="s">
        <v>1352</v>
      </c>
      <c r="E156" s="344" t="s">
        <v>70</v>
      </c>
      <c r="F156" s="344" t="s">
        <v>70</v>
      </c>
      <c r="G156" s="344">
        <v>716</v>
      </c>
      <c r="H156" s="344">
        <v>524</v>
      </c>
      <c r="I156" s="344">
        <v>475.47</v>
      </c>
      <c r="J156" s="344">
        <v>987.71499999999992</v>
      </c>
      <c r="K156" s="344">
        <v>731.899</v>
      </c>
      <c r="L156" s="344">
        <v>1000.3630000000001</v>
      </c>
      <c r="M156" s="344">
        <v>743</v>
      </c>
      <c r="N156" s="344">
        <v>893</v>
      </c>
      <c r="O156" s="344"/>
      <c r="P156" s="344" t="s">
        <v>1048</v>
      </c>
      <c r="Q156" s="344"/>
      <c r="R156" s="344" t="s">
        <v>1043</v>
      </c>
      <c r="S156" s="344" t="s">
        <v>70</v>
      </c>
      <c r="T156" s="344" t="s">
        <v>70</v>
      </c>
      <c r="U156" s="344">
        <v>716</v>
      </c>
      <c r="V156" s="344">
        <v>524</v>
      </c>
      <c r="W156" s="344">
        <v>475.47</v>
      </c>
      <c r="X156" s="344">
        <v>987.71499999999992</v>
      </c>
      <c r="Y156" s="344">
        <v>731.899</v>
      </c>
      <c r="Z156" s="344">
        <v>1000.3630000000001</v>
      </c>
      <c r="AA156" s="344">
        <v>743</v>
      </c>
      <c r="AB156" s="344">
        <v>893</v>
      </c>
      <c r="AC156" s="344"/>
      <c r="AD156" s="344" t="s">
        <v>2315</v>
      </c>
      <c r="AE156" s="344" t="s">
        <v>2314</v>
      </c>
      <c r="AF156" s="344" t="s">
        <v>2368</v>
      </c>
      <c r="AG156" s="344"/>
    </row>
    <row r="157" spans="1:34" x14ac:dyDescent="0.3">
      <c r="A157" s="343" t="s">
        <v>496</v>
      </c>
      <c r="B157" s="344" t="s">
        <v>481</v>
      </c>
      <c r="C157" s="344"/>
      <c r="D157" s="344" t="s">
        <v>1352</v>
      </c>
      <c r="E157" s="344"/>
      <c r="F157" s="344"/>
      <c r="G157" s="344"/>
      <c r="H157" s="344"/>
      <c r="I157" s="344"/>
      <c r="J157" s="344">
        <v>14753</v>
      </c>
      <c r="K157" s="344">
        <v>12792</v>
      </c>
      <c r="L157" s="344">
        <v>12737</v>
      </c>
      <c r="M157" s="344">
        <v>12038</v>
      </c>
      <c r="N157" s="344">
        <v>10329</v>
      </c>
      <c r="O157" s="344"/>
      <c r="P157" s="344" t="s">
        <v>1057</v>
      </c>
      <c r="Q157" s="344"/>
      <c r="R157" s="344" t="s">
        <v>1043</v>
      </c>
      <c r="S157" s="344"/>
      <c r="T157" s="344"/>
      <c r="U157" s="344"/>
      <c r="V157" s="344"/>
      <c r="W157" s="344"/>
      <c r="X157" s="344">
        <v>14753</v>
      </c>
      <c r="Y157" s="344">
        <v>12792</v>
      </c>
      <c r="Z157" s="344">
        <v>12737</v>
      </c>
      <c r="AA157" s="344">
        <v>12038</v>
      </c>
      <c r="AB157" s="344">
        <v>10329</v>
      </c>
      <c r="AC157" s="344"/>
      <c r="AD157" s="344" t="s">
        <v>2315</v>
      </c>
      <c r="AE157" s="344" t="s">
        <v>2314</v>
      </c>
      <c r="AF157" s="344" t="s">
        <v>2369</v>
      </c>
      <c r="AG157" s="344"/>
      <c r="AH157" s="326" t="s">
        <v>2370</v>
      </c>
    </row>
    <row r="158" spans="1:34" x14ac:dyDescent="0.3">
      <c r="A158" s="343" t="s">
        <v>488</v>
      </c>
      <c r="B158" s="344" t="s">
        <v>482</v>
      </c>
      <c r="C158" s="344"/>
      <c r="D158" s="344" t="s">
        <v>1352</v>
      </c>
      <c r="E158" s="344">
        <v>12246</v>
      </c>
      <c r="F158" s="344">
        <v>11713</v>
      </c>
      <c r="G158" s="344">
        <v>14477</v>
      </c>
      <c r="H158" s="344">
        <v>34657</v>
      </c>
      <c r="I158" s="344">
        <v>39419</v>
      </c>
      <c r="J158" s="344">
        <v>37194.071000000004</v>
      </c>
      <c r="K158" s="344">
        <v>33089.800320000002</v>
      </c>
      <c r="L158" s="344">
        <v>35115.786000000015</v>
      </c>
      <c r="M158" s="344">
        <v>37786</v>
      </c>
      <c r="N158" s="344">
        <v>49181</v>
      </c>
      <c r="O158" s="344"/>
      <c r="P158" s="344" t="s">
        <v>1061</v>
      </c>
      <c r="Q158" s="344"/>
      <c r="R158" s="344" t="s">
        <v>1043</v>
      </c>
      <c r="S158" s="344">
        <v>12246</v>
      </c>
      <c r="T158" s="344">
        <v>11713</v>
      </c>
      <c r="U158" s="344">
        <v>14477</v>
      </c>
      <c r="V158" s="344">
        <v>34657</v>
      </c>
      <c r="W158" s="344">
        <v>39419</v>
      </c>
      <c r="X158" s="344">
        <v>37194.071000000004</v>
      </c>
      <c r="Y158" s="344">
        <v>33089.800320000002</v>
      </c>
      <c r="Z158" s="344">
        <v>35115.786000000015</v>
      </c>
      <c r="AA158" s="344">
        <v>37786</v>
      </c>
      <c r="AB158" s="344">
        <v>49181</v>
      </c>
      <c r="AC158" s="344"/>
      <c r="AD158" s="344" t="s">
        <v>2316</v>
      </c>
      <c r="AE158" s="344" t="s">
        <v>2314</v>
      </c>
      <c r="AF158" s="344" t="s">
        <v>2372</v>
      </c>
      <c r="AG158" s="344"/>
    </row>
    <row r="159" spans="1:34" x14ac:dyDescent="0.3">
      <c r="A159" s="343" t="s">
        <v>500</v>
      </c>
      <c r="B159" s="344" t="s">
        <v>483</v>
      </c>
      <c r="C159" s="344"/>
      <c r="D159" s="344" t="s">
        <v>1352</v>
      </c>
      <c r="E159" s="344">
        <v>12246</v>
      </c>
      <c r="F159" s="344">
        <v>11714</v>
      </c>
      <c r="G159" s="344">
        <v>14779</v>
      </c>
      <c r="H159" s="344">
        <v>5623</v>
      </c>
      <c r="I159" s="344">
        <v>6606.43</v>
      </c>
      <c r="J159" s="344">
        <v>4918.53</v>
      </c>
      <c r="K159" s="344">
        <v>3483.569</v>
      </c>
      <c r="L159" s="344">
        <v>3480.1636879999992</v>
      </c>
      <c r="M159" s="344">
        <v>3344</v>
      </c>
      <c r="N159" s="344">
        <v>3282</v>
      </c>
      <c r="O159" s="344"/>
      <c r="P159" s="344" t="s">
        <v>1062</v>
      </c>
      <c r="Q159" s="344"/>
      <c r="R159" s="344" t="s">
        <v>1043</v>
      </c>
      <c r="S159" s="344">
        <v>12246</v>
      </c>
      <c r="T159" s="344">
        <v>11714</v>
      </c>
      <c r="U159" s="344">
        <v>14779</v>
      </c>
      <c r="V159" s="344">
        <v>5623</v>
      </c>
      <c r="W159" s="344">
        <v>6606.43</v>
      </c>
      <c r="X159" s="344">
        <v>4918.53</v>
      </c>
      <c r="Y159" s="344">
        <v>3483.569</v>
      </c>
      <c r="Z159" s="344">
        <v>3480.1636879999992</v>
      </c>
      <c r="AA159" s="344">
        <v>3344</v>
      </c>
      <c r="AB159" s="344">
        <v>3282</v>
      </c>
      <c r="AC159" s="344"/>
      <c r="AD159" s="344" t="s">
        <v>2316</v>
      </c>
      <c r="AE159" s="344" t="s">
        <v>2314</v>
      </c>
      <c r="AF159" s="344" t="s">
        <v>2372</v>
      </c>
      <c r="AG159" s="344"/>
    </row>
    <row r="160" spans="1:34" x14ac:dyDescent="0.3">
      <c r="A160" s="343" t="s">
        <v>501</v>
      </c>
      <c r="B160" s="344" t="s">
        <v>141</v>
      </c>
      <c r="C160" s="344"/>
      <c r="D160" s="344" t="s">
        <v>1352</v>
      </c>
      <c r="E160" s="344">
        <v>6482</v>
      </c>
      <c r="F160" s="344">
        <v>7670</v>
      </c>
      <c r="G160" s="344">
        <v>14645</v>
      </c>
      <c r="H160" s="344">
        <v>29034</v>
      </c>
      <c r="I160" s="344">
        <v>32813</v>
      </c>
      <c r="J160" s="344">
        <v>32275.541000000001</v>
      </c>
      <c r="K160" s="344">
        <v>29606.231319999999</v>
      </c>
      <c r="L160" s="344">
        <v>31635.666999999998</v>
      </c>
      <c r="M160" s="344">
        <v>34442</v>
      </c>
      <c r="N160" s="344">
        <v>45898</v>
      </c>
      <c r="O160" s="344"/>
      <c r="P160" s="344" t="s">
        <v>1049</v>
      </c>
      <c r="Q160" s="344"/>
      <c r="R160" s="344" t="s">
        <v>1043</v>
      </c>
      <c r="S160" s="344">
        <v>6482</v>
      </c>
      <c r="T160" s="344">
        <v>7670</v>
      </c>
      <c r="U160" s="344">
        <v>14645</v>
      </c>
      <c r="V160" s="344">
        <v>29034</v>
      </c>
      <c r="W160" s="344">
        <v>32813</v>
      </c>
      <c r="X160" s="344">
        <v>32275.541000000001</v>
      </c>
      <c r="Y160" s="344">
        <v>29606.231319999999</v>
      </c>
      <c r="Z160" s="344">
        <v>31635.666999999998</v>
      </c>
      <c r="AA160" s="344">
        <v>34442</v>
      </c>
      <c r="AB160" s="344">
        <v>45898</v>
      </c>
      <c r="AC160" s="344"/>
      <c r="AD160" s="344" t="s">
        <v>2316</v>
      </c>
      <c r="AE160" s="344" t="s">
        <v>2314</v>
      </c>
      <c r="AF160" s="344" t="s">
        <v>2372</v>
      </c>
      <c r="AG160" s="344"/>
      <c r="AH160" s="326"/>
    </row>
    <row r="161" spans="1:34" x14ac:dyDescent="0.3">
      <c r="A161" s="343" t="s">
        <v>502</v>
      </c>
      <c r="B161" s="344" t="s">
        <v>67</v>
      </c>
      <c r="C161" s="344"/>
      <c r="D161" s="344" t="s">
        <v>1352</v>
      </c>
      <c r="E161" s="344" t="s">
        <v>70</v>
      </c>
      <c r="F161" s="344" t="s">
        <v>70</v>
      </c>
      <c r="G161" s="344" t="s">
        <v>70</v>
      </c>
      <c r="H161" s="344">
        <v>26407</v>
      </c>
      <c r="I161" s="344">
        <v>28317</v>
      </c>
      <c r="J161" s="344">
        <v>28222.095000000001</v>
      </c>
      <c r="K161" s="344">
        <v>26965.356</v>
      </c>
      <c r="L161" s="344">
        <v>27742.506000000001</v>
      </c>
      <c r="M161" s="344">
        <v>30691</v>
      </c>
      <c r="N161" s="344">
        <v>41987</v>
      </c>
      <c r="O161" s="344"/>
      <c r="P161" s="344" t="s">
        <v>163</v>
      </c>
      <c r="Q161" s="344"/>
      <c r="R161" s="344" t="s">
        <v>1043</v>
      </c>
      <c r="S161" s="344" t="s">
        <v>70</v>
      </c>
      <c r="T161" s="344" t="s">
        <v>70</v>
      </c>
      <c r="U161" s="344" t="s">
        <v>70</v>
      </c>
      <c r="V161" s="344">
        <v>26407</v>
      </c>
      <c r="W161" s="344">
        <v>28317</v>
      </c>
      <c r="X161" s="344">
        <v>28222.095000000001</v>
      </c>
      <c r="Y161" s="344">
        <v>26965.356</v>
      </c>
      <c r="Z161" s="344">
        <v>27742.506000000001</v>
      </c>
      <c r="AA161" s="344">
        <v>30691</v>
      </c>
      <c r="AB161" s="344">
        <v>41987</v>
      </c>
      <c r="AC161" s="344"/>
      <c r="AD161" s="344" t="s">
        <v>2316</v>
      </c>
      <c r="AE161" s="344" t="s">
        <v>2314</v>
      </c>
      <c r="AF161" s="344" t="s">
        <v>2372</v>
      </c>
      <c r="AG161" s="344"/>
      <c r="AH161" s="326"/>
    </row>
    <row r="162" spans="1:34" x14ac:dyDescent="0.3">
      <c r="A162" s="343" t="s">
        <v>503</v>
      </c>
      <c r="B162" s="344" t="s">
        <v>66</v>
      </c>
      <c r="C162" s="344"/>
      <c r="D162" s="344" t="s">
        <v>1352</v>
      </c>
      <c r="E162" s="344" t="s">
        <v>70</v>
      </c>
      <c r="F162" s="344" t="s">
        <v>70</v>
      </c>
      <c r="G162" s="344" t="s">
        <v>70</v>
      </c>
      <c r="H162" s="344">
        <v>2627</v>
      </c>
      <c r="I162" s="344">
        <v>4496</v>
      </c>
      <c r="J162" s="344">
        <v>4053.4460000000004</v>
      </c>
      <c r="K162" s="344">
        <v>2640.8753199999992</v>
      </c>
      <c r="L162" s="344">
        <v>3893.1610000000001</v>
      </c>
      <c r="M162" s="344">
        <v>3751</v>
      </c>
      <c r="N162" s="344">
        <v>3911</v>
      </c>
      <c r="O162" s="344"/>
      <c r="P162" s="344" t="s">
        <v>1050</v>
      </c>
      <c r="Q162" s="344"/>
      <c r="R162" s="344" t="s">
        <v>1043</v>
      </c>
      <c r="S162" s="344" t="s">
        <v>70</v>
      </c>
      <c r="T162" s="344" t="s">
        <v>70</v>
      </c>
      <c r="U162" s="344" t="s">
        <v>70</v>
      </c>
      <c r="V162" s="344">
        <v>2627</v>
      </c>
      <c r="W162" s="344">
        <v>4496</v>
      </c>
      <c r="X162" s="344">
        <v>4053.4460000000004</v>
      </c>
      <c r="Y162" s="344">
        <v>2640.8753199999992</v>
      </c>
      <c r="Z162" s="344">
        <v>3893.1610000000001</v>
      </c>
      <c r="AA162" s="344">
        <v>3751</v>
      </c>
      <c r="AB162" s="344">
        <v>3911</v>
      </c>
      <c r="AC162" s="344"/>
      <c r="AD162" s="344" t="s">
        <v>2316</v>
      </c>
      <c r="AE162" s="344" t="s">
        <v>2314</v>
      </c>
      <c r="AF162" s="344" t="s">
        <v>2372</v>
      </c>
      <c r="AG162" s="344"/>
      <c r="AH162" s="326"/>
    </row>
    <row r="163" spans="1:34" x14ac:dyDescent="0.3">
      <c r="A163" s="343" t="s">
        <v>489</v>
      </c>
      <c r="B163" s="344" t="s">
        <v>484</v>
      </c>
      <c r="C163" s="344"/>
      <c r="D163" s="344" t="s">
        <v>1352</v>
      </c>
      <c r="E163" s="344"/>
      <c r="F163" s="344"/>
      <c r="G163" s="344"/>
      <c r="H163" s="344"/>
      <c r="I163" s="344"/>
      <c r="J163" s="344">
        <v>11054</v>
      </c>
      <c r="K163" s="344">
        <v>9055</v>
      </c>
      <c r="L163" s="344">
        <v>8066</v>
      </c>
      <c r="M163" s="344">
        <v>8636</v>
      </c>
      <c r="N163" s="344">
        <v>6793</v>
      </c>
      <c r="O163" s="344"/>
      <c r="P163" s="344" t="s">
        <v>1058</v>
      </c>
      <c r="Q163" s="344"/>
      <c r="R163" s="344" t="s">
        <v>1043</v>
      </c>
      <c r="S163" s="344"/>
      <c r="T163" s="344"/>
      <c r="U163" s="344"/>
      <c r="V163" s="344"/>
      <c r="W163" s="344"/>
      <c r="X163" s="344">
        <v>11054</v>
      </c>
      <c r="Y163" s="344">
        <v>9055</v>
      </c>
      <c r="Z163" s="344">
        <v>8066</v>
      </c>
      <c r="AA163" s="344">
        <v>8636</v>
      </c>
      <c r="AB163" s="344">
        <v>6793</v>
      </c>
      <c r="AC163" s="344"/>
      <c r="AD163" s="344" t="s">
        <v>2317</v>
      </c>
      <c r="AE163" s="344" t="s">
        <v>2022</v>
      </c>
      <c r="AF163" s="344" t="s">
        <v>2371</v>
      </c>
      <c r="AG163" s="344"/>
    </row>
    <row r="164" spans="1:34" x14ac:dyDescent="0.3">
      <c r="A164" s="343" t="s">
        <v>504</v>
      </c>
      <c r="B164" s="344" t="s">
        <v>485</v>
      </c>
      <c r="C164" s="344"/>
      <c r="D164" s="344" t="s">
        <v>1352</v>
      </c>
      <c r="E164" s="344"/>
      <c r="F164" s="344"/>
      <c r="G164" s="344"/>
      <c r="H164" s="344"/>
      <c r="I164" s="344"/>
      <c r="J164" s="344">
        <v>354</v>
      </c>
      <c r="K164" s="344">
        <v>391</v>
      </c>
      <c r="L164" s="344">
        <v>412</v>
      </c>
      <c r="M164" s="344">
        <v>490</v>
      </c>
      <c r="N164" s="344">
        <v>491</v>
      </c>
      <c r="O164" s="344"/>
      <c r="P164" s="344" t="s">
        <v>1059</v>
      </c>
      <c r="Q164" s="344"/>
      <c r="R164" s="344" t="s">
        <v>1043</v>
      </c>
      <c r="S164" s="344"/>
      <c r="T164" s="344"/>
      <c r="U164" s="344"/>
      <c r="V164" s="344"/>
      <c r="W164" s="344"/>
      <c r="X164" s="344">
        <v>354</v>
      </c>
      <c r="Y164" s="344">
        <v>391</v>
      </c>
      <c r="Z164" s="344">
        <v>412</v>
      </c>
      <c r="AA164" s="344">
        <v>490</v>
      </c>
      <c r="AB164" s="344">
        <v>491</v>
      </c>
      <c r="AC164" s="344"/>
      <c r="AD164" s="344" t="s">
        <v>2317</v>
      </c>
      <c r="AE164" s="344" t="s">
        <v>2022</v>
      </c>
      <c r="AF164" s="344" t="s">
        <v>2371</v>
      </c>
      <c r="AG164" s="344"/>
    </row>
    <row r="165" spans="1:34" x14ac:dyDescent="0.3">
      <c r="A165" s="343" t="s">
        <v>506</v>
      </c>
      <c r="B165" s="344" t="s">
        <v>51</v>
      </c>
      <c r="C165" s="344"/>
      <c r="D165" s="344" t="s">
        <v>1352</v>
      </c>
      <c r="E165" s="344"/>
      <c r="F165" s="344"/>
      <c r="G165" s="344"/>
      <c r="H165" s="344"/>
      <c r="I165" s="344"/>
      <c r="J165" s="344">
        <v>57</v>
      </c>
      <c r="K165" s="344">
        <v>50</v>
      </c>
      <c r="L165" s="344">
        <v>57</v>
      </c>
      <c r="M165" s="344">
        <v>306</v>
      </c>
      <c r="N165" s="344">
        <v>338</v>
      </c>
      <c r="O165" s="344"/>
      <c r="P165" s="344" t="s">
        <v>1051</v>
      </c>
      <c r="Q165" s="344"/>
      <c r="R165" s="344" t="s">
        <v>1043</v>
      </c>
      <c r="S165" s="344"/>
      <c r="T165" s="344"/>
      <c r="U165" s="344"/>
      <c r="V165" s="344"/>
      <c r="W165" s="344"/>
      <c r="X165" s="344">
        <v>57</v>
      </c>
      <c r="Y165" s="344">
        <v>50</v>
      </c>
      <c r="Z165" s="344">
        <v>57</v>
      </c>
      <c r="AA165" s="344">
        <v>306</v>
      </c>
      <c r="AB165" s="344">
        <v>338</v>
      </c>
      <c r="AC165" s="344"/>
      <c r="AD165" s="344" t="s">
        <v>2317</v>
      </c>
      <c r="AE165" s="344" t="s">
        <v>2022</v>
      </c>
      <c r="AF165" s="344" t="s">
        <v>2371</v>
      </c>
      <c r="AG165" s="344"/>
    </row>
    <row r="166" spans="1:34" x14ac:dyDescent="0.3">
      <c r="A166" s="343" t="s">
        <v>507</v>
      </c>
      <c r="B166" s="344" t="s">
        <v>52</v>
      </c>
      <c r="C166" s="344"/>
      <c r="D166" s="344" t="s">
        <v>1352</v>
      </c>
      <c r="E166" s="344"/>
      <c r="F166" s="344"/>
      <c r="G166" s="344"/>
      <c r="H166" s="344"/>
      <c r="I166" s="344"/>
      <c r="J166" s="344">
        <v>0</v>
      </c>
      <c r="K166" s="344">
        <v>0</v>
      </c>
      <c r="L166" s="344">
        <v>0</v>
      </c>
      <c r="M166" s="344">
        <v>0</v>
      </c>
      <c r="N166" s="344">
        <v>0</v>
      </c>
      <c r="O166" s="344"/>
      <c r="P166" s="344" t="s">
        <v>1052</v>
      </c>
      <c r="Q166" s="344"/>
      <c r="R166" s="344" t="s">
        <v>1043</v>
      </c>
      <c r="S166" s="344"/>
      <c r="T166" s="344"/>
      <c r="U166" s="344"/>
      <c r="V166" s="344"/>
      <c r="W166" s="344"/>
      <c r="X166" s="344">
        <v>0</v>
      </c>
      <c r="Y166" s="344">
        <v>0</v>
      </c>
      <c r="Z166" s="344">
        <v>0</v>
      </c>
      <c r="AA166" s="344">
        <v>0</v>
      </c>
      <c r="AB166" s="344">
        <v>0</v>
      </c>
      <c r="AC166" s="344"/>
      <c r="AD166" s="344" t="s">
        <v>2317</v>
      </c>
      <c r="AE166" s="344" t="s">
        <v>2022</v>
      </c>
      <c r="AF166" s="344" t="s">
        <v>2371</v>
      </c>
      <c r="AG166" s="344"/>
    </row>
    <row r="167" spans="1:34" x14ac:dyDescent="0.3">
      <c r="A167" s="343" t="s">
        <v>508</v>
      </c>
      <c r="B167" s="344" t="s">
        <v>53</v>
      </c>
      <c r="C167" s="344"/>
      <c r="D167" s="344" t="s">
        <v>1352</v>
      </c>
      <c r="E167" s="344"/>
      <c r="F167" s="344"/>
      <c r="G167" s="344"/>
      <c r="H167" s="344"/>
      <c r="I167" s="344"/>
      <c r="J167" s="344">
        <v>297</v>
      </c>
      <c r="K167" s="344">
        <v>341</v>
      </c>
      <c r="L167" s="344">
        <v>355</v>
      </c>
      <c r="M167" s="344">
        <v>184</v>
      </c>
      <c r="N167" s="344">
        <v>153</v>
      </c>
      <c r="O167" s="344"/>
      <c r="P167" s="344" t="s">
        <v>1053</v>
      </c>
      <c r="Q167" s="344"/>
      <c r="R167" s="344" t="s">
        <v>1043</v>
      </c>
      <c r="S167" s="344"/>
      <c r="T167" s="344"/>
      <c r="U167" s="344"/>
      <c r="V167" s="344"/>
      <c r="W167" s="344"/>
      <c r="X167" s="344">
        <v>297</v>
      </c>
      <c r="Y167" s="344">
        <v>341</v>
      </c>
      <c r="Z167" s="344">
        <v>355</v>
      </c>
      <c r="AA167" s="344">
        <v>184</v>
      </c>
      <c r="AB167" s="344">
        <v>153</v>
      </c>
      <c r="AC167" s="344"/>
      <c r="AD167" s="344" t="s">
        <v>2317</v>
      </c>
      <c r="AE167" s="344" t="s">
        <v>2022</v>
      </c>
      <c r="AF167" s="344" t="s">
        <v>2371</v>
      </c>
      <c r="AG167" s="344"/>
    </row>
    <row r="168" spans="1:34" x14ac:dyDescent="0.3">
      <c r="A168" s="343" t="s">
        <v>505</v>
      </c>
      <c r="B168" s="344" t="s">
        <v>486</v>
      </c>
      <c r="C168" s="344"/>
      <c r="D168" s="344" t="s">
        <v>1352</v>
      </c>
      <c r="E168" s="344"/>
      <c r="F168" s="344"/>
      <c r="G168" s="344"/>
      <c r="H168" s="344"/>
      <c r="I168" s="344"/>
      <c r="J168" s="344">
        <v>10700</v>
      </c>
      <c r="K168" s="344">
        <v>8664</v>
      </c>
      <c r="L168" s="344">
        <v>7654</v>
      </c>
      <c r="M168" s="344">
        <v>8146</v>
      </c>
      <c r="N168" s="344">
        <v>6302</v>
      </c>
      <c r="O168" s="344"/>
      <c r="P168" s="344" t="s">
        <v>1060</v>
      </c>
      <c r="Q168" s="344"/>
      <c r="R168" s="344" t="s">
        <v>1043</v>
      </c>
      <c r="S168" s="344"/>
      <c r="T168" s="344"/>
      <c r="U168" s="344"/>
      <c r="V168" s="344"/>
      <c r="W168" s="344"/>
      <c r="X168" s="344">
        <v>10700</v>
      </c>
      <c r="Y168" s="344">
        <v>8664</v>
      </c>
      <c r="Z168" s="344">
        <v>7654</v>
      </c>
      <c r="AA168" s="344">
        <v>8146</v>
      </c>
      <c r="AB168" s="344">
        <v>6302</v>
      </c>
      <c r="AC168" s="344"/>
      <c r="AD168" s="344" t="s">
        <v>2317</v>
      </c>
      <c r="AE168" s="344" t="s">
        <v>2022</v>
      </c>
      <c r="AF168" s="344" t="s">
        <v>2371</v>
      </c>
      <c r="AG168" s="344"/>
    </row>
    <row r="169" spans="1:34" x14ac:dyDescent="0.3">
      <c r="A169" s="343" t="s">
        <v>509</v>
      </c>
      <c r="B169" s="344" t="s">
        <v>51</v>
      </c>
      <c r="C169" s="344"/>
      <c r="D169" s="344" t="s">
        <v>1352</v>
      </c>
      <c r="E169" s="344"/>
      <c r="F169" s="344"/>
      <c r="G169" s="344"/>
      <c r="H169" s="344"/>
      <c r="I169" s="344"/>
      <c r="J169" s="344">
        <v>10700</v>
      </c>
      <c r="K169" s="344">
        <v>8664</v>
      </c>
      <c r="L169" s="344">
        <v>7654</v>
      </c>
      <c r="M169" s="344">
        <v>8146</v>
      </c>
      <c r="N169" s="344">
        <v>6302</v>
      </c>
      <c r="O169" s="344"/>
      <c r="P169" s="344" t="s">
        <v>1051</v>
      </c>
      <c r="Q169" s="344"/>
      <c r="R169" s="344" t="s">
        <v>1043</v>
      </c>
      <c r="S169" s="344"/>
      <c r="T169" s="344"/>
      <c r="U169" s="344"/>
      <c r="V169" s="344"/>
      <c r="W169" s="344"/>
      <c r="X169" s="344">
        <v>10700</v>
      </c>
      <c r="Y169" s="344">
        <v>8664</v>
      </c>
      <c r="Z169" s="344">
        <v>7654</v>
      </c>
      <c r="AA169" s="344">
        <v>8146</v>
      </c>
      <c r="AB169" s="344">
        <v>6302</v>
      </c>
      <c r="AC169" s="344"/>
      <c r="AD169" s="344" t="s">
        <v>2317</v>
      </c>
      <c r="AE169" s="344" t="s">
        <v>2022</v>
      </c>
      <c r="AF169" s="344" t="s">
        <v>2371</v>
      </c>
      <c r="AG169" s="344"/>
    </row>
    <row r="170" spans="1:34" x14ac:dyDescent="0.3">
      <c r="A170" s="343" t="s">
        <v>510</v>
      </c>
      <c r="B170" s="344" t="s">
        <v>52</v>
      </c>
      <c r="C170" s="344"/>
      <c r="D170" s="344" t="s">
        <v>1352</v>
      </c>
      <c r="E170" s="344"/>
      <c r="F170" s="344"/>
      <c r="G170" s="344"/>
      <c r="H170" s="344"/>
      <c r="I170" s="344"/>
      <c r="J170" s="344">
        <v>0</v>
      </c>
      <c r="K170" s="344">
        <v>0</v>
      </c>
      <c r="L170" s="344">
        <v>0</v>
      </c>
      <c r="M170" s="344">
        <v>0</v>
      </c>
      <c r="N170" s="344">
        <v>0</v>
      </c>
      <c r="O170" s="344"/>
      <c r="P170" s="344" t="s">
        <v>1052</v>
      </c>
      <c r="Q170" s="344"/>
      <c r="R170" s="344" t="s">
        <v>1043</v>
      </c>
      <c r="S170" s="344"/>
      <c r="T170" s="344"/>
      <c r="U170" s="344"/>
      <c r="V170" s="344"/>
      <c r="W170" s="344"/>
      <c r="X170" s="344">
        <v>0</v>
      </c>
      <c r="Y170" s="344">
        <v>0</v>
      </c>
      <c r="Z170" s="344">
        <v>0</v>
      </c>
      <c r="AA170" s="344">
        <v>0</v>
      </c>
      <c r="AB170" s="344">
        <v>0</v>
      </c>
      <c r="AC170" s="344"/>
      <c r="AD170" s="344" t="s">
        <v>2317</v>
      </c>
      <c r="AE170" s="344" t="s">
        <v>2022</v>
      </c>
      <c r="AF170" s="344" t="s">
        <v>2371</v>
      </c>
      <c r="AG170" s="344"/>
    </row>
    <row r="171" spans="1:34" x14ac:dyDescent="0.3">
      <c r="A171" s="343" t="s">
        <v>511</v>
      </c>
      <c r="B171" s="344" t="s">
        <v>53</v>
      </c>
      <c r="C171" s="344"/>
      <c r="D171" s="344" t="s">
        <v>1352</v>
      </c>
      <c r="E171" s="344"/>
      <c r="F171" s="344"/>
      <c r="G171" s="344"/>
      <c r="H171" s="344"/>
      <c r="I171" s="344"/>
      <c r="J171" s="344">
        <v>0</v>
      </c>
      <c r="K171" s="344">
        <v>0</v>
      </c>
      <c r="L171" s="344">
        <v>0</v>
      </c>
      <c r="M171" s="344">
        <v>0</v>
      </c>
      <c r="N171" s="344">
        <v>0</v>
      </c>
      <c r="O171" s="344"/>
      <c r="P171" s="344" t="s">
        <v>1053</v>
      </c>
      <c r="Q171" s="344"/>
      <c r="R171" s="344" t="s">
        <v>1043</v>
      </c>
      <c r="S171" s="344"/>
      <c r="T171" s="344"/>
      <c r="U171" s="344"/>
      <c r="V171" s="344"/>
      <c r="W171" s="344"/>
      <c r="X171" s="344">
        <v>0</v>
      </c>
      <c r="Y171" s="344">
        <v>0</v>
      </c>
      <c r="Z171" s="344">
        <v>0</v>
      </c>
      <c r="AA171" s="344">
        <v>0</v>
      </c>
      <c r="AB171" s="344">
        <v>0</v>
      </c>
      <c r="AC171" s="344"/>
      <c r="AD171" s="344" t="s">
        <v>2317</v>
      </c>
      <c r="AE171" s="344" t="s">
        <v>2022</v>
      </c>
      <c r="AF171" s="344" t="s">
        <v>2371</v>
      </c>
      <c r="AG171" s="344"/>
    </row>
    <row r="172" spans="1:34" x14ac:dyDescent="0.3">
      <c r="A172" s="343" t="s">
        <v>490</v>
      </c>
      <c r="B172" s="344" t="s">
        <v>229</v>
      </c>
      <c r="C172" s="344"/>
      <c r="D172" s="344" t="s">
        <v>1352</v>
      </c>
      <c r="E172" s="344"/>
      <c r="F172" s="344"/>
      <c r="G172" s="344"/>
      <c r="H172" s="344"/>
      <c r="I172" s="344"/>
      <c r="J172" s="344">
        <v>8618</v>
      </c>
      <c r="K172" s="344">
        <v>7221</v>
      </c>
      <c r="L172" s="344">
        <v>8151</v>
      </c>
      <c r="M172" s="344">
        <v>6746</v>
      </c>
      <c r="N172" s="344">
        <v>6818</v>
      </c>
      <c r="O172" s="344"/>
      <c r="P172" s="344" t="s">
        <v>1063</v>
      </c>
      <c r="Q172" s="344"/>
      <c r="R172" s="344" t="s">
        <v>1043</v>
      </c>
      <c r="S172" s="344"/>
      <c r="T172" s="344"/>
      <c r="U172" s="344"/>
      <c r="V172" s="344"/>
      <c r="W172" s="344"/>
      <c r="X172" s="344">
        <v>8618</v>
      </c>
      <c r="Y172" s="344">
        <v>7221</v>
      </c>
      <c r="Z172" s="344">
        <v>8151</v>
      </c>
      <c r="AA172" s="344">
        <v>6746</v>
      </c>
      <c r="AB172" s="344">
        <v>6818</v>
      </c>
      <c r="AC172" s="344"/>
      <c r="AD172" s="344" t="s">
        <v>2316</v>
      </c>
      <c r="AE172" s="344" t="s">
        <v>2314</v>
      </c>
      <c r="AF172" s="344" t="s">
        <v>2372</v>
      </c>
      <c r="AG172" s="344"/>
    </row>
    <row r="173" spans="1:34" x14ac:dyDescent="0.3">
      <c r="A173" s="343" t="s">
        <v>491</v>
      </c>
      <c r="B173" s="344" t="s">
        <v>112</v>
      </c>
      <c r="C173" s="344"/>
      <c r="D173" s="344" t="s">
        <v>54</v>
      </c>
      <c r="E173" s="344">
        <v>53</v>
      </c>
      <c r="F173" s="344">
        <v>67</v>
      </c>
      <c r="G173" s="344">
        <v>84</v>
      </c>
      <c r="H173" s="344">
        <v>83</v>
      </c>
      <c r="I173" s="344">
        <v>83</v>
      </c>
      <c r="J173" s="344">
        <v>87</v>
      </c>
      <c r="K173" s="344">
        <v>89</v>
      </c>
      <c r="L173" s="344">
        <v>90</v>
      </c>
      <c r="M173" s="344">
        <v>91</v>
      </c>
      <c r="N173" s="344">
        <v>93</v>
      </c>
      <c r="O173" s="344"/>
      <c r="P173" s="344" t="s">
        <v>165</v>
      </c>
      <c r="Q173" s="344"/>
      <c r="R173" s="344" t="s">
        <v>54</v>
      </c>
      <c r="S173" s="344">
        <v>53</v>
      </c>
      <c r="T173" s="344">
        <v>67</v>
      </c>
      <c r="U173" s="344">
        <v>84</v>
      </c>
      <c r="V173" s="344">
        <v>83</v>
      </c>
      <c r="W173" s="344">
        <v>83</v>
      </c>
      <c r="X173" s="344">
        <v>87</v>
      </c>
      <c r="Y173" s="344">
        <v>89</v>
      </c>
      <c r="Z173" s="344">
        <v>90</v>
      </c>
      <c r="AA173" s="344">
        <v>91</v>
      </c>
      <c r="AB173" s="344">
        <v>93</v>
      </c>
      <c r="AC173" s="344"/>
      <c r="AD173" s="344" t="s">
        <v>2022</v>
      </c>
      <c r="AE173" s="344" t="s">
        <v>2022</v>
      </c>
      <c r="AF173" s="344" t="s">
        <v>2022</v>
      </c>
      <c r="AG173" s="344" t="s">
        <v>2364</v>
      </c>
    </row>
    <row r="174" spans="1:34" x14ac:dyDescent="0.3">
      <c r="A174" s="343" t="s">
        <v>492</v>
      </c>
      <c r="B174" s="344" t="s">
        <v>113</v>
      </c>
      <c r="C174" s="344"/>
      <c r="D174" s="344" t="s">
        <v>1351</v>
      </c>
      <c r="E174" s="344">
        <v>1084</v>
      </c>
      <c r="F174" s="344">
        <v>1082</v>
      </c>
      <c r="G174" s="344">
        <v>1268</v>
      </c>
      <c r="H174" s="344">
        <v>431</v>
      </c>
      <c r="I174" s="344">
        <v>435.7228597810315</v>
      </c>
      <c r="J174" s="344">
        <v>327</v>
      </c>
      <c r="K174" s="344">
        <v>226</v>
      </c>
      <c r="L174" s="344">
        <v>220</v>
      </c>
      <c r="M174" s="344">
        <v>183</v>
      </c>
      <c r="N174" s="344">
        <v>170</v>
      </c>
      <c r="O174" s="344"/>
      <c r="P174" s="344" t="s">
        <v>166</v>
      </c>
      <c r="Q174" s="344"/>
      <c r="R174" s="344" t="s">
        <v>1044</v>
      </c>
      <c r="S174" s="344">
        <v>1084</v>
      </c>
      <c r="T174" s="344">
        <v>1082</v>
      </c>
      <c r="U174" s="344">
        <v>1268</v>
      </c>
      <c r="V174" s="344">
        <v>431</v>
      </c>
      <c r="W174" s="344">
        <v>435.7228597810315</v>
      </c>
      <c r="X174" s="344">
        <v>327</v>
      </c>
      <c r="Y174" s="344">
        <v>226</v>
      </c>
      <c r="Z174" s="344">
        <v>220</v>
      </c>
      <c r="AA174" s="344">
        <v>183</v>
      </c>
      <c r="AB174" s="344">
        <v>170</v>
      </c>
      <c r="AC174" s="344"/>
      <c r="AD174" s="344" t="s">
        <v>2022</v>
      </c>
      <c r="AE174" s="344" t="s">
        <v>2022</v>
      </c>
      <c r="AF174" s="344" t="s">
        <v>2022</v>
      </c>
      <c r="AG174" s="344" t="s">
        <v>2364</v>
      </c>
    </row>
    <row r="175" spans="1:34" x14ac:dyDescent="0.3">
      <c r="A175" s="343" t="s">
        <v>493</v>
      </c>
      <c r="B175" s="344" t="s">
        <v>494</v>
      </c>
      <c r="C175" s="344"/>
      <c r="D175" s="344" t="s">
        <v>1351</v>
      </c>
      <c r="E175" s="344" t="s">
        <v>70</v>
      </c>
      <c r="F175" s="344" t="s">
        <v>70</v>
      </c>
      <c r="G175" s="344" t="s">
        <v>70</v>
      </c>
      <c r="H175" s="344" t="s">
        <v>70</v>
      </c>
      <c r="I175" s="344">
        <v>299</v>
      </c>
      <c r="J175" s="344">
        <v>268</v>
      </c>
      <c r="K175" s="344">
        <v>171</v>
      </c>
      <c r="L175" s="344">
        <v>155</v>
      </c>
      <c r="M175" s="344">
        <v>138</v>
      </c>
      <c r="N175" s="344">
        <v>125</v>
      </c>
      <c r="O175" s="344"/>
      <c r="P175" s="344" t="s">
        <v>1064</v>
      </c>
      <c r="Q175" s="344"/>
      <c r="R175" s="344" t="s">
        <v>1044</v>
      </c>
      <c r="S175" s="344" t="s">
        <v>70</v>
      </c>
      <c r="T175" s="344" t="s">
        <v>70</v>
      </c>
      <c r="U175" s="344" t="s">
        <v>70</v>
      </c>
      <c r="V175" s="344" t="s">
        <v>70</v>
      </c>
      <c r="W175" s="344">
        <v>299</v>
      </c>
      <c r="X175" s="344">
        <v>268</v>
      </c>
      <c r="Y175" s="344">
        <v>171</v>
      </c>
      <c r="Z175" s="344">
        <v>155</v>
      </c>
      <c r="AA175" s="344">
        <v>138</v>
      </c>
      <c r="AB175" s="344">
        <v>125</v>
      </c>
      <c r="AC175" s="344"/>
      <c r="AD175" s="344" t="s">
        <v>2022</v>
      </c>
      <c r="AE175" s="344" t="s">
        <v>2022</v>
      </c>
      <c r="AF175" s="344" t="s">
        <v>2022</v>
      </c>
      <c r="AG175" s="344" t="s">
        <v>114</v>
      </c>
    </row>
    <row r="176" spans="1:34" x14ac:dyDescent="0.3">
      <c r="A176" s="340" t="s">
        <v>523</v>
      </c>
      <c r="B176" s="342" t="s">
        <v>2475</v>
      </c>
      <c r="C176" s="342"/>
      <c r="D176" s="342"/>
      <c r="E176" s="342"/>
      <c r="F176" s="342"/>
      <c r="G176" s="342"/>
      <c r="H176" s="342"/>
      <c r="I176" s="342"/>
      <c r="J176" s="342"/>
      <c r="K176" s="342"/>
      <c r="L176" s="342"/>
      <c r="M176" s="342"/>
      <c r="N176" s="342"/>
      <c r="O176" s="342"/>
      <c r="P176" s="342" t="s">
        <v>1824</v>
      </c>
      <c r="Q176" s="342"/>
      <c r="R176" s="342"/>
      <c r="S176" s="342"/>
      <c r="T176" s="342"/>
      <c r="U176" s="342"/>
      <c r="V176" s="342"/>
      <c r="W176" s="342"/>
      <c r="X176" s="342"/>
      <c r="Y176" s="342"/>
      <c r="Z176" s="342"/>
      <c r="AA176" s="342"/>
      <c r="AB176" s="342"/>
      <c r="AC176" s="342"/>
      <c r="AD176" s="342"/>
      <c r="AE176" s="342"/>
      <c r="AF176" s="342"/>
      <c r="AG176" s="342"/>
    </row>
    <row r="177" spans="1:33" x14ac:dyDescent="0.3">
      <c r="A177" s="340" t="s">
        <v>524</v>
      </c>
      <c r="B177" s="342" t="s">
        <v>480</v>
      </c>
      <c r="C177" s="342"/>
      <c r="D177" s="342" t="s">
        <v>1352</v>
      </c>
      <c r="E177" s="342"/>
      <c r="F177" s="342"/>
      <c r="G177" s="342"/>
      <c r="H177" s="342"/>
      <c r="I177" s="342"/>
      <c r="J177" s="342">
        <v>7113</v>
      </c>
      <c r="K177" s="342">
        <v>6262</v>
      </c>
      <c r="L177" s="342">
        <v>7039</v>
      </c>
      <c r="M177" s="342">
        <v>5076</v>
      </c>
      <c r="N177" s="342">
        <v>5096</v>
      </c>
      <c r="O177" s="342">
        <v>5975</v>
      </c>
      <c r="P177" s="342" t="s">
        <v>1055</v>
      </c>
      <c r="Q177" s="342"/>
      <c r="R177" s="342" t="s">
        <v>1043</v>
      </c>
      <c r="S177" s="342"/>
      <c r="T177" s="342"/>
      <c r="U177" s="342"/>
      <c r="V177" s="342"/>
      <c r="W177" s="342"/>
      <c r="X177" s="342">
        <v>7113</v>
      </c>
      <c r="Y177" s="342">
        <v>6262</v>
      </c>
      <c r="Z177" s="342">
        <v>7039</v>
      </c>
      <c r="AA177" s="342">
        <v>5076</v>
      </c>
      <c r="AB177" s="342">
        <v>5096</v>
      </c>
      <c r="AC177" s="342">
        <v>5975</v>
      </c>
      <c r="AD177" s="342" t="s">
        <v>2315</v>
      </c>
      <c r="AE177" s="342" t="s">
        <v>2314</v>
      </c>
      <c r="AF177" s="342" t="s">
        <v>2022</v>
      </c>
      <c r="AG177" s="342"/>
    </row>
    <row r="178" spans="1:33" x14ac:dyDescent="0.3">
      <c r="A178" s="340" t="s">
        <v>525</v>
      </c>
      <c r="B178" s="342" t="s">
        <v>319</v>
      </c>
      <c r="C178" s="342"/>
      <c r="D178" s="342" t="s">
        <v>1352</v>
      </c>
      <c r="E178" s="342"/>
      <c r="F178" s="342"/>
      <c r="G178" s="342"/>
      <c r="H178" s="342"/>
      <c r="I178" s="342"/>
      <c r="J178" s="342">
        <v>2392</v>
      </c>
      <c r="K178" s="342">
        <v>1621</v>
      </c>
      <c r="L178" s="342">
        <v>1542</v>
      </c>
      <c r="M178" s="342">
        <v>1290</v>
      </c>
      <c r="N178" s="342">
        <v>1273</v>
      </c>
      <c r="O178" s="342">
        <v>1392</v>
      </c>
      <c r="P178" s="342" t="s">
        <v>1056</v>
      </c>
      <c r="Q178" s="342"/>
      <c r="R178" s="342" t="s">
        <v>1043</v>
      </c>
      <c r="S178" s="342"/>
      <c r="T178" s="342"/>
      <c r="U178" s="342"/>
      <c r="V178" s="342"/>
      <c r="W178" s="342"/>
      <c r="X178" s="342">
        <v>2392</v>
      </c>
      <c r="Y178" s="342">
        <v>1621</v>
      </c>
      <c r="Z178" s="342">
        <v>1542</v>
      </c>
      <c r="AA178" s="342">
        <v>1290</v>
      </c>
      <c r="AB178" s="342">
        <v>1273</v>
      </c>
      <c r="AC178" s="342">
        <v>1392</v>
      </c>
      <c r="AD178" s="342" t="s">
        <v>2315</v>
      </c>
      <c r="AE178" s="342" t="s">
        <v>2314</v>
      </c>
      <c r="AF178" s="342" t="s">
        <v>2022</v>
      </c>
      <c r="AG178" s="342"/>
    </row>
    <row r="179" spans="1:33" s="124" customFormat="1" x14ac:dyDescent="0.3">
      <c r="A179" s="340" t="s">
        <v>2476</v>
      </c>
      <c r="B179" s="342" t="s">
        <v>438</v>
      </c>
      <c r="C179" s="342"/>
      <c r="D179" s="342"/>
      <c r="E179" s="342"/>
      <c r="F179" s="342"/>
      <c r="G179" s="342"/>
      <c r="H179" s="342"/>
      <c r="I179" s="342"/>
      <c r="J179" s="342"/>
      <c r="K179" s="342"/>
      <c r="L179" s="342"/>
      <c r="M179" s="342"/>
      <c r="N179" s="342"/>
      <c r="O179" s="342"/>
      <c r="P179" s="342" t="s">
        <v>2482</v>
      </c>
      <c r="Q179" s="342"/>
      <c r="R179" s="342"/>
      <c r="S179" s="342"/>
      <c r="T179" s="342"/>
      <c r="U179" s="342"/>
      <c r="V179" s="342"/>
      <c r="W179" s="342"/>
      <c r="X179" s="342"/>
      <c r="Y179" s="342"/>
      <c r="Z179" s="342"/>
      <c r="AA179" s="342"/>
      <c r="AB179" s="342"/>
      <c r="AC179" s="342"/>
      <c r="AD179" s="342"/>
      <c r="AE179" s="342"/>
      <c r="AF179" s="342"/>
      <c r="AG179" s="342"/>
    </row>
    <row r="180" spans="1:33" x14ac:dyDescent="0.3">
      <c r="A180" s="340" t="s">
        <v>526</v>
      </c>
      <c r="B180" s="342" t="s">
        <v>48</v>
      </c>
      <c r="C180" s="342"/>
      <c r="D180" s="342" t="s">
        <v>1352</v>
      </c>
      <c r="E180" s="342"/>
      <c r="F180" s="342"/>
      <c r="G180" s="342"/>
      <c r="H180" s="342"/>
      <c r="I180" s="342"/>
      <c r="J180" s="342">
        <v>101</v>
      </c>
      <c r="K180" s="342">
        <v>195</v>
      </c>
      <c r="L180" s="342">
        <v>240</v>
      </c>
      <c r="M180" s="342">
        <v>226</v>
      </c>
      <c r="N180" s="342">
        <v>211</v>
      </c>
      <c r="O180" s="342">
        <v>204</v>
      </c>
      <c r="P180" s="342" t="s">
        <v>161</v>
      </c>
      <c r="Q180" s="342"/>
      <c r="R180" s="342" t="s">
        <v>1043</v>
      </c>
      <c r="S180" s="342"/>
      <c r="T180" s="342"/>
      <c r="U180" s="342"/>
      <c r="V180" s="342"/>
      <c r="W180" s="342"/>
      <c r="X180" s="342">
        <v>101</v>
      </c>
      <c r="Y180" s="342">
        <v>195</v>
      </c>
      <c r="Z180" s="342">
        <v>240</v>
      </c>
      <c r="AA180" s="342">
        <v>226</v>
      </c>
      <c r="AB180" s="342">
        <v>211</v>
      </c>
      <c r="AC180" s="342">
        <v>204</v>
      </c>
      <c r="AD180" s="342" t="s">
        <v>2315</v>
      </c>
      <c r="AE180" s="342" t="s">
        <v>2314</v>
      </c>
      <c r="AF180" s="342" t="s">
        <v>2022</v>
      </c>
      <c r="AG180" s="342"/>
    </row>
    <row r="181" spans="1:33" x14ac:dyDescent="0.3">
      <c r="A181" s="340" t="s">
        <v>527</v>
      </c>
      <c r="B181" s="342" t="s">
        <v>49</v>
      </c>
      <c r="C181" s="342"/>
      <c r="D181" s="342" t="s">
        <v>1352</v>
      </c>
      <c r="E181" s="342"/>
      <c r="F181" s="342"/>
      <c r="G181" s="342"/>
      <c r="H181" s="342"/>
      <c r="I181" s="342"/>
      <c r="J181" s="342">
        <v>1716</v>
      </c>
      <c r="K181" s="342">
        <v>1051</v>
      </c>
      <c r="L181" s="342">
        <v>690</v>
      </c>
      <c r="M181" s="342">
        <v>656</v>
      </c>
      <c r="N181" s="342">
        <v>634</v>
      </c>
      <c r="O181" s="342">
        <v>1028</v>
      </c>
      <c r="P181" s="342" t="s">
        <v>162</v>
      </c>
      <c r="Q181" s="342"/>
      <c r="R181" s="342" t="s">
        <v>1043</v>
      </c>
      <c r="S181" s="342"/>
      <c r="T181" s="342"/>
      <c r="U181" s="342"/>
      <c r="V181" s="342"/>
      <c r="W181" s="342"/>
      <c r="X181" s="342">
        <v>1716</v>
      </c>
      <c r="Y181" s="342">
        <v>1051</v>
      </c>
      <c r="Z181" s="342">
        <v>690</v>
      </c>
      <c r="AA181" s="342">
        <v>656</v>
      </c>
      <c r="AB181" s="342">
        <v>634</v>
      </c>
      <c r="AC181" s="342">
        <v>1028</v>
      </c>
      <c r="AD181" s="342" t="s">
        <v>2315</v>
      </c>
      <c r="AE181" s="342" t="s">
        <v>2314</v>
      </c>
      <c r="AF181" s="342" t="s">
        <v>2022</v>
      </c>
      <c r="AG181" s="342"/>
    </row>
    <row r="182" spans="1:33" x14ac:dyDescent="0.3">
      <c r="A182" s="340" t="s">
        <v>528</v>
      </c>
      <c r="B182" s="342" t="s">
        <v>50</v>
      </c>
      <c r="C182" s="342"/>
      <c r="D182" s="342" t="s">
        <v>1352</v>
      </c>
      <c r="E182" s="342"/>
      <c r="F182" s="342"/>
      <c r="G182" s="342"/>
      <c r="H182" s="342"/>
      <c r="I182" s="342"/>
      <c r="J182" s="342">
        <v>575</v>
      </c>
      <c r="K182" s="342">
        <v>375</v>
      </c>
      <c r="L182" s="342">
        <v>611</v>
      </c>
      <c r="M182" s="342">
        <v>408</v>
      </c>
      <c r="N182" s="342">
        <v>428</v>
      </c>
      <c r="O182" s="342">
        <v>160</v>
      </c>
      <c r="P182" s="342" t="s">
        <v>1048</v>
      </c>
      <c r="Q182" s="342"/>
      <c r="R182" s="342" t="s">
        <v>1043</v>
      </c>
      <c r="S182" s="342"/>
      <c r="T182" s="342"/>
      <c r="U182" s="342"/>
      <c r="V182" s="342"/>
      <c r="W182" s="342"/>
      <c r="X182" s="342">
        <v>575</v>
      </c>
      <c r="Y182" s="342">
        <v>375</v>
      </c>
      <c r="Z182" s="342">
        <v>611</v>
      </c>
      <c r="AA182" s="342">
        <v>408</v>
      </c>
      <c r="AB182" s="342">
        <v>428</v>
      </c>
      <c r="AC182" s="342">
        <v>160</v>
      </c>
      <c r="AD182" s="342" t="s">
        <v>2315</v>
      </c>
      <c r="AE182" s="342" t="s">
        <v>2314</v>
      </c>
      <c r="AF182" s="342" t="s">
        <v>2022</v>
      </c>
      <c r="AG182" s="342"/>
    </row>
    <row r="183" spans="1:33" s="124" customFormat="1" x14ac:dyDescent="0.3">
      <c r="A183" s="340" t="s">
        <v>2478</v>
      </c>
      <c r="B183" s="342" t="s">
        <v>2481</v>
      </c>
      <c r="C183" s="342"/>
      <c r="D183" s="342"/>
      <c r="E183" s="342"/>
      <c r="F183" s="342"/>
      <c r="G183" s="342"/>
      <c r="H183" s="342"/>
      <c r="I183" s="342"/>
      <c r="J183" s="342"/>
      <c r="K183" s="342"/>
      <c r="L183" s="342"/>
      <c r="M183" s="342"/>
      <c r="N183" s="342"/>
      <c r="O183" s="342"/>
      <c r="P183" s="342" t="s">
        <v>2483</v>
      </c>
      <c r="Q183" s="342"/>
      <c r="R183" s="342"/>
      <c r="S183" s="342"/>
      <c r="T183" s="342"/>
      <c r="U183" s="342"/>
      <c r="V183" s="342"/>
      <c r="W183" s="342"/>
      <c r="X183" s="342"/>
      <c r="Y183" s="342"/>
      <c r="Z183" s="342"/>
      <c r="AA183" s="342"/>
      <c r="AB183" s="342"/>
      <c r="AC183" s="342"/>
      <c r="AD183" s="342"/>
      <c r="AE183" s="342"/>
      <c r="AF183" s="342"/>
      <c r="AG183" s="342"/>
    </row>
    <row r="184" spans="1:33" s="124" customFormat="1" x14ac:dyDescent="0.3">
      <c r="A184" s="340" t="s">
        <v>2479</v>
      </c>
      <c r="B184" s="342" t="s">
        <v>2484</v>
      </c>
      <c r="C184" s="342"/>
      <c r="D184" s="342" t="s">
        <v>1352</v>
      </c>
      <c r="E184" s="342"/>
      <c r="F184" s="342"/>
      <c r="G184" s="342"/>
      <c r="H184" s="342"/>
      <c r="I184" s="342"/>
      <c r="J184" s="342">
        <v>642</v>
      </c>
      <c r="K184" s="342">
        <v>536</v>
      </c>
      <c r="L184" s="342">
        <v>817</v>
      </c>
      <c r="M184" s="342">
        <v>601</v>
      </c>
      <c r="N184" s="342">
        <v>608</v>
      </c>
      <c r="O184" s="342">
        <v>352</v>
      </c>
      <c r="P184" s="342" t="s">
        <v>2486</v>
      </c>
      <c r="Q184" s="342"/>
      <c r="R184" s="342" t="s">
        <v>1043</v>
      </c>
      <c r="S184" s="342"/>
      <c r="T184" s="342"/>
      <c r="U184" s="342"/>
      <c r="V184" s="342"/>
      <c r="W184" s="342"/>
      <c r="X184" s="342">
        <v>642</v>
      </c>
      <c r="Y184" s="342">
        <v>536</v>
      </c>
      <c r="Z184" s="342">
        <v>817</v>
      </c>
      <c r="AA184" s="342">
        <v>601</v>
      </c>
      <c r="AB184" s="342">
        <v>608</v>
      </c>
      <c r="AC184" s="342">
        <v>352</v>
      </c>
      <c r="AD184" s="342"/>
      <c r="AE184" s="342"/>
      <c r="AF184" s="342"/>
      <c r="AG184" s="342"/>
    </row>
    <row r="185" spans="1:33" s="124" customFormat="1" x14ac:dyDescent="0.3">
      <c r="A185" s="340" t="s">
        <v>2480</v>
      </c>
      <c r="B185" s="342" t="s">
        <v>2485</v>
      </c>
      <c r="C185" s="342"/>
      <c r="D185" s="342" t="s">
        <v>1352</v>
      </c>
      <c r="E185" s="342"/>
      <c r="F185" s="342"/>
      <c r="G185" s="342"/>
      <c r="H185" s="342"/>
      <c r="I185" s="342"/>
      <c r="J185" s="342">
        <v>1750</v>
      </c>
      <c r="K185" s="342">
        <v>1084</v>
      </c>
      <c r="L185" s="342">
        <v>725</v>
      </c>
      <c r="M185" s="342">
        <v>689</v>
      </c>
      <c r="N185" s="342">
        <v>664</v>
      </c>
      <c r="O185" s="342">
        <v>1039</v>
      </c>
      <c r="P185" s="342" t="s">
        <v>2487</v>
      </c>
      <c r="Q185" s="342"/>
      <c r="R185" s="342" t="s">
        <v>1043</v>
      </c>
      <c r="S185" s="342"/>
      <c r="T185" s="342"/>
      <c r="U185" s="342"/>
      <c r="V185" s="342"/>
      <c r="W185" s="342"/>
      <c r="X185" s="342">
        <v>1750</v>
      </c>
      <c r="Y185" s="342">
        <v>1084</v>
      </c>
      <c r="Z185" s="342">
        <v>725</v>
      </c>
      <c r="AA185" s="342">
        <v>689</v>
      </c>
      <c r="AB185" s="342">
        <v>664</v>
      </c>
      <c r="AC185" s="342">
        <v>1039</v>
      </c>
      <c r="AD185" s="342"/>
      <c r="AE185" s="342"/>
      <c r="AF185" s="342"/>
      <c r="AG185" s="342"/>
    </row>
    <row r="186" spans="1:33" x14ac:dyDescent="0.3">
      <c r="A186" s="340" t="s">
        <v>529</v>
      </c>
      <c r="B186" s="342" t="s">
        <v>548</v>
      </c>
      <c r="C186" s="342"/>
      <c r="D186" s="342" t="s">
        <v>1352</v>
      </c>
      <c r="E186" s="342"/>
      <c r="F186" s="342"/>
      <c r="G186" s="342"/>
      <c r="H186" s="342"/>
      <c r="I186" s="342"/>
      <c r="J186" s="342">
        <v>4721</v>
      </c>
      <c r="K186" s="342">
        <v>4642</v>
      </c>
      <c r="L186" s="342">
        <v>5498</v>
      </c>
      <c r="M186" s="342">
        <v>3787</v>
      </c>
      <c r="N186" s="342">
        <v>3824</v>
      </c>
      <c r="O186" s="342">
        <v>4583</v>
      </c>
      <c r="P186" s="342" t="s">
        <v>2477</v>
      </c>
      <c r="Q186" s="342"/>
      <c r="R186" s="342" t="s">
        <v>1043</v>
      </c>
      <c r="S186" s="342"/>
      <c r="T186" s="342"/>
      <c r="U186" s="342"/>
      <c r="V186" s="342"/>
      <c r="W186" s="342"/>
      <c r="X186" s="342">
        <v>4721</v>
      </c>
      <c r="Y186" s="342">
        <v>4642</v>
      </c>
      <c r="Z186" s="342">
        <v>5498</v>
      </c>
      <c r="AA186" s="342">
        <v>3787</v>
      </c>
      <c r="AB186" s="342">
        <v>3824</v>
      </c>
      <c r="AC186" s="342">
        <v>4583</v>
      </c>
      <c r="AD186" s="342" t="s">
        <v>2315</v>
      </c>
      <c r="AE186" s="342" t="s">
        <v>2314</v>
      </c>
      <c r="AF186" s="342" t="s">
        <v>2022</v>
      </c>
      <c r="AG186" s="342"/>
    </row>
    <row r="187" spans="1:33" x14ac:dyDescent="0.3">
      <c r="A187" s="340" t="s">
        <v>530</v>
      </c>
      <c r="B187" s="342" t="s">
        <v>482</v>
      </c>
      <c r="C187" s="342"/>
      <c r="D187" s="342" t="s">
        <v>1352</v>
      </c>
      <c r="E187" s="342"/>
      <c r="F187" s="342"/>
      <c r="G187" s="342"/>
      <c r="H187" s="342"/>
      <c r="I187" s="342"/>
      <c r="J187" s="342">
        <v>12363</v>
      </c>
      <c r="K187" s="342">
        <v>10803</v>
      </c>
      <c r="L187" s="342">
        <v>12945</v>
      </c>
      <c r="M187" s="342">
        <v>12378</v>
      </c>
      <c r="N187" s="342">
        <v>12842</v>
      </c>
      <c r="O187" s="342">
        <v>12658</v>
      </c>
      <c r="P187" s="342" t="s">
        <v>1061</v>
      </c>
      <c r="Q187" s="342"/>
      <c r="R187" s="342" t="s">
        <v>1043</v>
      </c>
      <c r="S187" s="342"/>
      <c r="T187" s="342"/>
      <c r="U187" s="342"/>
      <c r="V187" s="342"/>
      <c r="W187" s="342"/>
      <c r="X187" s="342">
        <v>12363</v>
      </c>
      <c r="Y187" s="342">
        <v>10803</v>
      </c>
      <c r="Z187" s="342">
        <v>12945</v>
      </c>
      <c r="AA187" s="342">
        <v>12378</v>
      </c>
      <c r="AB187" s="342">
        <v>12842</v>
      </c>
      <c r="AC187" s="342">
        <v>12658</v>
      </c>
      <c r="AD187" s="342" t="s">
        <v>2316</v>
      </c>
      <c r="AE187" s="342" t="s">
        <v>2314</v>
      </c>
      <c r="AF187" s="342" t="s">
        <v>2022</v>
      </c>
      <c r="AG187" s="342"/>
    </row>
    <row r="188" spans="1:33" x14ac:dyDescent="0.3">
      <c r="A188" s="340" t="s">
        <v>531</v>
      </c>
      <c r="B188" s="342" t="s">
        <v>483</v>
      </c>
      <c r="C188" s="342"/>
      <c r="D188" s="342" t="s">
        <v>1352</v>
      </c>
      <c r="E188" s="342"/>
      <c r="F188" s="342"/>
      <c r="G188" s="342"/>
      <c r="H188" s="342"/>
      <c r="I188" s="342"/>
      <c r="J188" s="342">
        <v>2392</v>
      </c>
      <c r="K188" s="342">
        <v>1621</v>
      </c>
      <c r="L188" s="342">
        <v>1542</v>
      </c>
      <c r="M188" s="342">
        <v>1290</v>
      </c>
      <c r="N188" s="342">
        <v>1273</v>
      </c>
      <c r="O188" s="342">
        <v>471</v>
      </c>
      <c r="P188" s="342" t="s">
        <v>1062</v>
      </c>
      <c r="Q188" s="342"/>
      <c r="R188" s="342" t="s">
        <v>1043</v>
      </c>
      <c r="S188" s="342"/>
      <c r="T188" s="342"/>
      <c r="U188" s="342"/>
      <c r="V188" s="342"/>
      <c r="W188" s="342"/>
      <c r="X188" s="342">
        <v>2392</v>
      </c>
      <c r="Y188" s="342">
        <v>1621</v>
      </c>
      <c r="Z188" s="342">
        <v>1542</v>
      </c>
      <c r="AA188" s="342">
        <v>1290</v>
      </c>
      <c r="AB188" s="342">
        <v>1273</v>
      </c>
      <c r="AC188" s="342">
        <v>471</v>
      </c>
      <c r="AD188" s="342" t="s">
        <v>2316</v>
      </c>
      <c r="AE188" s="342" t="s">
        <v>2314</v>
      </c>
      <c r="AF188" s="342" t="s">
        <v>2022</v>
      </c>
      <c r="AG188" s="342"/>
    </row>
    <row r="189" spans="1:33" x14ac:dyDescent="0.3">
      <c r="A189" s="340" t="s">
        <v>532</v>
      </c>
      <c r="B189" s="342" t="s">
        <v>141</v>
      </c>
      <c r="C189" s="342"/>
      <c r="D189" s="342" t="s">
        <v>1352</v>
      </c>
      <c r="E189" s="342"/>
      <c r="F189" s="342"/>
      <c r="G189" s="342"/>
      <c r="H189" s="342"/>
      <c r="I189" s="342"/>
      <c r="J189" s="342">
        <v>9971</v>
      </c>
      <c r="K189" s="342">
        <v>9182</v>
      </c>
      <c r="L189" s="342">
        <v>11403</v>
      </c>
      <c r="M189" s="342">
        <v>11089</v>
      </c>
      <c r="N189" s="342">
        <v>11569</v>
      </c>
      <c r="O189" s="342">
        <v>12187</v>
      </c>
      <c r="P189" s="342" t="s">
        <v>1049</v>
      </c>
      <c r="Q189" s="342"/>
      <c r="R189" s="342" t="s">
        <v>1043</v>
      </c>
      <c r="S189" s="342"/>
      <c r="T189" s="342"/>
      <c r="U189" s="342"/>
      <c r="V189" s="342"/>
      <c r="W189" s="342"/>
      <c r="X189" s="342">
        <v>9971</v>
      </c>
      <c r="Y189" s="342">
        <v>9182</v>
      </c>
      <c r="Z189" s="342">
        <v>11403</v>
      </c>
      <c r="AA189" s="342">
        <v>11089</v>
      </c>
      <c r="AB189" s="342">
        <v>11569</v>
      </c>
      <c r="AC189" s="342">
        <v>12187</v>
      </c>
      <c r="AD189" s="342" t="s">
        <v>2316</v>
      </c>
      <c r="AE189" s="342" t="s">
        <v>2314</v>
      </c>
      <c r="AF189" s="342" t="s">
        <v>2022</v>
      </c>
      <c r="AG189" s="342"/>
    </row>
    <row r="190" spans="1:33" x14ac:dyDescent="0.3">
      <c r="A190" s="340" t="s">
        <v>533</v>
      </c>
      <c r="B190" s="342" t="s">
        <v>67</v>
      </c>
      <c r="C190" s="342"/>
      <c r="D190" s="342" t="s">
        <v>1352</v>
      </c>
      <c r="E190" s="342"/>
      <c r="F190" s="342"/>
      <c r="G190" s="342"/>
      <c r="H190" s="342"/>
      <c r="I190" s="342"/>
      <c r="J190" s="342">
        <v>6310</v>
      </c>
      <c r="K190" s="342">
        <v>6922</v>
      </c>
      <c r="L190" s="342">
        <v>8004</v>
      </c>
      <c r="M190" s="342">
        <v>8073</v>
      </c>
      <c r="N190" s="342">
        <v>8602</v>
      </c>
      <c r="O190" s="342">
        <v>8897</v>
      </c>
      <c r="P190" s="342" t="s">
        <v>163</v>
      </c>
      <c r="Q190" s="342"/>
      <c r="R190" s="342" t="s">
        <v>1043</v>
      </c>
      <c r="S190" s="342"/>
      <c r="T190" s="342"/>
      <c r="U190" s="342"/>
      <c r="V190" s="342"/>
      <c r="W190" s="342"/>
      <c r="X190" s="342">
        <v>6310</v>
      </c>
      <c r="Y190" s="342">
        <v>6922</v>
      </c>
      <c r="Z190" s="342">
        <v>8004</v>
      </c>
      <c r="AA190" s="342">
        <v>8073</v>
      </c>
      <c r="AB190" s="342">
        <v>8602</v>
      </c>
      <c r="AC190" s="342">
        <v>8897</v>
      </c>
      <c r="AD190" s="342" t="s">
        <v>2316</v>
      </c>
      <c r="AE190" s="342" t="s">
        <v>2314</v>
      </c>
      <c r="AF190" s="342" t="s">
        <v>2022</v>
      </c>
      <c r="AG190" s="342"/>
    </row>
    <row r="191" spans="1:33" x14ac:dyDescent="0.3">
      <c r="A191" s="340" t="s">
        <v>534</v>
      </c>
      <c r="B191" s="342" t="s">
        <v>66</v>
      </c>
      <c r="C191" s="342"/>
      <c r="D191" s="342" t="s">
        <v>1352</v>
      </c>
      <c r="E191" s="342"/>
      <c r="F191" s="342"/>
      <c r="G191" s="342"/>
      <c r="H191" s="342"/>
      <c r="I191" s="342"/>
      <c r="J191" s="342">
        <v>3661</v>
      </c>
      <c r="K191" s="342">
        <v>2260</v>
      </c>
      <c r="L191" s="342">
        <v>3399</v>
      </c>
      <c r="M191" s="342">
        <v>3016</v>
      </c>
      <c r="N191" s="342">
        <v>2967</v>
      </c>
      <c r="O191" s="342">
        <v>3290</v>
      </c>
      <c r="P191" s="342" t="s">
        <v>1050</v>
      </c>
      <c r="Q191" s="342"/>
      <c r="R191" s="342" t="s">
        <v>1043</v>
      </c>
      <c r="S191" s="342"/>
      <c r="T191" s="342"/>
      <c r="U191" s="342"/>
      <c r="V191" s="342"/>
      <c r="W191" s="342"/>
      <c r="X191" s="342">
        <v>3661</v>
      </c>
      <c r="Y191" s="342">
        <v>2260</v>
      </c>
      <c r="Z191" s="342">
        <v>3399</v>
      </c>
      <c r="AA191" s="342">
        <v>3016</v>
      </c>
      <c r="AB191" s="342">
        <v>2967</v>
      </c>
      <c r="AC191" s="342">
        <v>3290</v>
      </c>
      <c r="AD191" s="342" t="s">
        <v>2316</v>
      </c>
      <c r="AE191" s="342" t="s">
        <v>2314</v>
      </c>
      <c r="AF191" s="342" t="s">
        <v>2022</v>
      </c>
      <c r="AG191" s="342"/>
    </row>
    <row r="192" spans="1:33" x14ac:dyDescent="0.3">
      <c r="A192" s="340" t="s">
        <v>535</v>
      </c>
      <c r="B192" s="342" t="s">
        <v>484</v>
      </c>
      <c r="C192" s="342"/>
      <c r="D192" s="342" t="s">
        <v>1352</v>
      </c>
      <c r="E192" s="342"/>
      <c r="F192" s="342"/>
      <c r="G192" s="342"/>
      <c r="H192" s="342"/>
      <c r="I192" s="342"/>
      <c r="J192" s="342">
        <v>1266</v>
      </c>
      <c r="K192" s="342">
        <v>1214</v>
      </c>
      <c r="L192" s="342">
        <v>1202</v>
      </c>
      <c r="M192" s="342">
        <v>1084</v>
      </c>
      <c r="N192" s="342">
        <v>1408</v>
      </c>
      <c r="O192" s="342">
        <v>1354</v>
      </c>
      <c r="P192" s="342" t="s">
        <v>1058</v>
      </c>
      <c r="Q192" s="342"/>
      <c r="R192" s="342" t="s">
        <v>1043</v>
      </c>
      <c r="S192" s="342"/>
      <c r="T192" s="342"/>
      <c r="U192" s="342"/>
      <c r="V192" s="342"/>
      <c r="W192" s="342"/>
      <c r="X192" s="342">
        <v>1266</v>
      </c>
      <c r="Y192" s="342">
        <v>1214</v>
      </c>
      <c r="Z192" s="342">
        <v>1202</v>
      </c>
      <c r="AA192" s="342">
        <v>1084</v>
      </c>
      <c r="AB192" s="342">
        <v>1408</v>
      </c>
      <c r="AC192" s="342">
        <v>1354</v>
      </c>
      <c r="AD192" s="342" t="s">
        <v>2317</v>
      </c>
      <c r="AE192" s="342" t="s">
        <v>2022</v>
      </c>
      <c r="AF192" s="342" t="s">
        <v>2022</v>
      </c>
      <c r="AG192" s="342"/>
    </row>
    <row r="193" spans="1:33" x14ac:dyDescent="0.3">
      <c r="A193" s="340" t="s">
        <v>536</v>
      </c>
      <c r="B193" s="342" t="s">
        <v>485</v>
      </c>
      <c r="C193" s="342"/>
      <c r="D193" s="342" t="s">
        <v>1352</v>
      </c>
      <c r="E193" s="342"/>
      <c r="F193" s="342"/>
      <c r="G193" s="342"/>
      <c r="H193" s="342"/>
      <c r="I193" s="342"/>
      <c r="J193" s="342">
        <v>206</v>
      </c>
      <c r="K193" s="342">
        <v>245</v>
      </c>
      <c r="L193" s="342">
        <v>269</v>
      </c>
      <c r="M193" s="342">
        <v>94</v>
      </c>
      <c r="N193" s="342">
        <v>63</v>
      </c>
      <c r="O193" s="342">
        <v>69</v>
      </c>
      <c r="P193" s="342" t="s">
        <v>1059</v>
      </c>
      <c r="Q193" s="342"/>
      <c r="R193" s="342" t="s">
        <v>1043</v>
      </c>
      <c r="S193" s="342"/>
      <c r="T193" s="342"/>
      <c r="U193" s="342"/>
      <c r="V193" s="342"/>
      <c r="W193" s="342"/>
      <c r="X193" s="342">
        <v>206</v>
      </c>
      <c r="Y193" s="342">
        <v>245</v>
      </c>
      <c r="Z193" s="342">
        <v>269</v>
      </c>
      <c r="AA193" s="342">
        <v>94</v>
      </c>
      <c r="AB193" s="342">
        <v>63</v>
      </c>
      <c r="AC193" s="342">
        <v>69</v>
      </c>
      <c r="AD193" s="342" t="s">
        <v>2317</v>
      </c>
      <c r="AE193" s="342" t="s">
        <v>2022</v>
      </c>
      <c r="AF193" s="342" t="s">
        <v>2022</v>
      </c>
      <c r="AG193" s="342"/>
    </row>
    <row r="194" spans="1:33" x14ac:dyDescent="0.3">
      <c r="A194" s="340" t="s">
        <v>537</v>
      </c>
      <c r="B194" s="342" t="s">
        <v>51</v>
      </c>
      <c r="C194" s="342"/>
      <c r="D194" s="342" t="s">
        <v>1352</v>
      </c>
      <c r="E194" s="342"/>
      <c r="F194" s="342"/>
      <c r="G194" s="342"/>
      <c r="H194" s="342"/>
      <c r="I194" s="342"/>
      <c r="J194" s="342">
        <v>0</v>
      </c>
      <c r="K194" s="342">
        <v>0</v>
      </c>
      <c r="L194" s="342">
        <v>0</v>
      </c>
      <c r="M194" s="342">
        <v>0</v>
      </c>
      <c r="N194" s="342">
        <v>0</v>
      </c>
      <c r="O194" s="342">
        <v>0</v>
      </c>
      <c r="P194" s="342" t="s">
        <v>1051</v>
      </c>
      <c r="Q194" s="342"/>
      <c r="R194" s="342" t="s">
        <v>1043</v>
      </c>
      <c r="S194" s="342"/>
      <c r="T194" s="342"/>
      <c r="U194" s="342"/>
      <c r="V194" s="342"/>
      <c r="W194" s="342"/>
      <c r="X194" s="342">
        <v>0</v>
      </c>
      <c r="Y194" s="342">
        <v>0</v>
      </c>
      <c r="Z194" s="342">
        <v>0</v>
      </c>
      <c r="AA194" s="342">
        <v>0</v>
      </c>
      <c r="AB194" s="342">
        <v>0</v>
      </c>
      <c r="AC194" s="342">
        <v>0</v>
      </c>
      <c r="AD194" s="342" t="s">
        <v>2317</v>
      </c>
      <c r="AE194" s="342" t="s">
        <v>2022</v>
      </c>
      <c r="AF194" s="342" t="s">
        <v>2022</v>
      </c>
      <c r="AG194" s="342"/>
    </row>
    <row r="195" spans="1:33" x14ac:dyDescent="0.3">
      <c r="A195" s="340" t="s">
        <v>538</v>
      </c>
      <c r="B195" s="342" t="s">
        <v>52</v>
      </c>
      <c r="C195" s="342"/>
      <c r="D195" s="342" t="s">
        <v>1352</v>
      </c>
      <c r="E195" s="342"/>
      <c r="F195" s="342"/>
      <c r="G195" s="342"/>
      <c r="H195" s="342"/>
      <c r="I195" s="342"/>
      <c r="J195" s="342">
        <v>0</v>
      </c>
      <c r="K195" s="342">
        <v>0</v>
      </c>
      <c r="L195" s="342">
        <v>0</v>
      </c>
      <c r="M195" s="342">
        <v>0</v>
      </c>
      <c r="N195" s="342">
        <v>0</v>
      </c>
      <c r="O195" s="342">
        <v>0</v>
      </c>
      <c r="P195" s="342" t="s">
        <v>1052</v>
      </c>
      <c r="Q195" s="342"/>
      <c r="R195" s="342" t="s">
        <v>1043</v>
      </c>
      <c r="S195" s="342"/>
      <c r="T195" s="342"/>
      <c r="U195" s="342"/>
      <c r="V195" s="342"/>
      <c r="W195" s="342"/>
      <c r="X195" s="342">
        <v>0</v>
      </c>
      <c r="Y195" s="342">
        <v>0</v>
      </c>
      <c r="Z195" s="342">
        <v>0</v>
      </c>
      <c r="AA195" s="342">
        <v>0</v>
      </c>
      <c r="AB195" s="342">
        <v>0</v>
      </c>
      <c r="AC195" s="342">
        <v>0</v>
      </c>
      <c r="AD195" s="342" t="s">
        <v>2317</v>
      </c>
      <c r="AE195" s="342" t="s">
        <v>2022</v>
      </c>
      <c r="AF195" s="342" t="s">
        <v>2022</v>
      </c>
      <c r="AG195" s="342"/>
    </row>
    <row r="196" spans="1:33" x14ac:dyDescent="0.3">
      <c r="A196" s="340" t="s">
        <v>539</v>
      </c>
      <c r="B196" s="342" t="s">
        <v>53</v>
      </c>
      <c r="C196" s="342"/>
      <c r="D196" s="342" t="s">
        <v>1352</v>
      </c>
      <c r="E196" s="342"/>
      <c r="F196" s="342"/>
      <c r="G196" s="342"/>
      <c r="H196" s="342"/>
      <c r="I196" s="342"/>
      <c r="J196" s="342">
        <v>206</v>
      </c>
      <c r="K196" s="342">
        <v>245</v>
      </c>
      <c r="L196" s="342">
        <v>269</v>
      </c>
      <c r="M196" s="342">
        <v>94</v>
      </c>
      <c r="N196" s="342">
        <v>63</v>
      </c>
      <c r="O196" s="342">
        <v>69</v>
      </c>
      <c r="P196" s="342" t="s">
        <v>1053</v>
      </c>
      <c r="Q196" s="342"/>
      <c r="R196" s="342" t="s">
        <v>1043</v>
      </c>
      <c r="S196" s="342"/>
      <c r="T196" s="342"/>
      <c r="U196" s="342"/>
      <c r="V196" s="342"/>
      <c r="W196" s="342"/>
      <c r="X196" s="342">
        <v>206</v>
      </c>
      <c r="Y196" s="342">
        <v>245</v>
      </c>
      <c r="Z196" s="342">
        <v>269</v>
      </c>
      <c r="AA196" s="342">
        <v>94</v>
      </c>
      <c r="AB196" s="342">
        <v>63</v>
      </c>
      <c r="AC196" s="342">
        <v>69</v>
      </c>
      <c r="AD196" s="342" t="s">
        <v>2317</v>
      </c>
      <c r="AE196" s="342" t="s">
        <v>2022</v>
      </c>
      <c r="AF196" s="342" t="s">
        <v>2022</v>
      </c>
      <c r="AG196" s="342"/>
    </row>
    <row r="197" spans="1:33" x14ac:dyDescent="0.3">
      <c r="A197" s="340" t="s">
        <v>540</v>
      </c>
      <c r="B197" s="342" t="s">
        <v>486</v>
      </c>
      <c r="C197" s="342"/>
      <c r="D197" s="342" t="s">
        <v>1352</v>
      </c>
      <c r="E197" s="342"/>
      <c r="F197" s="342"/>
      <c r="G197" s="342"/>
      <c r="H197" s="342"/>
      <c r="I197" s="342"/>
      <c r="J197" s="342">
        <v>1060</v>
      </c>
      <c r="K197" s="342">
        <v>969</v>
      </c>
      <c r="L197" s="342">
        <v>933</v>
      </c>
      <c r="M197" s="342">
        <v>990</v>
      </c>
      <c r="N197" s="342">
        <v>1346</v>
      </c>
      <c r="O197" s="342">
        <v>1285</v>
      </c>
      <c r="P197" s="342" t="s">
        <v>1060</v>
      </c>
      <c r="Q197" s="342"/>
      <c r="R197" s="342" t="s">
        <v>1043</v>
      </c>
      <c r="S197" s="342"/>
      <c r="T197" s="342"/>
      <c r="U197" s="342"/>
      <c r="V197" s="342"/>
      <c r="W197" s="342"/>
      <c r="X197" s="342">
        <v>1060</v>
      </c>
      <c r="Y197" s="342">
        <v>969</v>
      </c>
      <c r="Z197" s="342">
        <v>933</v>
      </c>
      <c r="AA197" s="342">
        <v>990</v>
      </c>
      <c r="AB197" s="342">
        <v>1346</v>
      </c>
      <c r="AC197" s="342">
        <v>1285</v>
      </c>
      <c r="AD197" s="342" t="s">
        <v>2317</v>
      </c>
      <c r="AE197" s="342" t="s">
        <v>2022</v>
      </c>
      <c r="AF197" s="342" t="s">
        <v>2022</v>
      </c>
      <c r="AG197" s="342"/>
    </row>
    <row r="198" spans="1:33" x14ac:dyDescent="0.3">
      <c r="A198" s="340" t="s">
        <v>541</v>
      </c>
      <c r="B198" s="342" t="s">
        <v>51</v>
      </c>
      <c r="C198" s="342"/>
      <c r="D198" s="342" t="s">
        <v>1352</v>
      </c>
      <c r="E198" s="342"/>
      <c r="F198" s="342"/>
      <c r="G198" s="342"/>
      <c r="H198" s="342"/>
      <c r="I198" s="342"/>
      <c r="J198" s="342">
        <v>1060</v>
      </c>
      <c r="K198" s="342">
        <v>969</v>
      </c>
      <c r="L198" s="342">
        <v>933</v>
      </c>
      <c r="M198" s="342">
        <v>990</v>
      </c>
      <c r="N198" s="342">
        <v>1346</v>
      </c>
      <c r="O198" s="342">
        <v>1285</v>
      </c>
      <c r="P198" s="342" t="s">
        <v>1051</v>
      </c>
      <c r="Q198" s="342"/>
      <c r="R198" s="342" t="s">
        <v>1043</v>
      </c>
      <c r="S198" s="342"/>
      <c r="T198" s="342"/>
      <c r="U198" s="342"/>
      <c r="V198" s="342"/>
      <c r="W198" s="342"/>
      <c r="X198" s="342">
        <v>1060</v>
      </c>
      <c r="Y198" s="342">
        <v>969</v>
      </c>
      <c r="Z198" s="342">
        <v>933</v>
      </c>
      <c r="AA198" s="342">
        <v>990</v>
      </c>
      <c r="AB198" s="342">
        <v>1346</v>
      </c>
      <c r="AC198" s="342">
        <v>1285</v>
      </c>
      <c r="AD198" s="342" t="s">
        <v>2317</v>
      </c>
      <c r="AE198" s="342" t="s">
        <v>2022</v>
      </c>
      <c r="AF198" s="342" t="s">
        <v>2022</v>
      </c>
      <c r="AG198" s="342"/>
    </row>
    <row r="199" spans="1:33" x14ac:dyDescent="0.3">
      <c r="A199" s="340" t="s">
        <v>542</v>
      </c>
      <c r="B199" s="342" t="s">
        <v>52</v>
      </c>
      <c r="C199" s="342"/>
      <c r="D199" s="342" t="s">
        <v>1352</v>
      </c>
      <c r="E199" s="342"/>
      <c r="F199" s="342"/>
      <c r="G199" s="342"/>
      <c r="H199" s="342"/>
      <c r="I199" s="342"/>
      <c r="J199" s="342">
        <v>0</v>
      </c>
      <c r="K199" s="342">
        <v>0</v>
      </c>
      <c r="L199" s="342">
        <v>0</v>
      </c>
      <c r="M199" s="342">
        <v>0</v>
      </c>
      <c r="N199" s="342">
        <v>0</v>
      </c>
      <c r="O199" s="342">
        <v>0</v>
      </c>
      <c r="P199" s="342" t="s">
        <v>1052</v>
      </c>
      <c r="Q199" s="342"/>
      <c r="R199" s="342" t="s">
        <v>1043</v>
      </c>
      <c r="S199" s="342"/>
      <c r="T199" s="342"/>
      <c r="U199" s="342"/>
      <c r="V199" s="342"/>
      <c r="W199" s="342"/>
      <c r="X199" s="342">
        <v>0</v>
      </c>
      <c r="Y199" s="342">
        <v>0</v>
      </c>
      <c r="Z199" s="342">
        <v>0</v>
      </c>
      <c r="AA199" s="342">
        <v>0</v>
      </c>
      <c r="AB199" s="342">
        <v>0</v>
      </c>
      <c r="AC199" s="342">
        <v>0</v>
      </c>
      <c r="AD199" s="342" t="s">
        <v>2317</v>
      </c>
      <c r="AE199" s="342" t="s">
        <v>2022</v>
      </c>
      <c r="AF199" s="342" t="s">
        <v>2022</v>
      </c>
      <c r="AG199" s="342"/>
    </row>
    <row r="200" spans="1:33" x14ac:dyDescent="0.3">
      <c r="A200" s="340" t="s">
        <v>543</v>
      </c>
      <c r="B200" s="342" t="s">
        <v>53</v>
      </c>
      <c r="C200" s="342"/>
      <c r="D200" s="342" t="s">
        <v>1352</v>
      </c>
      <c r="E200" s="342"/>
      <c r="F200" s="342"/>
      <c r="G200" s="342"/>
      <c r="H200" s="342"/>
      <c r="I200" s="342"/>
      <c r="J200" s="342">
        <v>0</v>
      </c>
      <c r="K200" s="342">
        <v>0</v>
      </c>
      <c r="L200" s="342">
        <v>0</v>
      </c>
      <c r="M200" s="342">
        <v>0</v>
      </c>
      <c r="N200" s="342">
        <v>0</v>
      </c>
      <c r="O200" s="342">
        <v>0</v>
      </c>
      <c r="P200" s="342" t="s">
        <v>1053</v>
      </c>
      <c r="Q200" s="342"/>
      <c r="R200" s="342" t="s">
        <v>1043</v>
      </c>
      <c r="S200" s="342"/>
      <c r="T200" s="342"/>
      <c r="U200" s="342"/>
      <c r="V200" s="342"/>
      <c r="W200" s="342"/>
      <c r="X200" s="342">
        <v>0</v>
      </c>
      <c r="Y200" s="342">
        <v>0</v>
      </c>
      <c r="Z200" s="342">
        <v>0</v>
      </c>
      <c r="AA200" s="342">
        <v>0</v>
      </c>
      <c r="AB200" s="342">
        <v>0</v>
      </c>
      <c r="AC200" s="342">
        <v>0</v>
      </c>
      <c r="AD200" s="342" t="s">
        <v>2317</v>
      </c>
      <c r="AE200" s="342" t="s">
        <v>2022</v>
      </c>
      <c r="AF200" s="342" t="s">
        <v>2022</v>
      </c>
      <c r="AG200" s="342"/>
    </row>
    <row r="201" spans="1:33" x14ac:dyDescent="0.3">
      <c r="A201" s="340" t="s">
        <v>544</v>
      </c>
      <c r="B201" s="342" t="s">
        <v>229</v>
      </c>
      <c r="C201" s="342"/>
      <c r="D201" s="342" t="s">
        <v>1352</v>
      </c>
      <c r="E201" s="342"/>
      <c r="F201" s="342"/>
      <c r="G201" s="342"/>
      <c r="H201" s="342"/>
      <c r="I201" s="342"/>
      <c r="J201" s="342">
        <v>5847</v>
      </c>
      <c r="K201" s="342">
        <v>5049</v>
      </c>
      <c r="L201" s="342">
        <v>5838</v>
      </c>
      <c r="M201" s="342">
        <v>3992</v>
      </c>
      <c r="N201" s="342">
        <v>3688</v>
      </c>
      <c r="O201" s="342">
        <v>4620</v>
      </c>
      <c r="P201" s="342" t="s">
        <v>1063</v>
      </c>
      <c r="Q201" s="342"/>
      <c r="R201" s="342" t="s">
        <v>1043</v>
      </c>
      <c r="S201" s="342"/>
      <c r="T201" s="342"/>
      <c r="U201" s="342"/>
      <c r="V201" s="342"/>
      <c r="W201" s="342"/>
      <c r="X201" s="342">
        <v>5847</v>
      </c>
      <c r="Y201" s="342">
        <v>5049</v>
      </c>
      <c r="Z201" s="342">
        <v>5838</v>
      </c>
      <c r="AA201" s="342">
        <v>3992</v>
      </c>
      <c r="AB201" s="342">
        <v>3688</v>
      </c>
      <c r="AC201" s="342">
        <v>4620</v>
      </c>
      <c r="AD201" s="342" t="s">
        <v>2316</v>
      </c>
      <c r="AE201" s="342" t="s">
        <v>2314</v>
      </c>
      <c r="AF201" s="342" t="s">
        <v>2022</v>
      </c>
      <c r="AG201" s="342"/>
    </row>
    <row r="202" spans="1:33" x14ac:dyDescent="0.3">
      <c r="A202" s="340" t="s">
        <v>545</v>
      </c>
      <c r="B202" s="342" t="s">
        <v>112</v>
      </c>
      <c r="C202" s="342"/>
      <c r="D202" s="342" t="s">
        <v>54</v>
      </c>
      <c r="E202" s="342"/>
      <c r="F202" s="342"/>
      <c r="G202" s="342"/>
      <c r="H202" s="342"/>
      <c r="I202" s="342"/>
      <c r="J202" s="342">
        <v>81</v>
      </c>
      <c r="K202" s="342">
        <v>85</v>
      </c>
      <c r="L202" s="342">
        <v>88</v>
      </c>
      <c r="M202" s="342">
        <v>90</v>
      </c>
      <c r="N202" s="342">
        <v>90</v>
      </c>
      <c r="O202" s="342">
        <v>96</v>
      </c>
      <c r="P202" s="342" t="s">
        <v>165</v>
      </c>
      <c r="Q202" s="342"/>
      <c r="R202" s="342" t="s">
        <v>54</v>
      </c>
      <c r="S202" s="342"/>
      <c r="T202" s="342"/>
      <c r="U202" s="342"/>
      <c r="V202" s="342"/>
      <c r="W202" s="342"/>
      <c r="X202" s="342">
        <v>81</v>
      </c>
      <c r="Y202" s="342">
        <v>85</v>
      </c>
      <c r="Z202" s="342">
        <v>88</v>
      </c>
      <c r="AA202" s="342">
        <v>90</v>
      </c>
      <c r="AB202" s="342">
        <v>90</v>
      </c>
      <c r="AC202" s="342">
        <v>96</v>
      </c>
      <c r="AD202" s="342" t="s">
        <v>2022</v>
      </c>
      <c r="AE202" s="342" t="s">
        <v>2022</v>
      </c>
      <c r="AF202" s="342" t="s">
        <v>2022</v>
      </c>
      <c r="AG202" s="342" t="s">
        <v>2364</v>
      </c>
    </row>
    <row r="203" spans="1:33" x14ac:dyDescent="0.3">
      <c r="A203" s="340" t="s">
        <v>546</v>
      </c>
      <c r="B203" s="342" t="s">
        <v>113</v>
      </c>
      <c r="C203" s="342"/>
      <c r="D203" s="342" t="s">
        <v>1351</v>
      </c>
      <c r="E203" s="342"/>
      <c r="F203" s="342"/>
      <c r="G203" s="342"/>
      <c r="H203" s="342"/>
      <c r="I203" s="342"/>
      <c r="J203" s="342">
        <v>431</v>
      </c>
      <c r="K203" s="342">
        <v>283</v>
      </c>
      <c r="L203" s="342">
        <v>254</v>
      </c>
      <c r="M203" s="342">
        <v>210</v>
      </c>
      <c r="N203" s="342">
        <v>201</v>
      </c>
      <c r="O203" s="342">
        <v>74</v>
      </c>
      <c r="P203" s="342" t="s">
        <v>166</v>
      </c>
      <c r="Q203" s="342"/>
      <c r="R203" s="342" t="s">
        <v>1044</v>
      </c>
      <c r="S203" s="342"/>
      <c r="T203" s="342"/>
      <c r="U203" s="342"/>
      <c r="V203" s="342"/>
      <c r="W203" s="342"/>
      <c r="X203" s="342">
        <v>431</v>
      </c>
      <c r="Y203" s="342">
        <v>283</v>
      </c>
      <c r="Z203" s="342">
        <v>254</v>
      </c>
      <c r="AA203" s="342">
        <v>210</v>
      </c>
      <c r="AB203" s="342">
        <v>201</v>
      </c>
      <c r="AC203" s="342">
        <v>74</v>
      </c>
      <c r="AD203" s="342" t="s">
        <v>2022</v>
      </c>
      <c r="AE203" s="342" t="s">
        <v>2022</v>
      </c>
      <c r="AF203" s="342" t="s">
        <v>2022</v>
      </c>
      <c r="AG203" s="342" t="s">
        <v>2364</v>
      </c>
    </row>
    <row r="204" spans="1:33" x14ac:dyDescent="0.3">
      <c r="A204" s="340" t="s">
        <v>547</v>
      </c>
      <c r="B204" s="342" t="s">
        <v>2488</v>
      </c>
      <c r="C204" s="342"/>
      <c r="D204" s="342" t="s">
        <v>1351</v>
      </c>
      <c r="E204" s="342"/>
      <c r="F204" s="342"/>
      <c r="G204" s="342"/>
      <c r="H204" s="342"/>
      <c r="I204" s="342"/>
      <c r="J204" s="342">
        <v>336</v>
      </c>
      <c r="K204" s="342">
        <v>227</v>
      </c>
      <c r="L204" s="342">
        <v>195</v>
      </c>
      <c r="M204" s="342">
        <v>188</v>
      </c>
      <c r="N204" s="342">
        <v>178</v>
      </c>
      <c r="O204" s="342">
        <v>50</v>
      </c>
      <c r="P204" s="342" t="s">
        <v>2489</v>
      </c>
      <c r="Q204" s="342"/>
      <c r="R204" s="342" t="s">
        <v>1044</v>
      </c>
      <c r="S204" s="342"/>
      <c r="T204" s="342"/>
      <c r="U204" s="342"/>
      <c r="V204" s="342"/>
      <c r="W204" s="342"/>
      <c r="X204" s="342">
        <v>336</v>
      </c>
      <c r="Y204" s="342">
        <v>227</v>
      </c>
      <c r="Z204" s="342">
        <v>195</v>
      </c>
      <c r="AA204" s="342">
        <v>188</v>
      </c>
      <c r="AB204" s="342">
        <v>178</v>
      </c>
      <c r="AC204" s="342">
        <v>50</v>
      </c>
      <c r="AD204" s="342" t="s">
        <v>2022</v>
      </c>
      <c r="AE204" s="342" t="s">
        <v>2022</v>
      </c>
      <c r="AF204" s="342" t="s">
        <v>2022</v>
      </c>
      <c r="AG204" s="342" t="s">
        <v>114</v>
      </c>
    </row>
    <row r="205" spans="1:33" x14ac:dyDescent="0.3">
      <c r="A205" s="340" t="s">
        <v>566</v>
      </c>
      <c r="B205" s="342" t="s">
        <v>115</v>
      </c>
      <c r="C205" s="342"/>
      <c r="D205" s="342"/>
      <c r="E205" s="342"/>
      <c r="F205" s="342"/>
      <c r="G205" s="342"/>
      <c r="H205" s="342"/>
      <c r="I205" s="342"/>
      <c r="J205" s="342"/>
      <c r="K205" s="342"/>
      <c r="L205" s="342"/>
      <c r="M205" s="342"/>
      <c r="N205" s="342"/>
      <c r="O205" s="342"/>
      <c r="P205" s="342" t="s">
        <v>1065</v>
      </c>
      <c r="Q205" s="342"/>
      <c r="R205" s="342"/>
      <c r="S205" s="342"/>
      <c r="T205" s="342"/>
      <c r="U205" s="342"/>
      <c r="V205" s="342"/>
      <c r="W205" s="342"/>
      <c r="X205" s="342"/>
      <c r="Y205" s="342"/>
      <c r="Z205" s="342"/>
      <c r="AA205" s="342"/>
      <c r="AB205" s="342"/>
      <c r="AC205" s="342"/>
      <c r="AD205" s="342"/>
      <c r="AE205" s="342"/>
      <c r="AF205" s="342"/>
      <c r="AG205" s="342"/>
    </row>
    <row r="206" spans="1:33" x14ac:dyDescent="0.3">
      <c r="A206" s="343" t="s">
        <v>568</v>
      </c>
      <c r="B206" s="344" t="s">
        <v>567</v>
      </c>
      <c r="C206" s="344"/>
      <c r="D206" s="344"/>
      <c r="E206" s="344"/>
      <c r="F206" s="344"/>
      <c r="G206" s="344"/>
      <c r="H206" s="344"/>
      <c r="I206" s="344"/>
      <c r="J206" s="344"/>
      <c r="K206" s="344"/>
      <c r="L206" s="344"/>
      <c r="M206" s="344"/>
      <c r="N206" s="344"/>
      <c r="O206" s="344"/>
      <c r="P206" s="344" t="s">
        <v>1066</v>
      </c>
      <c r="Q206" s="344"/>
      <c r="R206" s="344"/>
      <c r="S206" s="344"/>
      <c r="T206" s="344"/>
      <c r="U206" s="344"/>
      <c r="V206" s="344"/>
      <c r="W206" s="344"/>
      <c r="X206" s="344"/>
      <c r="Y206" s="344"/>
      <c r="Z206" s="344"/>
      <c r="AA206" s="344"/>
      <c r="AB206" s="344"/>
      <c r="AC206" s="344"/>
      <c r="AD206" s="344"/>
      <c r="AE206" s="344"/>
      <c r="AF206" s="344"/>
      <c r="AG206" s="344"/>
    </row>
    <row r="207" spans="1:33" x14ac:dyDescent="0.3">
      <c r="A207" s="343" t="s">
        <v>512</v>
      </c>
      <c r="B207" s="344" t="s">
        <v>97</v>
      </c>
      <c r="C207" s="344"/>
      <c r="D207" s="344" t="s">
        <v>37</v>
      </c>
      <c r="E207" s="344">
        <v>79411000</v>
      </c>
      <c r="F207" s="344">
        <v>69878000</v>
      </c>
      <c r="G207" s="344">
        <v>73978959</v>
      </c>
      <c r="H207" s="344">
        <v>128263798</v>
      </c>
      <c r="I207" s="344">
        <v>139160407</v>
      </c>
      <c r="J207" s="344">
        <v>155923760.956</v>
      </c>
      <c r="K207" s="344">
        <v>181959016.87105</v>
      </c>
      <c r="L207" s="344">
        <v>210088644.2755</v>
      </c>
      <c r="M207" s="344">
        <v>228292508.04786</v>
      </c>
      <c r="N207" s="344">
        <v>201183412</v>
      </c>
      <c r="O207" s="344"/>
      <c r="P207" s="344" t="s">
        <v>1083</v>
      </c>
      <c r="Q207" s="344"/>
      <c r="R207" s="344" t="s">
        <v>1045</v>
      </c>
      <c r="S207" s="344">
        <v>79411000</v>
      </c>
      <c r="T207" s="344">
        <v>69878000</v>
      </c>
      <c r="U207" s="344">
        <v>73978959</v>
      </c>
      <c r="V207" s="344">
        <v>128263798</v>
      </c>
      <c r="W207" s="344">
        <v>139160407</v>
      </c>
      <c r="X207" s="344">
        <v>155923760.956</v>
      </c>
      <c r="Y207" s="344">
        <v>181959016.87105</v>
      </c>
      <c r="Z207" s="344">
        <v>210088644.2755</v>
      </c>
      <c r="AA207" s="344">
        <v>228292508.04786</v>
      </c>
      <c r="AB207" s="344">
        <v>201183412</v>
      </c>
      <c r="AC207" s="344"/>
      <c r="AD207" s="344" t="s">
        <v>2319</v>
      </c>
      <c r="AE207" s="344" t="s">
        <v>2022</v>
      </c>
      <c r="AF207" s="344" t="s">
        <v>2022</v>
      </c>
      <c r="AG207" s="344"/>
    </row>
    <row r="208" spans="1:33" x14ac:dyDescent="0.3">
      <c r="A208" s="343" t="s">
        <v>513</v>
      </c>
      <c r="B208" s="344" t="s">
        <v>167</v>
      </c>
      <c r="C208" s="344"/>
      <c r="D208" s="344"/>
      <c r="E208" s="344"/>
      <c r="F208" s="344"/>
      <c r="G208" s="344"/>
      <c r="H208" s="344"/>
      <c r="I208" s="344"/>
      <c r="J208" s="344"/>
      <c r="K208" s="344"/>
      <c r="L208" s="344"/>
      <c r="M208" s="344"/>
      <c r="N208" s="344"/>
      <c r="O208" s="344"/>
      <c r="P208" s="344" t="s">
        <v>1067</v>
      </c>
      <c r="Q208" s="344"/>
      <c r="R208" s="344"/>
      <c r="S208" s="344"/>
      <c r="T208" s="344"/>
      <c r="U208" s="344"/>
      <c r="V208" s="344"/>
      <c r="W208" s="344"/>
      <c r="X208" s="344"/>
      <c r="Y208" s="344"/>
      <c r="Z208" s="344"/>
      <c r="AA208" s="344"/>
      <c r="AB208" s="344"/>
      <c r="AC208" s="344"/>
      <c r="AD208" s="344"/>
      <c r="AE208" s="344"/>
      <c r="AF208" s="344"/>
      <c r="AG208" s="344"/>
    </row>
    <row r="209" spans="1:34" x14ac:dyDescent="0.3">
      <c r="A209" s="343" t="s">
        <v>514</v>
      </c>
      <c r="B209" s="344" t="s">
        <v>132</v>
      </c>
      <c r="C209" s="344"/>
      <c r="D209" s="344" t="s">
        <v>37</v>
      </c>
      <c r="E209" s="344">
        <v>67944000</v>
      </c>
      <c r="F209" s="344">
        <v>59338000</v>
      </c>
      <c r="G209" s="344">
        <v>63116390</v>
      </c>
      <c r="H209" s="344">
        <v>117666813</v>
      </c>
      <c r="I209" s="344">
        <v>126616404</v>
      </c>
      <c r="J209" s="344">
        <v>143439734</v>
      </c>
      <c r="K209" s="344">
        <v>169287547.72</v>
      </c>
      <c r="L209" s="344">
        <v>196841661</v>
      </c>
      <c r="M209" s="344">
        <v>212735775.5</v>
      </c>
      <c r="N209" s="344">
        <v>185130249</v>
      </c>
      <c r="O209" s="344"/>
      <c r="P209" s="344" t="s">
        <v>1082</v>
      </c>
      <c r="Q209" s="344"/>
      <c r="R209" s="344" t="s">
        <v>1045</v>
      </c>
      <c r="S209" s="344">
        <v>67944000</v>
      </c>
      <c r="T209" s="344">
        <v>59338000</v>
      </c>
      <c r="U209" s="344">
        <v>63116390</v>
      </c>
      <c r="V209" s="344">
        <v>117666813</v>
      </c>
      <c r="W209" s="344">
        <v>126616404</v>
      </c>
      <c r="X209" s="344">
        <v>143439734</v>
      </c>
      <c r="Y209" s="344">
        <v>169287547.72</v>
      </c>
      <c r="Z209" s="344">
        <v>196841661</v>
      </c>
      <c r="AA209" s="344">
        <v>212735775.5</v>
      </c>
      <c r="AB209" s="344">
        <v>185130249</v>
      </c>
      <c r="AC209" s="344"/>
      <c r="AD209" s="344" t="s">
        <v>2022</v>
      </c>
      <c r="AE209" s="344" t="s">
        <v>2324</v>
      </c>
      <c r="AF209" s="344" t="s">
        <v>2022</v>
      </c>
      <c r="AG209" s="344"/>
    </row>
    <row r="210" spans="1:34" x14ac:dyDescent="0.3">
      <c r="A210" s="343" t="s">
        <v>515</v>
      </c>
      <c r="B210" s="344" t="s">
        <v>1084</v>
      </c>
      <c r="C210" s="344"/>
      <c r="D210" s="344" t="s">
        <v>37</v>
      </c>
      <c r="E210" s="344">
        <v>10707000</v>
      </c>
      <c r="F210" s="344">
        <v>10495000</v>
      </c>
      <c r="G210" s="344">
        <v>10625666</v>
      </c>
      <c r="H210" s="344">
        <v>10575864</v>
      </c>
      <c r="I210" s="344">
        <v>12520295</v>
      </c>
      <c r="J210" s="344">
        <v>12469214</v>
      </c>
      <c r="K210" s="344">
        <v>12627994.838</v>
      </c>
      <c r="L210" s="344">
        <v>13219029</v>
      </c>
      <c r="M210" s="344">
        <v>15539024.137</v>
      </c>
      <c r="N210" s="344">
        <v>15988303</v>
      </c>
      <c r="O210" s="344"/>
      <c r="P210" s="344" t="s">
        <v>1085</v>
      </c>
      <c r="Q210" s="344"/>
      <c r="R210" s="344" t="s">
        <v>1045</v>
      </c>
      <c r="S210" s="344">
        <v>10707000</v>
      </c>
      <c r="T210" s="344">
        <v>10495000</v>
      </c>
      <c r="U210" s="344">
        <v>10625666</v>
      </c>
      <c r="V210" s="344">
        <v>10575864</v>
      </c>
      <c r="W210" s="344">
        <v>12520295</v>
      </c>
      <c r="X210" s="344">
        <v>12469214</v>
      </c>
      <c r="Y210" s="344">
        <v>12627994.838</v>
      </c>
      <c r="Z210" s="344">
        <v>13219029</v>
      </c>
      <c r="AA210" s="344">
        <v>15539024.137</v>
      </c>
      <c r="AB210" s="344">
        <v>15988303</v>
      </c>
      <c r="AC210" s="344"/>
      <c r="AD210" s="344" t="s">
        <v>2022</v>
      </c>
      <c r="AE210" s="344" t="s">
        <v>2323</v>
      </c>
      <c r="AF210" s="344" t="s">
        <v>2385</v>
      </c>
      <c r="AG210" s="344"/>
    </row>
    <row r="211" spans="1:34" x14ac:dyDescent="0.3">
      <c r="A211" s="343" t="s">
        <v>516</v>
      </c>
      <c r="B211" s="344" t="s">
        <v>93</v>
      </c>
      <c r="C211" s="344"/>
      <c r="D211" s="344" t="s">
        <v>37</v>
      </c>
      <c r="E211" s="344" t="s">
        <v>70</v>
      </c>
      <c r="F211" s="344" t="s">
        <v>70</v>
      </c>
      <c r="G211" s="344" t="s">
        <v>70</v>
      </c>
      <c r="H211" s="344" t="s">
        <v>70</v>
      </c>
      <c r="I211" s="344">
        <v>1179964</v>
      </c>
      <c r="J211" s="344">
        <v>1212822</v>
      </c>
      <c r="K211" s="344">
        <v>1348599.4639999999</v>
      </c>
      <c r="L211" s="344">
        <v>1422168.9</v>
      </c>
      <c r="M211" s="344">
        <v>4350151.9210000001</v>
      </c>
      <c r="N211" s="344">
        <v>4741349</v>
      </c>
      <c r="O211" s="344"/>
      <c r="P211" s="344" t="s">
        <v>1068</v>
      </c>
      <c r="Q211" s="344"/>
      <c r="R211" s="344" t="s">
        <v>1045</v>
      </c>
      <c r="S211" s="344" t="s">
        <v>70</v>
      </c>
      <c r="T211" s="344" t="s">
        <v>70</v>
      </c>
      <c r="U211" s="344" t="s">
        <v>70</v>
      </c>
      <c r="V211" s="344" t="s">
        <v>70</v>
      </c>
      <c r="W211" s="344">
        <v>1179964</v>
      </c>
      <c r="X211" s="344">
        <v>1212822</v>
      </c>
      <c r="Y211" s="344">
        <v>1348599.4639999999</v>
      </c>
      <c r="Z211" s="344">
        <v>1422168.9</v>
      </c>
      <c r="AA211" s="344">
        <v>4350151.9210000001</v>
      </c>
      <c r="AB211" s="344">
        <v>4741349</v>
      </c>
      <c r="AC211" s="344"/>
      <c r="AD211" s="344" t="s">
        <v>2022</v>
      </c>
      <c r="AE211" s="344" t="s">
        <v>2323</v>
      </c>
      <c r="AF211" s="344" t="s">
        <v>2385</v>
      </c>
      <c r="AG211" s="344"/>
    </row>
    <row r="212" spans="1:34" x14ac:dyDescent="0.3">
      <c r="A212" s="343" t="s">
        <v>517</v>
      </c>
      <c r="B212" s="344" t="s">
        <v>94</v>
      </c>
      <c r="C212" s="344"/>
      <c r="D212" s="344" t="s">
        <v>37</v>
      </c>
      <c r="E212" s="344" t="s">
        <v>70</v>
      </c>
      <c r="F212" s="344" t="s">
        <v>70</v>
      </c>
      <c r="G212" s="344" t="s">
        <v>70</v>
      </c>
      <c r="H212" s="344" t="s">
        <v>70</v>
      </c>
      <c r="I212" s="344">
        <v>11340331</v>
      </c>
      <c r="J212" s="344">
        <v>11256392</v>
      </c>
      <c r="K212" s="344">
        <v>11279395.374</v>
      </c>
      <c r="L212" s="344">
        <v>11796859.767999999</v>
      </c>
      <c r="M212" s="344">
        <v>11188872.216</v>
      </c>
      <c r="N212" s="344">
        <v>11246954</v>
      </c>
      <c r="O212" s="344"/>
      <c r="P212" s="344" t="s">
        <v>1069</v>
      </c>
      <c r="Q212" s="344"/>
      <c r="R212" s="344" t="s">
        <v>1045</v>
      </c>
      <c r="S212" s="344" t="s">
        <v>70</v>
      </c>
      <c r="T212" s="344" t="s">
        <v>70</v>
      </c>
      <c r="U212" s="344" t="s">
        <v>70</v>
      </c>
      <c r="V212" s="344" t="s">
        <v>70</v>
      </c>
      <c r="W212" s="344">
        <v>11340331</v>
      </c>
      <c r="X212" s="344">
        <v>11256392</v>
      </c>
      <c r="Y212" s="344">
        <v>11279395.374</v>
      </c>
      <c r="Z212" s="344">
        <v>11796859.767999999</v>
      </c>
      <c r="AA212" s="344">
        <v>11188872.216</v>
      </c>
      <c r="AB212" s="344">
        <v>11246954</v>
      </c>
      <c r="AC212" s="344"/>
      <c r="AD212" s="344" t="s">
        <v>2022</v>
      </c>
      <c r="AE212" s="344" t="s">
        <v>2323</v>
      </c>
      <c r="AF212" s="344" t="s">
        <v>2385</v>
      </c>
      <c r="AG212" s="344"/>
    </row>
    <row r="213" spans="1:34" x14ac:dyDescent="0.3">
      <c r="A213" s="343" t="s">
        <v>570</v>
      </c>
      <c r="B213" s="344" t="s">
        <v>575</v>
      </c>
      <c r="C213" s="344"/>
      <c r="D213" s="344" t="s">
        <v>54</v>
      </c>
      <c r="E213" s="344" t="s">
        <v>70</v>
      </c>
      <c r="F213" s="344" t="s">
        <v>70</v>
      </c>
      <c r="G213" s="344" t="s">
        <v>70</v>
      </c>
      <c r="H213" s="344" t="s">
        <v>70</v>
      </c>
      <c r="I213" s="344">
        <v>9.4244105270682521</v>
      </c>
      <c r="J213" s="344">
        <v>9.7265312793573031</v>
      </c>
      <c r="K213" s="344">
        <v>10.679442629654961</v>
      </c>
      <c r="L213" s="344">
        <v>11</v>
      </c>
      <c r="M213" s="344">
        <v>28.000000000000004</v>
      </c>
      <c r="N213" s="344">
        <v>30</v>
      </c>
      <c r="O213" s="344"/>
      <c r="P213" s="344" t="s">
        <v>1086</v>
      </c>
      <c r="Q213" s="344"/>
      <c r="R213" s="344" t="s">
        <v>54</v>
      </c>
      <c r="S213" s="344" t="s">
        <v>70</v>
      </c>
      <c r="T213" s="344" t="s">
        <v>70</v>
      </c>
      <c r="U213" s="344" t="s">
        <v>70</v>
      </c>
      <c r="V213" s="344" t="s">
        <v>70</v>
      </c>
      <c r="W213" s="344">
        <v>9.4244105270682521</v>
      </c>
      <c r="X213" s="344">
        <v>9.7265312793573031</v>
      </c>
      <c r="Y213" s="344">
        <v>10.679442629654961</v>
      </c>
      <c r="Z213" s="344">
        <v>11</v>
      </c>
      <c r="AA213" s="344">
        <v>28.000000000000004</v>
      </c>
      <c r="AB213" s="344">
        <v>30</v>
      </c>
      <c r="AC213" s="344"/>
      <c r="AD213" s="344" t="s">
        <v>2022</v>
      </c>
      <c r="AE213" s="344" t="s">
        <v>2022</v>
      </c>
      <c r="AF213" s="344" t="s">
        <v>2385</v>
      </c>
      <c r="AG213" s="344" t="s">
        <v>2022</v>
      </c>
    </row>
    <row r="214" spans="1:34" x14ac:dyDescent="0.3">
      <c r="A214" s="343" t="s">
        <v>569</v>
      </c>
      <c r="B214" s="344" t="s">
        <v>133</v>
      </c>
      <c r="C214" s="344"/>
      <c r="D214" s="344" t="s">
        <v>37</v>
      </c>
      <c r="E214" s="344">
        <v>760000</v>
      </c>
      <c r="F214" s="344">
        <v>45000</v>
      </c>
      <c r="G214" s="344">
        <v>236903</v>
      </c>
      <c r="H214" s="344">
        <v>21121</v>
      </c>
      <c r="I214" s="344">
        <v>23708</v>
      </c>
      <c r="J214" s="344">
        <v>14812.956000000238</v>
      </c>
      <c r="K214" s="344">
        <v>43474.31305000186</v>
      </c>
      <c r="L214" s="344">
        <v>27954.275499999523</v>
      </c>
      <c r="M214" s="344">
        <v>17708.410859990639</v>
      </c>
      <c r="N214" s="344">
        <v>64860</v>
      </c>
      <c r="O214" s="344"/>
      <c r="P214" s="344" t="s">
        <v>1070</v>
      </c>
      <c r="Q214" s="344"/>
      <c r="R214" s="344" t="s">
        <v>1045</v>
      </c>
      <c r="S214" s="344">
        <v>760000</v>
      </c>
      <c r="T214" s="344">
        <v>45000</v>
      </c>
      <c r="U214" s="344">
        <v>236903</v>
      </c>
      <c r="V214" s="344">
        <v>21121</v>
      </c>
      <c r="W214" s="344">
        <v>23708</v>
      </c>
      <c r="X214" s="344">
        <v>14812.956000000238</v>
      </c>
      <c r="Y214" s="344">
        <v>43474.31305000186</v>
      </c>
      <c r="Z214" s="344">
        <v>27954.275499999523</v>
      </c>
      <c r="AA214" s="344">
        <v>17708.410859990639</v>
      </c>
      <c r="AB214" s="344">
        <v>64860</v>
      </c>
      <c r="AC214" s="344"/>
      <c r="AD214" s="344" t="s">
        <v>2022</v>
      </c>
      <c r="AE214" s="344" t="s">
        <v>2322</v>
      </c>
      <c r="AF214" s="344" t="s">
        <v>2022</v>
      </c>
      <c r="AG214" s="344"/>
    </row>
    <row r="215" spans="1:34" x14ac:dyDescent="0.3">
      <c r="A215" s="343" t="s">
        <v>518</v>
      </c>
      <c r="B215" s="344" t="s">
        <v>96</v>
      </c>
      <c r="C215" s="344"/>
      <c r="D215" s="344"/>
      <c r="E215" s="344"/>
      <c r="F215" s="344"/>
      <c r="G215" s="344"/>
      <c r="H215" s="344"/>
      <c r="I215" s="344"/>
      <c r="J215" s="344"/>
      <c r="K215" s="344"/>
      <c r="L215" s="344"/>
      <c r="M215" s="344"/>
      <c r="N215" s="344"/>
      <c r="O215" s="344"/>
      <c r="P215" s="344" t="s">
        <v>1071</v>
      </c>
      <c r="Q215" s="344"/>
      <c r="R215" s="344"/>
      <c r="S215" s="344"/>
      <c r="T215" s="344"/>
      <c r="U215" s="344"/>
      <c r="V215" s="344"/>
      <c r="W215" s="344"/>
      <c r="X215" s="344"/>
      <c r="Y215" s="344"/>
      <c r="Z215" s="344"/>
      <c r="AA215" s="344"/>
      <c r="AB215" s="344"/>
      <c r="AC215" s="344"/>
      <c r="AD215" s="344"/>
      <c r="AE215" s="344"/>
      <c r="AF215" s="344"/>
      <c r="AG215" s="344"/>
    </row>
    <row r="216" spans="1:34" x14ac:dyDescent="0.3">
      <c r="A216" s="343" t="s">
        <v>519</v>
      </c>
      <c r="B216" s="344" t="s">
        <v>9</v>
      </c>
      <c r="C216" s="344"/>
      <c r="D216" s="344" t="s">
        <v>37</v>
      </c>
      <c r="E216" s="344">
        <v>79356000</v>
      </c>
      <c r="F216" s="344">
        <v>69843000</v>
      </c>
      <c r="G216" s="344">
        <v>73963349</v>
      </c>
      <c r="H216" s="344">
        <v>128250317</v>
      </c>
      <c r="I216" s="344">
        <v>139144579</v>
      </c>
      <c r="J216" s="344">
        <v>155918075.34600002</v>
      </c>
      <c r="K216" s="344">
        <v>181951431.57029998</v>
      </c>
      <c r="L216" s="344">
        <v>210080143</v>
      </c>
      <c r="M216" s="344">
        <v>222261929.5086</v>
      </c>
      <c r="N216" s="344">
        <v>194938478</v>
      </c>
      <c r="O216" s="344"/>
      <c r="P216" s="344" t="s">
        <v>1072</v>
      </c>
      <c r="Q216" s="344"/>
      <c r="R216" s="344" t="s">
        <v>1045</v>
      </c>
      <c r="S216" s="344">
        <v>79356000</v>
      </c>
      <c r="T216" s="344">
        <v>69843000</v>
      </c>
      <c r="U216" s="344">
        <v>73963349</v>
      </c>
      <c r="V216" s="344">
        <v>128250317</v>
      </c>
      <c r="W216" s="344">
        <v>139144579</v>
      </c>
      <c r="X216" s="344">
        <v>155918075.34600002</v>
      </c>
      <c r="Y216" s="344">
        <v>181951431.57029998</v>
      </c>
      <c r="Z216" s="344">
        <v>210080143</v>
      </c>
      <c r="AA216" s="344">
        <v>222261929.5086</v>
      </c>
      <c r="AB216" s="344">
        <v>194938478</v>
      </c>
      <c r="AC216" s="344"/>
      <c r="AD216" s="344" t="s">
        <v>2022</v>
      </c>
      <c r="AE216" s="344" t="s">
        <v>2022</v>
      </c>
      <c r="AF216" s="344" t="s">
        <v>2022</v>
      </c>
      <c r="AG216" s="344" t="s">
        <v>2022</v>
      </c>
      <c r="AH216" s="321" t="s">
        <v>2365</v>
      </c>
    </row>
    <row r="217" spans="1:34" x14ac:dyDescent="0.3">
      <c r="A217" s="343" t="s">
        <v>520</v>
      </c>
      <c r="B217" s="344" t="s">
        <v>576</v>
      </c>
      <c r="C217" s="344"/>
      <c r="D217" s="344" t="s">
        <v>37</v>
      </c>
      <c r="E217" s="344">
        <v>17000</v>
      </c>
      <c r="F217" s="344">
        <v>15000</v>
      </c>
      <c r="G217" s="344">
        <v>10610</v>
      </c>
      <c r="H217" s="344">
        <v>13481</v>
      </c>
      <c r="I217" s="344">
        <v>15828</v>
      </c>
      <c r="J217" s="344">
        <v>5685.61</v>
      </c>
      <c r="K217" s="344">
        <v>7585.3007500000003</v>
      </c>
      <c r="L217" s="344">
        <v>8502</v>
      </c>
      <c r="M217" s="344">
        <v>6030578.53926</v>
      </c>
      <c r="N217" s="344">
        <v>6244933</v>
      </c>
      <c r="O217" s="344"/>
      <c r="P217" s="344" t="s">
        <v>1087</v>
      </c>
      <c r="Q217" s="344"/>
      <c r="R217" s="344" t="s">
        <v>1045</v>
      </c>
      <c r="S217" s="344">
        <v>17000</v>
      </c>
      <c r="T217" s="344">
        <v>15000</v>
      </c>
      <c r="U217" s="344">
        <v>10610</v>
      </c>
      <c r="V217" s="344">
        <v>13481</v>
      </c>
      <c r="W217" s="344">
        <v>15828</v>
      </c>
      <c r="X217" s="344">
        <v>5685.61</v>
      </c>
      <c r="Y217" s="344">
        <v>7585.3007500000003</v>
      </c>
      <c r="Z217" s="344">
        <v>8502</v>
      </c>
      <c r="AA217" s="344">
        <v>6030578.53926</v>
      </c>
      <c r="AB217" s="344">
        <v>6244933</v>
      </c>
      <c r="AC217" s="344"/>
      <c r="AD217" s="344" t="s">
        <v>2022</v>
      </c>
      <c r="AE217" s="344" t="s">
        <v>2325</v>
      </c>
      <c r="AF217" s="344" t="s">
        <v>2022</v>
      </c>
      <c r="AG217" s="344"/>
    </row>
    <row r="218" spans="1:34" x14ac:dyDescent="0.3">
      <c r="A218" s="343" t="s">
        <v>521</v>
      </c>
      <c r="B218" s="344" t="s">
        <v>95</v>
      </c>
      <c r="C218" s="344"/>
      <c r="D218" s="344"/>
      <c r="E218" s="344"/>
      <c r="F218" s="344"/>
      <c r="G218" s="344"/>
      <c r="H218" s="344"/>
      <c r="I218" s="344"/>
      <c r="J218" s="344"/>
      <c r="K218" s="344"/>
      <c r="L218" s="344"/>
      <c r="M218" s="344"/>
      <c r="N218" s="344"/>
      <c r="O218" s="344"/>
      <c r="P218" s="344" t="s">
        <v>1074</v>
      </c>
      <c r="Q218" s="344"/>
      <c r="R218" s="344"/>
      <c r="S218" s="344"/>
      <c r="T218" s="344"/>
      <c r="U218" s="344"/>
      <c r="V218" s="344"/>
      <c r="W218" s="344"/>
      <c r="X218" s="344"/>
      <c r="Y218" s="344"/>
      <c r="Z218" s="344"/>
      <c r="AA218" s="344"/>
      <c r="AB218" s="344"/>
      <c r="AC218" s="344"/>
      <c r="AD218" s="344"/>
      <c r="AE218" s="344"/>
      <c r="AF218" s="344"/>
      <c r="AG218" s="344"/>
    </row>
    <row r="219" spans="1:34" x14ac:dyDescent="0.3">
      <c r="A219" s="343" t="s">
        <v>571</v>
      </c>
      <c r="B219" s="344" t="s">
        <v>68</v>
      </c>
      <c r="C219" s="344"/>
      <c r="D219" s="344" t="s">
        <v>37</v>
      </c>
      <c r="E219" s="344">
        <v>63624000</v>
      </c>
      <c r="F219" s="344">
        <v>56836000</v>
      </c>
      <c r="G219" s="344">
        <v>56132000</v>
      </c>
      <c r="H219" s="344">
        <v>99726341</v>
      </c>
      <c r="I219" s="344">
        <v>116631253</v>
      </c>
      <c r="J219" s="344">
        <v>134518856.583</v>
      </c>
      <c r="K219" s="344">
        <v>141217837.01779997</v>
      </c>
      <c r="L219" s="344">
        <v>159015806</v>
      </c>
      <c r="M219" s="344">
        <v>180668648.30250001</v>
      </c>
      <c r="N219" s="344">
        <v>164801460</v>
      </c>
      <c r="O219" s="344"/>
      <c r="P219" s="344" t="s">
        <v>1075</v>
      </c>
      <c r="Q219" s="344"/>
      <c r="R219" s="344" t="s">
        <v>1045</v>
      </c>
      <c r="S219" s="344">
        <v>63624000</v>
      </c>
      <c r="T219" s="344">
        <v>56836000</v>
      </c>
      <c r="U219" s="344">
        <v>56132000</v>
      </c>
      <c r="V219" s="344">
        <v>99726341</v>
      </c>
      <c r="W219" s="344">
        <v>116631253</v>
      </c>
      <c r="X219" s="344">
        <v>134518856.583</v>
      </c>
      <c r="Y219" s="344">
        <v>141217837.01779997</v>
      </c>
      <c r="Z219" s="344">
        <v>159015806</v>
      </c>
      <c r="AA219" s="344">
        <v>180668648.30250001</v>
      </c>
      <c r="AB219" s="344">
        <v>164801460</v>
      </c>
      <c r="AC219" s="344"/>
      <c r="AD219" s="344" t="s">
        <v>2321</v>
      </c>
      <c r="AE219" s="344" t="s">
        <v>2022</v>
      </c>
      <c r="AF219" s="344" t="s">
        <v>2022</v>
      </c>
      <c r="AG219" s="344"/>
    </row>
    <row r="220" spans="1:34" x14ac:dyDescent="0.3">
      <c r="A220" s="343" t="s">
        <v>572</v>
      </c>
      <c r="B220" s="344" t="s">
        <v>104</v>
      </c>
      <c r="C220" s="344"/>
      <c r="D220" s="344" t="s">
        <v>37</v>
      </c>
      <c r="E220" s="344" t="s">
        <v>70</v>
      </c>
      <c r="F220" s="344" t="s">
        <v>70</v>
      </c>
      <c r="G220" s="344">
        <v>14738000</v>
      </c>
      <c r="H220" s="344">
        <v>28459330</v>
      </c>
      <c r="I220" s="344">
        <v>22620708</v>
      </c>
      <c r="J220" s="344">
        <v>21705608.107999999</v>
      </c>
      <c r="K220" s="344">
        <v>31621854.850000005</v>
      </c>
      <c r="L220" s="344">
        <v>48573139.353600003</v>
      </c>
      <c r="M220" s="344">
        <v>54440600.69529999</v>
      </c>
      <c r="N220" s="344">
        <v>33926781</v>
      </c>
      <c r="O220" s="344"/>
      <c r="P220" s="344" t="s">
        <v>1353</v>
      </c>
      <c r="Q220" s="344"/>
      <c r="R220" s="344" t="s">
        <v>1045</v>
      </c>
      <c r="S220" s="344" t="s">
        <v>70</v>
      </c>
      <c r="T220" s="344" t="s">
        <v>70</v>
      </c>
      <c r="U220" s="344">
        <v>14738000</v>
      </c>
      <c r="V220" s="344">
        <v>28459330</v>
      </c>
      <c r="W220" s="344">
        <v>22620708</v>
      </c>
      <c r="X220" s="344">
        <v>21705608.107999999</v>
      </c>
      <c r="Y220" s="344">
        <v>31621854.850000005</v>
      </c>
      <c r="Z220" s="344">
        <v>48573139.353600003</v>
      </c>
      <c r="AA220" s="344">
        <v>54440600.69529999</v>
      </c>
      <c r="AB220" s="344">
        <v>33926781</v>
      </c>
      <c r="AC220" s="344"/>
      <c r="AD220" s="344" t="s">
        <v>2320</v>
      </c>
      <c r="AE220" s="344" t="s">
        <v>2022</v>
      </c>
      <c r="AF220" s="344" t="s">
        <v>2022</v>
      </c>
      <c r="AG220" s="344"/>
    </row>
    <row r="221" spans="1:34" x14ac:dyDescent="0.3">
      <c r="A221" s="343" t="s">
        <v>573</v>
      </c>
      <c r="B221" s="344" t="s">
        <v>172</v>
      </c>
      <c r="C221" s="344"/>
      <c r="D221" s="344" t="s">
        <v>37</v>
      </c>
      <c r="E221" s="344">
        <v>15802000</v>
      </c>
      <c r="F221" s="344">
        <v>12997000</v>
      </c>
      <c r="G221" s="344">
        <v>14738000</v>
      </c>
      <c r="H221" s="344">
        <v>28449579</v>
      </c>
      <c r="I221" s="344">
        <v>22611092</v>
      </c>
      <c r="J221" s="344">
        <v>21705333.978999998</v>
      </c>
      <c r="K221" s="344">
        <v>31621524.850000005</v>
      </c>
      <c r="L221" s="344">
        <v>48571506.435600005</v>
      </c>
      <c r="M221" s="344">
        <v>54440005.249299996</v>
      </c>
      <c r="N221" s="344">
        <v>33926178</v>
      </c>
      <c r="O221" s="344"/>
      <c r="P221" s="344" t="s">
        <v>1077</v>
      </c>
      <c r="Q221" s="344"/>
      <c r="R221" s="344" t="s">
        <v>1045</v>
      </c>
      <c r="S221" s="344">
        <v>15802000</v>
      </c>
      <c r="T221" s="344">
        <v>12997000</v>
      </c>
      <c r="U221" s="344">
        <v>14738000</v>
      </c>
      <c r="V221" s="344">
        <v>28449579</v>
      </c>
      <c r="W221" s="344">
        <v>22611092</v>
      </c>
      <c r="X221" s="344">
        <v>21705333.978999998</v>
      </c>
      <c r="Y221" s="344">
        <v>31621524.850000005</v>
      </c>
      <c r="Z221" s="344">
        <v>48571506.435600005</v>
      </c>
      <c r="AA221" s="344">
        <v>54440005.249299996</v>
      </c>
      <c r="AB221" s="344">
        <v>33926178</v>
      </c>
      <c r="AC221" s="344"/>
      <c r="AD221" s="344" t="s">
        <v>2320</v>
      </c>
      <c r="AE221" s="344" t="s">
        <v>2022</v>
      </c>
      <c r="AF221" s="344" t="s">
        <v>2022</v>
      </c>
      <c r="AG221" s="344"/>
    </row>
    <row r="222" spans="1:34" x14ac:dyDescent="0.3">
      <c r="A222" s="343" t="s">
        <v>574</v>
      </c>
      <c r="B222" s="344" t="s">
        <v>171</v>
      </c>
      <c r="C222" s="344"/>
      <c r="D222" s="344" t="s">
        <v>37</v>
      </c>
      <c r="E222" s="344" t="s">
        <v>70</v>
      </c>
      <c r="F222" s="344" t="s">
        <v>70</v>
      </c>
      <c r="G222" s="344">
        <v>0</v>
      </c>
      <c r="H222" s="344">
        <v>9751</v>
      </c>
      <c r="I222" s="344">
        <v>9616</v>
      </c>
      <c r="J222" s="344">
        <v>274.12900000000002</v>
      </c>
      <c r="K222" s="344">
        <v>330</v>
      </c>
      <c r="L222" s="344">
        <v>1632.9179999999999</v>
      </c>
      <c r="M222" s="344">
        <v>595.44599999999991</v>
      </c>
      <c r="N222" s="344">
        <v>604</v>
      </c>
      <c r="O222" s="344"/>
      <c r="P222" s="344" t="s">
        <v>1078</v>
      </c>
      <c r="Q222" s="344"/>
      <c r="R222" s="344" t="s">
        <v>1045</v>
      </c>
      <c r="S222" s="344" t="s">
        <v>70</v>
      </c>
      <c r="T222" s="344" t="s">
        <v>70</v>
      </c>
      <c r="U222" s="344">
        <v>0</v>
      </c>
      <c r="V222" s="344">
        <v>9751</v>
      </c>
      <c r="W222" s="344">
        <v>9616</v>
      </c>
      <c r="X222" s="344">
        <v>274.12900000000002</v>
      </c>
      <c r="Y222" s="344">
        <v>330</v>
      </c>
      <c r="Z222" s="344">
        <v>1632.9179999999999</v>
      </c>
      <c r="AA222" s="344">
        <v>595.44599999999991</v>
      </c>
      <c r="AB222" s="344">
        <v>604</v>
      </c>
      <c r="AC222" s="344"/>
      <c r="AD222" s="344" t="s">
        <v>2321</v>
      </c>
      <c r="AE222" s="344" t="s">
        <v>2022</v>
      </c>
      <c r="AF222" s="344" t="s">
        <v>2022</v>
      </c>
      <c r="AG222" s="344"/>
    </row>
    <row r="223" spans="1:34" x14ac:dyDescent="0.3">
      <c r="A223" s="343" t="s">
        <v>522</v>
      </c>
      <c r="B223" s="344" t="s">
        <v>57</v>
      </c>
      <c r="C223" s="344"/>
      <c r="D223" s="344" t="s">
        <v>54</v>
      </c>
      <c r="E223" s="344">
        <v>20</v>
      </c>
      <c r="F223" s="344">
        <v>19</v>
      </c>
      <c r="G223" s="344">
        <v>20</v>
      </c>
      <c r="H223" s="344">
        <v>22</v>
      </c>
      <c r="I223" s="344">
        <v>16</v>
      </c>
      <c r="J223" s="344">
        <v>14.000000000000002</v>
      </c>
      <c r="K223" s="344">
        <v>17</v>
      </c>
      <c r="L223" s="344">
        <v>23</v>
      </c>
      <c r="M223" s="344">
        <v>23</v>
      </c>
      <c r="N223" s="344">
        <v>17</v>
      </c>
      <c r="O223" s="344"/>
      <c r="P223" s="344" t="s">
        <v>1079</v>
      </c>
      <c r="Q223" s="344"/>
      <c r="R223" s="344" t="s">
        <v>54</v>
      </c>
      <c r="S223" s="344">
        <v>20</v>
      </c>
      <c r="T223" s="344">
        <v>19</v>
      </c>
      <c r="U223" s="344">
        <v>20</v>
      </c>
      <c r="V223" s="344">
        <v>22</v>
      </c>
      <c r="W223" s="344">
        <v>16</v>
      </c>
      <c r="X223" s="344">
        <v>14.000000000000002</v>
      </c>
      <c r="Y223" s="344">
        <v>17</v>
      </c>
      <c r="Z223" s="344">
        <v>23</v>
      </c>
      <c r="AA223" s="344">
        <v>23</v>
      </c>
      <c r="AB223" s="344">
        <v>17</v>
      </c>
      <c r="AC223" s="344"/>
      <c r="AD223" s="344" t="s">
        <v>2318</v>
      </c>
      <c r="AE223" s="344" t="s">
        <v>2022</v>
      </c>
      <c r="AF223" s="344" t="s">
        <v>2384</v>
      </c>
      <c r="AG223" s="344"/>
    </row>
    <row r="224" spans="1:34" x14ac:dyDescent="0.3">
      <c r="A224" s="340" t="s">
        <v>577</v>
      </c>
      <c r="B224" s="342" t="s">
        <v>2490</v>
      </c>
      <c r="C224" s="342"/>
      <c r="D224" s="342"/>
      <c r="E224" s="342"/>
      <c r="F224" s="342"/>
      <c r="G224" s="342"/>
      <c r="H224" s="342"/>
      <c r="I224" s="342"/>
      <c r="J224" s="342"/>
      <c r="K224" s="342"/>
      <c r="L224" s="342"/>
      <c r="M224" s="342"/>
      <c r="N224" s="342"/>
      <c r="O224" s="342"/>
      <c r="P224" s="342" t="s">
        <v>2491</v>
      </c>
      <c r="Q224" s="342"/>
      <c r="R224" s="342"/>
      <c r="S224" s="342"/>
      <c r="T224" s="342"/>
      <c r="U224" s="342"/>
      <c r="V224" s="342"/>
      <c r="W224" s="342"/>
      <c r="X224" s="342"/>
      <c r="Y224" s="342"/>
      <c r="Z224" s="342"/>
      <c r="AA224" s="342"/>
      <c r="AB224" s="342"/>
      <c r="AC224" s="342"/>
      <c r="AD224" s="342"/>
      <c r="AE224" s="342"/>
      <c r="AF224" s="342"/>
      <c r="AG224" s="342"/>
    </row>
    <row r="225" spans="1:34" x14ac:dyDescent="0.3">
      <c r="A225" s="340" t="s">
        <v>578</v>
      </c>
      <c r="B225" s="342" t="s">
        <v>232</v>
      </c>
      <c r="C225" s="342"/>
      <c r="D225" s="342" t="s">
        <v>37</v>
      </c>
      <c r="E225" s="342"/>
      <c r="F225" s="342"/>
      <c r="G225" s="342"/>
      <c r="H225" s="342"/>
      <c r="I225" s="342"/>
      <c r="J225" s="342">
        <v>114776477</v>
      </c>
      <c r="K225" s="342">
        <v>124820135</v>
      </c>
      <c r="L225" s="342">
        <v>130937148</v>
      </c>
      <c r="M225" s="342">
        <v>131783051</v>
      </c>
      <c r="N225" s="342">
        <v>128296507</v>
      </c>
      <c r="O225" s="342">
        <v>134501927</v>
      </c>
      <c r="P225" s="342" t="s">
        <v>1083</v>
      </c>
      <c r="Q225" s="342"/>
      <c r="R225" s="342" t="s">
        <v>1045</v>
      </c>
      <c r="S225" s="342"/>
      <c r="T225" s="342"/>
      <c r="U225" s="342"/>
      <c r="V225" s="342"/>
      <c r="W225" s="342"/>
      <c r="X225" s="342">
        <v>114776477</v>
      </c>
      <c r="Y225" s="342">
        <v>124820135</v>
      </c>
      <c r="Z225" s="342">
        <v>130937148</v>
      </c>
      <c r="AA225" s="342">
        <v>131783051</v>
      </c>
      <c r="AB225" s="342">
        <v>128296507</v>
      </c>
      <c r="AC225" s="342">
        <v>134501927</v>
      </c>
      <c r="AD225" s="342" t="s">
        <v>2319</v>
      </c>
      <c r="AE225" s="342" t="s">
        <v>2022</v>
      </c>
      <c r="AF225" s="342" t="s">
        <v>2022</v>
      </c>
      <c r="AG225" s="342"/>
    </row>
    <row r="226" spans="1:34" x14ac:dyDescent="0.3">
      <c r="A226" s="340" t="s">
        <v>579</v>
      </c>
      <c r="B226" s="342" t="s">
        <v>167</v>
      </c>
      <c r="C226" s="342"/>
      <c r="D226" s="342"/>
      <c r="E226" s="342"/>
      <c r="F226" s="342"/>
      <c r="G226" s="342"/>
      <c r="H226" s="342"/>
      <c r="I226" s="342"/>
      <c r="J226" s="342"/>
      <c r="K226" s="342"/>
      <c r="L226" s="342"/>
      <c r="M226" s="342"/>
      <c r="N226" s="342"/>
      <c r="O226" s="342"/>
      <c r="P226" s="342" t="s">
        <v>1067</v>
      </c>
      <c r="Q226" s="342"/>
      <c r="R226" s="342"/>
      <c r="S226" s="342"/>
      <c r="T226" s="342"/>
      <c r="U226" s="342"/>
      <c r="V226" s="342"/>
      <c r="W226" s="342"/>
      <c r="X226" s="342"/>
      <c r="Y226" s="342"/>
      <c r="Z226" s="342"/>
      <c r="AA226" s="342"/>
      <c r="AB226" s="342"/>
      <c r="AC226" s="342"/>
      <c r="AD226" s="342"/>
      <c r="AE226" s="342"/>
      <c r="AF226" s="342"/>
      <c r="AG226" s="342"/>
    </row>
    <row r="227" spans="1:34" x14ac:dyDescent="0.3">
      <c r="A227" s="340" t="s">
        <v>580</v>
      </c>
      <c r="B227" s="342" t="s">
        <v>132</v>
      </c>
      <c r="C227" s="342"/>
      <c r="D227" s="342" t="s">
        <v>37</v>
      </c>
      <c r="E227" s="342"/>
      <c r="F227" s="342"/>
      <c r="G227" s="342"/>
      <c r="H227" s="342"/>
      <c r="I227" s="342"/>
      <c r="J227" s="342">
        <v>109234592</v>
      </c>
      <c r="K227" s="342">
        <v>119271238</v>
      </c>
      <c r="L227" s="342">
        <v>124957302</v>
      </c>
      <c r="M227" s="342">
        <v>125754500</v>
      </c>
      <c r="N227" s="342">
        <v>122051670</v>
      </c>
      <c r="O227" s="342">
        <v>128181524</v>
      </c>
      <c r="P227" s="342" t="s">
        <v>1082</v>
      </c>
      <c r="Q227" s="342"/>
      <c r="R227" s="342" t="s">
        <v>1045</v>
      </c>
      <c r="S227" s="342"/>
      <c r="T227" s="342"/>
      <c r="U227" s="342"/>
      <c r="V227" s="342"/>
      <c r="W227" s="342"/>
      <c r="X227" s="342">
        <v>109234592</v>
      </c>
      <c r="Y227" s="342">
        <v>119271238</v>
      </c>
      <c r="Z227" s="342">
        <v>124957302</v>
      </c>
      <c r="AA227" s="342">
        <v>125754500</v>
      </c>
      <c r="AB227" s="342">
        <v>122051670</v>
      </c>
      <c r="AC227" s="342">
        <v>128181524</v>
      </c>
      <c r="AD227" s="342" t="s">
        <v>2022</v>
      </c>
      <c r="AE227" s="342" t="s">
        <v>2324</v>
      </c>
      <c r="AF227" s="342" t="s">
        <v>2022</v>
      </c>
      <c r="AG227" s="342"/>
    </row>
    <row r="228" spans="1:34" x14ac:dyDescent="0.3">
      <c r="A228" s="340" t="s">
        <v>581</v>
      </c>
      <c r="B228" s="342" t="s">
        <v>2512</v>
      </c>
      <c r="C228" s="342"/>
      <c r="D228" s="342" t="s">
        <v>37</v>
      </c>
      <c r="E228" s="342"/>
      <c r="F228" s="342"/>
      <c r="G228" s="342"/>
      <c r="H228" s="342"/>
      <c r="I228" s="342"/>
      <c r="J228" s="342">
        <v>5538536</v>
      </c>
      <c r="K228" s="342">
        <v>5517738</v>
      </c>
      <c r="L228" s="342">
        <v>5974193</v>
      </c>
      <c r="M228" s="342">
        <v>6023425</v>
      </c>
      <c r="N228" s="342">
        <v>6240932</v>
      </c>
      <c r="O228" s="342">
        <v>6317118</v>
      </c>
      <c r="P228" s="342" t="s">
        <v>2513</v>
      </c>
      <c r="Q228" s="342"/>
      <c r="R228" s="342" t="s">
        <v>1045</v>
      </c>
      <c r="S228" s="342"/>
      <c r="T228" s="342"/>
      <c r="U228" s="342"/>
      <c r="V228" s="342"/>
      <c r="W228" s="342"/>
      <c r="X228" s="342">
        <v>5538536</v>
      </c>
      <c r="Y228" s="342">
        <v>5517738</v>
      </c>
      <c r="Z228" s="342">
        <v>5974193</v>
      </c>
      <c r="AA228" s="342">
        <v>6023425</v>
      </c>
      <c r="AB228" s="342">
        <v>6240932</v>
      </c>
      <c r="AC228" s="342">
        <v>6317118</v>
      </c>
      <c r="AD228" s="342" t="s">
        <v>2022</v>
      </c>
      <c r="AE228" s="342" t="s">
        <v>2323</v>
      </c>
      <c r="AF228" s="342" t="s">
        <v>2385</v>
      </c>
      <c r="AG228" s="342"/>
    </row>
    <row r="229" spans="1:34" x14ac:dyDescent="0.3">
      <c r="A229" s="343" t="s">
        <v>582</v>
      </c>
      <c r="B229" s="344" t="s">
        <v>93</v>
      </c>
      <c r="C229" s="344"/>
      <c r="D229" s="344" t="s">
        <v>37</v>
      </c>
      <c r="E229" s="344"/>
      <c r="F229" s="344"/>
      <c r="G229" s="344"/>
      <c r="H229" s="344"/>
      <c r="I229" s="344"/>
      <c r="J229" s="344">
        <v>0</v>
      </c>
      <c r="K229" s="344">
        <v>0</v>
      </c>
      <c r="L229" s="344">
        <v>0</v>
      </c>
      <c r="M229" s="344">
        <v>0</v>
      </c>
      <c r="N229" s="344">
        <v>0</v>
      </c>
      <c r="O229" s="344">
        <v>0</v>
      </c>
      <c r="P229" s="344" t="s">
        <v>1068</v>
      </c>
      <c r="Q229" s="344"/>
      <c r="R229" s="344" t="s">
        <v>1045</v>
      </c>
      <c r="S229" s="344"/>
      <c r="T229" s="344"/>
      <c r="U229" s="344"/>
      <c r="V229" s="344"/>
      <c r="W229" s="344"/>
      <c r="X229" s="344">
        <v>0</v>
      </c>
      <c r="Y229" s="344">
        <v>0</v>
      </c>
      <c r="Z229" s="344">
        <v>0</v>
      </c>
      <c r="AA229" s="344">
        <v>0</v>
      </c>
      <c r="AB229" s="344">
        <v>0</v>
      </c>
      <c r="AC229" s="344">
        <v>0</v>
      </c>
      <c r="AD229" s="344" t="s">
        <v>2022</v>
      </c>
      <c r="AE229" s="344" t="s">
        <v>2323</v>
      </c>
      <c r="AF229" s="344" t="s">
        <v>2385</v>
      </c>
      <c r="AG229" s="344"/>
    </row>
    <row r="230" spans="1:34" x14ac:dyDescent="0.3">
      <c r="A230" s="343" t="s">
        <v>583</v>
      </c>
      <c r="B230" s="344" t="s">
        <v>94</v>
      </c>
      <c r="C230" s="344"/>
      <c r="D230" s="344" t="s">
        <v>37</v>
      </c>
      <c r="E230" s="344"/>
      <c r="F230" s="344"/>
      <c r="G230" s="344"/>
      <c r="H230" s="344"/>
      <c r="I230" s="344"/>
      <c r="J230" s="344">
        <v>5538536</v>
      </c>
      <c r="K230" s="344">
        <v>5517738</v>
      </c>
      <c r="L230" s="344">
        <v>5974193</v>
      </c>
      <c r="M230" s="344">
        <v>6023425</v>
      </c>
      <c r="N230" s="344">
        <v>6240932</v>
      </c>
      <c r="O230" s="344">
        <v>6317118</v>
      </c>
      <c r="P230" s="344" t="s">
        <v>1069</v>
      </c>
      <c r="Q230" s="344"/>
      <c r="R230" s="344" t="s">
        <v>1045</v>
      </c>
      <c r="S230" s="344"/>
      <c r="T230" s="344"/>
      <c r="U230" s="344"/>
      <c r="V230" s="344"/>
      <c r="W230" s="344"/>
      <c r="X230" s="344">
        <v>5538536</v>
      </c>
      <c r="Y230" s="344">
        <v>5517738</v>
      </c>
      <c r="Z230" s="344">
        <v>5974193</v>
      </c>
      <c r="AA230" s="344">
        <v>6023425</v>
      </c>
      <c r="AB230" s="344">
        <v>6240932</v>
      </c>
      <c r="AC230" s="344">
        <v>6317118</v>
      </c>
      <c r="AD230" s="344" t="s">
        <v>2022</v>
      </c>
      <c r="AE230" s="344" t="s">
        <v>2323</v>
      </c>
      <c r="AF230" s="344" t="s">
        <v>2385</v>
      </c>
      <c r="AG230" s="344"/>
    </row>
    <row r="231" spans="1:34" x14ac:dyDescent="0.3">
      <c r="A231" s="340" t="s">
        <v>584</v>
      </c>
      <c r="B231" s="342" t="s">
        <v>133</v>
      </c>
      <c r="C231" s="342"/>
      <c r="D231" s="342" t="s">
        <v>37</v>
      </c>
      <c r="E231" s="342"/>
      <c r="F231" s="342"/>
      <c r="G231" s="342"/>
      <c r="H231" s="342"/>
      <c r="I231" s="342"/>
      <c r="J231" s="342">
        <v>3349</v>
      </c>
      <c r="K231" s="342">
        <v>31159</v>
      </c>
      <c r="L231" s="342">
        <v>5652</v>
      </c>
      <c r="M231" s="342">
        <v>5126</v>
      </c>
      <c r="N231" s="342">
        <v>3904</v>
      </c>
      <c r="O231" s="342">
        <v>3285</v>
      </c>
      <c r="P231" s="342" t="s">
        <v>1070</v>
      </c>
      <c r="Q231" s="342"/>
      <c r="R231" s="342" t="s">
        <v>1045</v>
      </c>
      <c r="S231" s="342"/>
      <c r="T231" s="342"/>
      <c r="U231" s="342"/>
      <c r="V231" s="342"/>
      <c r="W231" s="342"/>
      <c r="X231" s="342">
        <v>3349</v>
      </c>
      <c r="Y231" s="342">
        <v>31159</v>
      </c>
      <c r="Z231" s="342">
        <v>5652</v>
      </c>
      <c r="AA231" s="342">
        <v>5126</v>
      </c>
      <c r="AB231" s="342">
        <v>3904</v>
      </c>
      <c r="AC231" s="342">
        <v>3285</v>
      </c>
      <c r="AD231" s="342" t="s">
        <v>2022</v>
      </c>
      <c r="AE231" s="342" t="s">
        <v>2322</v>
      </c>
      <c r="AF231" s="342" t="s">
        <v>2022</v>
      </c>
      <c r="AG231" s="342"/>
    </row>
    <row r="232" spans="1:34" x14ac:dyDescent="0.3">
      <c r="A232" s="340" t="s">
        <v>585</v>
      </c>
      <c r="B232" s="342" t="s">
        <v>96</v>
      </c>
      <c r="C232" s="342"/>
      <c r="D232" s="342"/>
      <c r="E232" s="342"/>
      <c r="F232" s="342"/>
      <c r="G232" s="342"/>
      <c r="H232" s="342"/>
      <c r="I232" s="342"/>
      <c r="J232" s="342"/>
      <c r="K232" s="342"/>
      <c r="L232" s="342"/>
      <c r="M232" s="342"/>
      <c r="N232" s="342"/>
      <c r="O232" s="342"/>
      <c r="P232" s="342" t="s">
        <v>1071</v>
      </c>
      <c r="Q232" s="342"/>
      <c r="R232" s="342"/>
      <c r="S232" s="342"/>
      <c r="T232" s="342"/>
      <c r="U232" s="342"/>
      <c r="V232" s="342"/>
      <c r="W232" s="342"/>
      <c r="X232" s="342"/>
      <c r="Y232" s="342"/>
      <c r="Z232" s="342"/>
      <c r="AA232" s="342"/>
      <c r="AB232" s="342"/>
      <c r="AC232" s="342"/>
      <c r="AD232" s="342"/>
      <c r="AE232" s="342"/>
      <c r="AF232" s="342"/>
      <c r="AG232" s="342"/>
    </row>
    <row r="233" spans="1:34" x14ac:dyDescent="0.3">
      <c r="A233" s="340" t="s">
        <v>586</v>
      </c>
      <c r="B233" s="342" t="s">
        <v>2497</v>
      </c>
      <c r="C233" s="342"/>
      <c r="D233" s="342" t="s">
        <v>37</v>
      </c>
      <c r="E233" s="342"/>
      <c r="F233" s="342"/>
      <c r="G233" s="342"/>
      <c r="H233" s="342"/>
      <c r="I233" s="342"/>
      <c r="J233" s="342">
        <v>3174</v>
      </c>
      <c r="K233" s="342">
        <v>3919</v>
      </c>
      <c r="L233" s="342">
        <v>5459</v>
      </c>
      <c r="M233" s="342">
        <v>6027304</v>
      </c>
      <c r="N233" s="342">
        <v>6241514</v>
      </c>
      <c r="O233" s="342">
        <v>6317574</v>
      </c>
      <c r="P233" s="342" t="s">
        <v>2498</v>
      </c>
      <c r="Q233" s="342"/>
      <c r="R233" s="342" t="s">
        <v>1045</v>
      </c>
      <c r="S233" s="342"/>
      <c r="T233" s="342"/>
      <c r="U233" s="342"/>
      <c r="V233" s="342"/>
      <c r="W233" s="342"/>
      <c r="X233" s="342">
        <v>3174</v>
      </c>
      <c r="Y233" s="342">
        <v>3919</v>
      </c>
      <c r="Z233" s="342">
        <v>5459</v>
      </c>
      <c r="AA233" s="342">
        <v>6027304</v>
      </c>
      <c r="AB233" s="342">
        <v>6241514</v>
      </c>
      <c r="AC233" s="342">
        <v>6317574</v>
      </c>
      <c r="AD233" s="342" t="s">
        <v>2022</v>
      </c>
      <c r="AE233" s="342" t="s">
        <v>2326</v>
      </c>
      <c r="AF233" s="342" t="s">
        <v>2022</v>
      </c>
      <c r="AG233" s="342"/>
    </row>
    <row r="234" spans="1:34" x14ac:dyDescent="0.3">
      <c r="A234" s="340" t="s">
        <v>587</v>
      </c>
      <c r="B234" s="342" t="s">
        <v>9</v>
      </c>
      <c r="C234" s="342"/>
      <c r="D234" s="342" t="s">
        <v>37</v>
      </c>
      <c r="E234" s="342"/>
      <c r="F234" s="342"/>
      <c r="G234" s="342"/>
      <c r="H234" s="342"/>
      <c r="I234" s="342"/>
      <c r="J234" s="342">
        <v>114773303</v>
      </c>
      <c r="K234" s="342">
        <v>124816216</v>
      </c>
      <c r="L234" s="342">
        <v>130931689</v>
      </c>
      <c r="M234" s="342">
        <v>125755747</v>
      </c>
      <c r="N234" s="342">
        <v>122054993</v>
      </c>
      <c r="O234" s="342">
        <v>128184353</v>
      </c>
      <c r="P234" s="342" t="s">
        <v>1072</v>
      </c>
      <c r="Q234" s="342"/>
      <c r="R234" s="342" t="s">
        <v>1045</v>
      </c>
      <c r="S234" s="342"/>
      <c r="T234" s="342"/>
      <c r="U234" s="342"/>
      <c r="V234" s="342"/>
      <c r="W234" s="342"/>
      <c r="X234" s="342">
        <v>114773303</v>
      </c>
      <c r="Y234" s="342">
        <v>124816216</v>
      </c>
      <c r="Z234" s="342">
        <v>130931689</v>
      </c>
      <c r="AA234" s="342">
        <v>125755747</v>
      </c>
      <c r="AB234" s="342">
        <v>122054993</v>
      </c>
      <c r="AC234" s="342">
        <v>128184353</v>
      </c>
      <c r="AD234" s="342" t="s">
        <v>2022</v>
      </c>
      <c r="AE234" s="342" t="s">
        <v>2022</v>
      </c>
      <c r="AF234" s="342" t="s">
        <v>2022</v>
      </c>
      <c r="AG234" s="342" t="s">
        <v>2022</v>
      </c>
      <c r="AH234" s="321" t="s">
        <v>2365</v>
      </c>
    </row>
    <row r="235" spans="1:34" x14ac:dyDescent="0.3">
      <c r="A235" s="340" t="s">
        <v>588</v>
      </c>
      <c r="B235" s="342" t="s">
        <v>2514</v>
      </c>
      <c r="C235" s="342"/>
      <c r="D235" s="342"/>
      <c r="E235" s="342"/>
      <c r="F235" s="342"/>
      <c r="G235" s="342"/>
      <c r="H235" s="342"/>
      <c r="I235" s="342"/>
      <c r="J235" s="342"/>
      <c r="K235" s="342"/>
      <c r="L235" s="342"/>
      <c r="M235" s="342"/>
      <c r="N235" s="342"/>
      <c r="O235" s="342"/>
      <c r="P235" s="342" t="s">
        <v>177</v>
      </c>
      <c r="Q235" s="342"/>
      <c r="R235" s="342"/>
      <c r="S235" s="342"/>
      <c r="T235" s="342"/>
      <c r="U235" s="342"/>
      <c r="V235" s="342"/>
      <c r="W235" s="342"/>
      <c r="X235" s="342"/>
      <c r="Y235" s="342"/>
      <c r="Z235" s="342"/>
      <c r="AA235" s="342"/>
      <c r="AB235" s="342"/>
      <c r="AC235" s="342"/>
      <c r="AD235" s="342"/>
      <c r="AE235" s="342"/>
      <c r="AF235" s="342"/>
      <c r="AG235" s="342"/>
    </row>
    <row r="236" spans="1:34" x14ac:dyDescent="0.3">
      <c r="A236" s="340" t="s">
        <v>589</v>
      </c>
      <c r="B236" s="342" t="s">
        <v>68</v>
      </c>
      <c r="C236" s="342"/>
      <c r="D236" s="342" t="s">
        <v>37</v>
      </c>
      <c r="E236" s="342"/>
      <c r="F236" s="342"/>
      <c r="G236" s="342"/>
      <c r="H236" s="342"/>
      <c r="I236" s="342"/>
      <c r="J236" s="342">
        <v>110069884</v>
      </c>
      <c r="K236" s="342">
        <v>119548537</v>
      </c>
      <c r="L236" s="342">
        <v>124844436</v>
      </c>
      <c r="M236" s="342">
        <v>118794261</v>
      </c>
      <c r="N236" s="342">
        <v>118614083</v>
      </c>
      <c r="O236" s="342">
        <v>124605908</v>
      </c>
      <c r="P236" s="342" t="s">
        <v>1075</v>
      </c>
      <c r="Q236" s="342"/>
      <c r="R236" s="342" t="s">
        <v>1045</v>
      </c>
      <c r="S236" s="342"/>
      <c r="T236" s="342"/>
      <c r="U236" s="342"/>
      <c r="V236" s="342"/>
      <c r="W236" s="342"/>
      <c r="X236" s="342">
        <v>110069884</v>
      </c>
      <c r="Y236" s="342">
        <v>119548537</v>
      </c>
      <c r="Z236" s="342">
        <v>124844436</v>
      </c>
      <c r="AA236" s="342">
        <v>118794261</v>
      </c>
      <c r="AB236" s="342">
        <v>118614083</v>
      </c>
      <c r="AC236" s="342">
        <v>124605908</v>
      </c>
      <c r="AD236" s="342" t="s">
        <v>2321</v>
      </c>
      <c r="AE236" s="342" t="s">
        <v>2022</v>
      </c>
      <c r="AF236" s="342" t="s">
        <v>2022</v>
      </c>
      <c r="AG236" s="342"/>
    </row>
    <row r="237" spans="1:34" x14ac:dyDescent="0.3">
      <c r="A237" s="340" t="s">
        <v>590</v>
      </c>
      <c r="B237" s="342" t="s">
        <v>8</v>
      </c>
      <c r="C237" s="342"/>
      <c r="D237" s="342" t="s">
        <v>37</v>
      </c>
      <c r="E237" s="342"/>
      <c r="F237" s="342"/>
      <c r="G237" s="342"/>
      <c r="H237" s="342"/>
      <c r="I237" s="342"/>
      <c r="J237" s="342">
        <v>2758</v>
      </c>
      <c r="K237" s="342">
        <v>728</v>
      </c>
      <c r="L237" s="342">
        <v>698</v>
      </c>
      <c r="M237" s="342">
        <v>6023960</v>
      </c>
      <c r="N237" s="342">
        <v>6240830</v>
      </c>
      <c r="O237" s="342">
        <v>6317117</v>
      </c>
      <c r="P237" s="342" t="s">
        <v>1073</v>
      </c>
      <c r="Q237" s="342"/>
      <c r="R237" s="342" t="s">
        <v>1045</v>
      </c>
      <c r="S237" s="342"/>
      <c r="T237" s="342"/>
      <c r="U237" s="342"/>
      <c r="V237" s="342"/>
      <c r="W237" s="342"/>
      <c r="X237" s="342">
        <v>2758</v>
      </c>
      <c r="Y237" s="342">
        <v>728</v>
      </c>
      <c r="Z237" s="342">
        <v>698</v>
      </c>
      <c r="AA237" s="342">
        <v>6023960</v>
      </c>
      <c r="AB237" s="342">
        <v>6240830</v>
      </c>
      <c r="AC237" s="342">
        <v>6317117</v>
      </c>
      <c r="AD237" s="342" t="s">
        <v>2321</v>
      </c>
      <c r="AE237" s="342" t="s">
        <v>2326</v>
      </c>
      <c r="AF237" s="342" t="s">
        <v>2022</v>
      </c>
      <c r="AG237" s="342"/>
    </row>
    <row r="238" spans="1:34" x14ac:dyDescent="0.3">
      <c r="A238" s="340" t="s">
        <v>591</v>
      </c>
      <c r="B238" s="342" t="s">
        <v>9</v>
      </c>
      <c r="C238" s="342"/>
      <c r="D238" s="342" t="s">
        <v>37</v>
      </c>
      <c r="E238" s="342"/>
      <c r="F238" s="342"/>
      <c r="G238" s="342"/>
      <c r="H238" s="342"/>
      <c r="I238" s="342"/>
      <c r="J238" s="342">
        <v>110067126</v>
      </c>
      <c r="K238" s="342">
        <v>119547808</v>
      </c>
      <c r="L238" s="342">
        <v>124843739</v>
      </c>
      <c r="M238" s="342">
        <v>112770301</v>
      </c>
      <c r="N238" s="342">
        <v>112373253</v>
      </c>
      <c r="O238" s="342">
        <v>118288791</v>
      </c>
      <c r="P238" s="342" t="s">
        <v>1072</v>
      </c>
      <c r="Q238" s="342"/>
      <c r="R238" s="342" t="s">
        <v>1045</v>
      </c>
      <c r="S238" s="342"/>
      <c r="T238" s="342"/>
      <c r="U238" s="342"/>
      <c r="V238" s="342"/>
      <c r="W238" s="342"/>
      <c r="X238" s="342">
        <v>110067126</v>
      </c>
      <c r="Y238" s="342">
        <v>119547808</v>
      </c>
      <c r="Z238" s="342">
        <v>124843739</v>
      </c>
      <c r="AA238" s="342">
        <v>112770301</v>
      </c>
      <c r="AB238" s="342">
        <v>112373253</v>
      </c>
      <c r="AC238" s="342">
        <v>118288791</v>
      </c>
      <c r="AD238" s="342" t="s">
        <v>2321</v>
      </c>
      <c r="AE238" s="342" t="s">
        <v>2022</v>
      </c>
      <c r="AF238" s="342" t="s">
        <v>2022</v>
      </c>
      <c r="AG238" s="342"/>
    </row>
    <row r="239" spans="1:34" x14ac:dyDescent="0.3">
      <c r="A239" s="340" t="s">
        <v>592</v>
      </c>
      <c r="B239" s="342" t="s">
        <v>104</v>
      </c>
      <c r="C239" s="342"/>
      <c r="D239" s="342" t="s">
        <v>37</v>
      </c>
      <c r="E239" s="342"/>
      <c r="F239" s="342"/>
      <c r="G239" s="342"/>
      <c r="H239" s="342"/>
      <c r="I239" s="342"/>
      <c r="J239" s="342">
        <v>4707904</v>
      </c>
      <c r="K239" s="342">
        <v>5271509</v>
      </c>
      <c r="L239" s="342">
        <v>6093589</v>
      </c>
      <c r="M239" s="342">
        <v>13519423</v>
      </c>
      <c r="N239" s="342">
        <v>9682565</v>
      </c>
      <c r="O239" s="342">
        <v>10462079</v>
      </c>
      <c r="P239" s="342" t="s">
        <v>1353</v>
      </c>
      <c r="Q239" s="342"/>
      <c r="R239" s="342" t="s">
        <v>1045</v>
      </c>
      <c r="S239" s="342"/>
      <c r="T239" s="342"/>
      <c r="U239" s="342"/>
      <c r="V239" s="342"/>
      <c r="W239" s="342"/>
      <c r="X239" s="342">
        <v>4707904</v>
      </c>
      <c r="Y239" s="342">
        <v>5271509</v>
      </c>
      <c r="Z239" s="342">
        <v>6093589</v>
      </c>
      <c r="AA239" s="342">
        <v>13519423</v>
      </c>
      <c r="AB239" s="342">
        <v>9682565</v>
      </c>
      <c r="AC239" s="342">
        <v>10462079</v>
      </c>
      <c r="AD239" s="342" t="s">
        <v>2320</v>
      </c>
      <c r="AE239" s="342" t="s">
        <v>2022</v>
      </c>
      <c r="AF239" s="342" t="s">
        <v>2022</v>
      </c>
      <c r="AG239" s="342"/>
    </row>
    <row r="240" spans="1:34" x14ac:dyDescent="0.3">
      <c r="A240" s="340" t="s">
        <v>593</v>
      </c>
      <c r="B240" s="342" t="s">
        <v>171</v>
      </c>
      <c r="C240" s="342"/>
      <c r="D240" s="342" t="s">
        <v>37</v>
      </c>
      <c r="E240" s="342"/>
      <c r="F240" s="342"/>
      <c r="G240" s="342"/>
      <c r="H240" s="342"/>
      <c r="I240" s="342"/>
      <c r="J240" s="342">
        <v>11</v>
      </c>
      <c r="K240" s="342">
        <v>28</v>
      </c>
      <c r="L240" s="342">
        <v>1194</v>
      </c>
      <c r="M240" s="342">
        <v>0</v>
      </c>
      <c r="N240" s="342">
        <v>48</v>
      </c>
      <c r="O240" s="342">
        <v>49</v>
      </c>
      <c r="P240" s="342" t="s">
        <v>1078</v>
      </c>
      <c r="Q240" s="342"/>
      <c r="R240" s="342" t="s">
        <v>1045</v>
      </c>
      <c r="S240" s="342"/>
      <c r="T240" s="342"/>
      <c r="U240" s="342"/>
      <c r="V240" s="342"/>
      <c r="W240" s="342"/>
      <c r="X240" s="342">
        <v>11</v>
      </c>
      <c r="Y240" s="342">
        <v>28</v>
      </c>
      <c r="Z240" s="342">
        <v>1194</v>
      </c>
      <c r="AA240" s="342">
        <v>0</v>
      </c>
      <c r="AB240" s="342">
        <v>48</v>
      </c>
      <c r="AC240" s="342">
        <v>49</v>
      </c>
      <c r="AD240" s="342" t="s">
        <v>2321</v>
      </c>
      <c r="AE240" s="342" t="s">
        <v>2022</v>
      </c>
      <c r="AF240" s="342" t="s">
        <v>2022</v>
      </c>
      <c r="AG240" s="342"/>
    </row>
    <row r="241" spans="1:33" x14ac:dyDescent="0.3">
      <c r="A241" s="340" t="s">
        <v>594</v>
      </c>
      <c r="B241" s="342" t="s">
        <v>8</v>
      </c>
      <c r="C241" s="342"/>
      <c r="D241" s="342" t="s">
        <v>37</v>
      </c>
      <c r="E241" s="342"/>
      <c r="F241" s="342"/>
      <c r="G241" s="342"/>
      <c r="H241" s="342"/>
      <c r="I241" s="342"/>
      <c r="J241" s="342">
        <v>11</v>
      </c>
      <c r="K241" s="342">
        <v>28</v>
      </c>
      <c r="L241" s="342">
        <v>1194</v>
      </c>
      <c r="M241" s="342">
        <v>0</v>
      </c>
      <c r="N241" s="342">
        <v>20</v>
      </c>
      <c r="O241" s="342">
        <v>13</v>
      </c>
      <c r="P241" s="342" t="s">
        <v>1073</v>
      </c>
      <c r="Q241" s="342"/>
      <c r="R241" s="342" t="s">
        <v>1045</v>
      </c>
      <c r="S241" s="342"/>
      <c r="T241" s="342"/>
      <c r="U241" s="342"/>
      <c r="V241" s="342"/>
      <c r="W241" s="342"/>
      <c r="X241" s="342">
        <v>11</v>
      </c>
      <c r="Y241" s="342">
        <v>28</v>
      </c>
      <c r="Z241" s="342">
        <v>1194</v>
      </c>
      <c r="AA241" s="342">
        <v>0</v>
      </c>
      <c r="AB241" s="342">
        <v>20</v>
      </c>
      <c r="AC241" s="342">
        <v>13</v>
      </c>
      <c r="AD241" s="342" t="s">
        <v>2321</v>
      </c>
      <c r="AE241" s="342" t="s">
        <v>2326</v>
      </c>
      <c r="AF241" s="342" t="s">
        <v>2022</v>
      </c>
      <c r="AG241" s="342"/>
    </row>
    <row r="242" spans="1:33" x14ac:dyDescent="0.3">
      <c r="A242" s="340" t="s">
        <v>595</v>
      </c>
      <c r="B242" s="342" t="s">
        <v>9</v>
      </c>
      <c r="C242" s="342"/>
      <c r="D242" s="342" t="s">
        <v>37</v>
      </c>
      <c r="E242" s="342"/>
      <c r="F242" s="342"/>
      <c r="G242" s="342"/>
      <c r="H242" s="342"/>
      <c r="I242" s="342"/>
      <c r="J242" s="342">
        <v>0</v>
      </c>
      <c r="K242" s="342">
        <v>0</v>
      </c>
      <c r="L242" s="342">
        <v>0</v>
      </c>
      <c r="M242" s="342">
        <v>0</v>
      </c>
      <c r="N242" s="342">
        <v>28</v>
      </c>
      <c r="O242" s="342">
        <v>36</v>
      </c>
      <c r="P242" s="342" t="s">
        <v>1072</v>
      </c>
      <c r="Q242" s="342"/>
      <c r="R242" s="342" t="s">
        <v>1045</v>
      </c>
      <c r="S242" s="342"/>
      <c r="T242" s="342"/>
      <c r="U242" s="342"/>
      <c r="V242" s="342"/>
      <c r="W242" s="342"/>
      <c r="X242" s="342">
        <v>0</v>
      </c>
      <c r="Y242" s="342">
        <v>0</v>
      </c>
      <c r="Z242" s="342">
        <v>0</v>
      </c>
      <c r="AA242" s="342">
        <v>0</v>
      </c>
      <c r="AB242" s="342">
        <v>28</v>
      </c>
      <c r="AC242" s="342">
        <v>36</v>
      </c>
      <c r="AD242" s="342" t="s">
        <v>2321</v>
      </c>
      <c r="AE242" s="342" t="s">
        <v>2022</v>
      </c>
      <c r="AF242" s="342" t="s">
        <v>2022</v>
      </c>
      <c r="AG242" s="342"/>
    </row>
    <row r="243" spans="1:33" x14ac:dyDescent="0.3">
      <c r="A243" s="340" t="s">
        <v>596</v>
      </c>
      <c r="B243" s="342" t="s">
        <v>172</v>
      </c>
      <c r="C243" s="342"/>
      <c r="D243" s="342" t="s">
        <v>37</v>
      </c>
      <c r="E243" s="342"/>
      <c r="F243" s="342"/>
      <c r="G243" s="342"/>
      <c r="H243" s="342"/>
      <c r="I243" s="342"/>
      <c r="J243" s="342">
        <v>4707893</v>
      </c>
      <c r="K243" s="342">
        <v>5271482</v>
      </c>
      <c r="L243" s="342">
        <v>6092395</v>
      </c>
      <c r="M243" s="342">
        <v>13519423</v>
      </c>
      <c r="N243" s="342">
        <v>9682517</v>
      </c>
      <c r="O243" s="342">
        <v>10461593</v>
      </c>
      <c r="P243" s="342" t="s">
        <v>1077</v>
      </c>
      <c r="Q243" s="342"/>
      <c r="R243" s="342" t="s">
        <v>1045</v>
      </c>
      <c r="S243" s="342"/>
      <c r="T243" s="342"/>
      <c r="U243" s="342"/>
      <c r="V243" s="342"/>
      <c r="W243" s="342"/>
      <c r="X243" s="342">
        <v>4707893</v>
      </c>
      <c r="Y243" s="342">
        <v>5271482</v>
      </c>
      <c r="Z243" s="342">
        <v>6092395</v>
      </c>
      <c r="AA243" s="342">
        <v>13519423</v>
      </c>
      <c r="AB243" s="342">
        <v>9682517</v>
      </c>
      <c r="AC243" s="342">
        <v>10461593</v>
      </c>
      <c r="AD243" s="342" t="s">
        <v>2320</v>
      </c>
      <c r="AE243" s="342" t="s">
        <v>2022</v>
      </c>
      <c r="AF243" s="342" t="s">
        <v>2022</v>
      </c>
      <c r="AG243" s="342"/>
    </row>
    <row r="244" spans="1:33" x14ac:dyDescent="0.3">
      <c r="A244" s="340" t="s">
        <v>597</v>
      </c>
      <c r="B244" s="342" t="s">
        <v>8</v>
      </c>
      <c r="C244" s="342"/>
      <c r="D244" s="342" t="s">
        <v>37</v>
      </c>
      <c r="E244" s="342"/>
      <c r="F244" s="342"/>
      <c r="G244" s="342"/>
      <c r="H244" s="342"/>
      <c r="I244" s="342"/>
      <c r="J244" s="342">
        <v>865</v>
      </c>
      <c r="K244" s="342">
        <v>3074</v>
      </c>
      <c r="L244" s="342">
        <v>3537</v>
      </c>
      <c r="M244" s="342">
        <v>1119</v>
      </c>
      <c r="N244" s="342">
        <v>672</v>
      </c>
      <c r="O244" s="342">
        <v>492</v>
      </c>
      <c r="P244" s="342" t="s">
        <v>1073</v>
      </c>
      <c r="Q244" s="342"/>
      <c r="R244" s="342" t="s">
        <v>1045</v>
      </c>
      <c r="S244" s="342"/>
      <c r="T244" s="342"/>
      <c r="U244" s="342"/>
      <c r="V244" s="342"/>
      <c r="W244" s="342"/>
      <c r="X244" s="342">
        <v>865</v>
      </c>
      <c r="Y244" s="342">
        <v>3074</v>
      </c>
      <c r="Z244" s="342">
        <v>3537</v>
      </c>
      <c r="AA244" s="342">
        <v>1119</v>
      </c>
      <c r="AB244" s="342">
        <v>672</v>
      </c>
      <c r="AC244" s="342">
        <v>492</v>
      </c>
      <c r="AD244" s="342" t="s">
        <v>2320</v>
      </c>
      <c r="AE244" s="342" t="s">
        <v>2326</v>
      </c>
      <c r="AF244" s="342" t="s">
        <v>2022</v>
      </c>
      <c r="AG244" s="342"/>
    </row>
    <row r="245" spans="1:33" x14ac:dyDescent="0.3">
      <c r="A245" s="340" t="s">
        <v>598</v>
      </c>
      <c r="B245" s="342" t="s">
        <v>9</v>
      </c>
      <c r="C245" s="342"/>
      <c r="D245" s="342" t="s">
        <v>37</v>
      </c>
      <c r="E245" s="342"/>
      <c r="F245" s="342"/>
      <c r="G245" s="342"/>
      <c r="H245" s="342"/>
      <c r="I245" s="342"/>
      <c r="J245" s="342">
        <v>4707028</v>
      </c>
      <c r="K245" s="342">
        <v>5268408</v>
      </c>
      <c r="L245" s="342">
        <v>6088858</v>
      </c>
      <c r="M245" s="342">
        <v>13518304</v>
      </c>
      <c r="N245" s="342">
        <v>9681845</v>
      </c>
      <c r="O245" s="342">
        <v>10461101</v>
      </c>
      <c r="P245" s="342" t="s">
        <v>1072</v>
      </c>
      <c r="Q245" s="342"/>
      <c r="R245" s="342" t="s">
        <v>1045</v>
      </c>
      <c r="S245" s="342"/>
      <c r="T245" s="342"/>
      <c r="U245" s="342"/>
      <c r="V245" s="342"/>
      <c r="W245" s="342"/>
      <c r="X245" s="342">
        <v>4707028</v>
      </c>
      <c r="Y245" s="342">
        <v>5268408</v>
      </c>
      <c r="Z245" s="342">
        <v>6088858</v>
      </c>
      <c r="AA245" s="342">
        <v>13518304</v>
      </c>
      <c r="AB245" s="342">
        <v>9681845</v>
      </c>
      <c r="AC245" s="342">
        <v>10461101</v>
      </c>
      <c r="AD245" s="342" t="s">
        <v>2320</v>
      </c>
      <c r="AE245" s="342" t="s">
        <v>2022</v>
      </c>
      <c r="AF245" s="342" t="s">
        <v>2022</v>
      </c>
      <c r="AG245" s="342"/>
    </row>
    <row r="246" spans="1:33" s="124" customFormat="1" x14ac:dyDescent="0.3">
      <c r="A246" s="340" t="s">
        <v>2492</v>
      </c>
      <c r="B246" s="342" t="s">
        <v>2495</v>
      </c>
      <c r="C246" s="342"/>
      <c r="D246" s="342" t="s">
        <v>37</v>
      </c>
      <c r="E246" s="342"/>
      <c r="F246" s="342"/>
      <c r="G246" s="342"/>
      <c r="H246" s="342"/>
      <c r="I246" s="342"/>
      <c r="J246" s="342">
        <v>2</v>
      </c>
      <c r="K246" s="342">
        <v>961</v>
      </c>
      <c r="L246" s="342">
        <v>228</v>
      </c>
      <c r="M246" s="342">
        <v>309</v>
      </c>
      <c r="N246" s="342">
        <v>126</v>
      </c>
      <c r="O246" s="342">
        <v>438</v>
      </c>
      <c r="P246" s="342" t="s">
        <v>2496</v>
      </c>
      <c r="Q246" s="342"/>
      <c r="R246" s="342" t="s">
        <v>1045</v>
      </c>
      <c r="S246" s="342"/>
      <c r="T246" s="342"/>
      <c r="U246" s="342"/>
      <c r="V246" s="342"/>
      <c r="W246" s="342"/>
      <c r="X246" s="342">
        <v>2</v>
      </c>
      <c r="Y246" s="342">
        <v>961</v>
      </c>
      <c r="Z246" s="342">
        <v>228</v>
      </c>
      <c r="AA246" s="342">
        <v>309</v>
      </c>
      <c r="AB246" s="342">
        <v>126</v>
      </c>
      <c r="AC246" s="342">
        <v>438</v>
      </c>
      <c r="AD246" s="342"/>
      <c r="AE246" s="342"/>
      <c r="AF246" s="342"/>
      <c r="AG246" s="342"/>
    </row>
    <row r="247" spans="1:33" s="124" customFormat="1" x14ac:dyDescent="0.3">
      <c r="A247" s="340" t="s">
        <v>2493</v>
      </c>
      <c r="B247" s="342" t="s">
        <v>8</v>
      </c>
      <c r="C247" s="342"/>
      <c r="D247" s="342" t="s">
        <v>37</v>
      </c>
      <c r="E247" s="342"/>
      <c r="F247" s="342"/>
      <c r="G247" s="342"/>
      <c r="H247" s="342"/>
      <c r="I247" s="342"/>
      <c r="J247" s="342">
        <v>2</v>
      </c>
      <c r="K247" s="342">
        <v>961</v>
      </c>
      <c r="L247" s="342">
        <v>37</v>
      </c>
      <c r="M247" s="342">
        <v>98</v>
      </c>
      <c r="N247" s="342">
        <v>4</v>
      </c>
      <c r="O247" s="342">
        <v>0</v>
      </c>
      <c r="P247" s="342" t="s">
        <v>1073</v>
      </c>
      <c r="Q247" s="342"/>
      <c r="R247" s="342" t="s">
        <v>1045</v>
      </c>
      <c r="S247" s="342"/>
      <c r="T247" s="342"/>
      <c r="U247" s="342"/>
      <c r="V247" s="342"/>
      <c r="W247" s="342"/>
      <c r="X247" s="342">
        <v>2</v>
      </c>
      <c r="Y247" s="342">
        <v>961</v>
      </c>
      <c r="Z247" s="342">
        <v>37</v>
      </c>
      <c r="AA247" s="342">
        <v>98</v>
      </c>
      <c r="AB247" s="342">
        <v>4</v>
      </c>
      <c r="AC247" s="342">
        <v>0</v>
      </c>
      <c r="AD247" s="342"/>
      <c r="AE247" s="342"/>
      <c r="AF247" s="342"/>
      <c r="AG247" s="342"/>
    </row>
    <row r="248" spans="1:33" s="124" customFormat="1" x14ac:dyDescent="0.3">
      <c r="A248" s="340" t="s">
        <v>2494</v>
      </c>
      <c r="B248" s="342" t="s">
        <v>9</v>
      </c>
      <c r="C248" s="342"/>
      <c r="D248" s="342" t="s">
        <v>37</v>
      </c>
      <c r="E248" s="342"/>
      <c r="F248" s="342"/>
      <c r="G248" s="342"/>
      <c r="H248" s="342"/>
      <c r="I248" s="342"/>
      <c r="J248" s="342">
        <v>0</v>
      </c>
      <c r="K248" s="342">
        <v>0</v>
      </c>
      <c r="L248" s="342">
        <v>191</v>
      </c>
      <c r="M248" s="342">
        <v>211</v>
      </c>
      <c r="N248" s="342">
        <v>122</v>
      </c>
      <c r="O248" s="342">
        <v>438</v>
      </c>
      <c r="P248" s="342" t="s">
        <v>1072</v>
      </c>
      <c r="Q248" s="342"/>
      <c r="R248" s="342" t="s">
        <v>1045</v>
      </c>
      <c r="S248" s="342"/>
      <c r="T248" s="342"/>
      <c r="U248" s="342"/>
      <c r="V248" s="342"/>
      <c r="W248" s="342"/>
      <c r="X248" s="342">
        <v>0</v>
      </c>
      <c r="Y248" s="342">
        <v>0</v>
      </c>
      <c r="Z248" s="342">
        <v>191</v>
      </c>
      <c r="AA248" s="342">
        <v>211</v>
      </c>
      <c r="AB248" s="342">
        <v>122</v>
      </c>
      <c r="AC248" s="342">
        <v>438</v>
      </c>
      <c r="AD248" s="342"/>
      <c r="AE248" s="342"/>
      <c r="AF248" s="342"/>
      <c r="AG248" s="342"/>
    </row>
    <row r="249" spans="1:33" x14ac:dyDescent="0.3">
      <c r="A249" s="340" t="s">
        <v>599</v>
      </c>
      <c r="B249" s="342" t="s">
        <v>57</v>
      </c>
      <c r="C249" s="342"/>
      <c r="D249" s="342" t="s">
        <v>54</v>
      </c>
      <c r="E249" s="342"/>
      <c r="F249" s="342"/>
      <c r="G249" s="342"/>
      <c r="H249" s="342"/>
      <c r="I249" s="342"/>
      <c r="J249" s="342">
        <v>4</v>
      </c>
      <c r="K249" s="342">
        <v>4</v>
      </c>
      <c r="L249" s="342">
        <v>5</v>
      </c>
      <c r="M249" s="342">
        <v>10</v>
      </c>
      <c r="N249" s="342">
        <v>8</v>
      </c>
      <c r="O249" s="342">
        <v>8</v>
      </c>
      <c r="P249" s="342" t="s">
        <v>1079</v>
      </c>
      <c r="Q249" s="342"/>
      <c r="R249" s="342" t="s">
        <v>54</v>
      </c>
      <c r="S249" s="342"/>
      <c r="T249" s="342"/>
      <c r="U249" s="342"/>
      <c r="V249" s="342"/>
      <c r="W249" s="342"/>
      <c r="X249" s="342">
        <v>4</v>
      </c>
      <c r="Y249" s="342">
        <v>4</v>
      </c>
      <c r="Z249" s="342">
        <v>5</v>
      </c>
      <c r="AA249" s="342">
        <v>10</v>
      </c>
      <c r="AB249" s="342">
        <v>8</v>
      </c>
      <c r="AC249" s="342">
        <v>8</v>
      </c>
      <c r="AD249" s="342" t="s">
        <v>2318</v>
      </c>
      <c r="AE249" s="342" t="s">
        <v>2022</v>
      </c>
      <c r="AF249" s="342" t="s">
        <v>2384</v>
      </c>
      <c r="AG249" s="342"/>
    </row>
    <row r="250" spans="1:33" x14ac:dyDescent="0.3">
      <c r="A250" s="340" t="s">
        <v>600</v>
      </c>
      <c r="B250" s="342" t="s">
        <v>310</v>
      </c>
      <c r="C250" s="342"/>
      <c r="D250" s="342" t="s">
        <v>54</v>
      </c>
      <c r="E250" s="342"/>
      <c r="F250" s="342"/>
      <c r="G250" s="342"/>
      <c r="H250" s="342"/>
      <c r="I250" s="342"/>
      <c r="J250" s="342">
        <v>4</v>
      </c>
      <c r="K250" s="342">
        <v>4</v>
      </c>
      <c r="L250" s="342">
        <v>5</v>
      </c>
      <c r="M250" s="342">
        <v>10</v>
      </c>
      <c r="N250" s="342">
        <v>8</v>
      </c>
      <c r="O250" s="342">
        <v>8</v>
      </c>
      <c r="P250" s="342" t="s">
        <v>1080</v>
      </c>
      <c r="Q250" s="342"/>
      <c r="R250" s="342" t="s">
        <v>54</v>
      </c>
      <c r="S250" s="342"/>
      <c r="T250" s="342"/>
      <c r="U250" s="342"/>
      <c r="V250" s="342"/>
      <c r="W250" s="342"/>
      <c r="X250" s="342">
        <v>4</v>
      </c>
      <c r="Y250" s="342">
        <v>4</v>
      </c>
      <c r="Z250" s="342">
        <v>5</v>
      </c>
      <c r="AA250" s="342">
        <v>10</v>
      </c>
      <c r="AB250" s="342">
        <v>8</v>
      </c>
      <c r="AC250" s="342">
        <v>8</v>
      </c>
      <c r="AD250" s="342" t="s">
        <v>2318</v>
      </c>
      <c r="AE250" s="342" t="s">
        <v>2022</v>
      </c>
      <c r="AF250" s="342" t="s">
        <v>2384</v>
      </c>
      <c r="AG250" s="342"/>
    </row>
    <row r="251" spans="1:33" x14ac:dyDescent="0.3">
      <c r="A251" s="340" t="s">
        <v>601</v>
      </c>
      <c r="B251" s="342" t="s">
        <v>311</v>
      </c>
      <c r="C251" s="342"/>
      <c r="D251" s="342" t="s">
        <v>54</v>
      </c>
      <c r="E251" s="342"/>
      <c r="F251" s="342"/>
      <c r="G251" s="342"/>
      <c r="H251" s="342"/>
      <c r="I251" s="342"/>
      <c r="J251" s="342">
        <v>61</v>
      </c>
      <c r="K251" s="342">
        <v>57</v>
      </c>
      <c r="L251" s="342">
        <v>76</v>
      </c>
      <c r="M251" s="342">
        <v>81</v>
      </c>
      <c r="N251" s="342">
        <v>80</v>
      </c>
      <c r="O251" s="342">
        <v>61</v>
      </c>
      <c r="P251" s="342" t="s">
        <v>1081</v>
      </c>
      <c r="Q251" s="342"/>
      <c r="R251" s="342" t="s">
        <v>54</v>
      </c>
      <c r="S251" s="342"/>
      <c r="T251" s="342"/>
      <c r="U251" s="342"/>
      <c r="V251" s="342"/>
      <c r="W251" s="342"/>
      <c r="X251" s="342">
        <v>61</v>
      </c>
      <c r="Y251" s="342">
        <v>57</v>
      </c>
      <c r="Z251" s="342">
        <v>76</v>
      </c>
      <c r="AA251" s="342">
        <v>81</v>
      </c>
      <c r="AB251" s="342">
        <v>80</v>
      </c>
      <c r="AC251" s="342">
        <v>61</v>
      </c>
      <c r="AD251" s="342" t="s">
        <v>2318</v>
      </c>
      <c r="AE251" s="342" t="s">
        <v>2022</v>
      </c>
      <c r="AF251" s="342" t="s">
        <v>2384</v>
      </c>
      <c r="AG251" s="342"/>
    </row>
    <row r="252" spans="1:33" x14ac:dyDescent="0.3">
      <c r="A252" s="340" t="s">
        <v>602</v>
      </c>
      <c r="B252" s="342" t="s">
        <v>2499</v>
      </c>
      <c r="C252" s="342"/>
      <c r="D252" s="342"/>
      <c r="E252" s="342"/>
      <c r="F252" s="342"/>
      <c r="G252" s="342"/>
      <c r="H252" s="342"/>
      <c r="I252" s="342"/>
      <c r="J252" s="342"/>
      <c r="K252" s="342"/>
      <c r="L252" s="342"/>
      <c r="M252" s="342" t="s">
        <v>169</v>
      </c>
      <c r="N252" s="342" t="s">
        <v>168</v>
      </c>
      <c r="O252" s="342" t="s">
        <v>140</v>
      </c>
      <c r="P252" s="342" t="s">
        <v>2500</v>
      </c>
      <c r="Q252" s="342"/>
      <c r="R252" s="342"/>
      <c r="S252" s="342"/>
      <c r="T252" s="342"/>
      <c r="U252" s="342"/>
      <c r="V252" s="342"/>
      <c r="W252" s="342"/>
      <c r="X252" s="342"/>
      <c r="Y252" s="342"/>
      <c r="Z252" s="342"/>
      <c r="AA252" s="342" t="s">
        <v>1089</v>
      </c>
      <c r="AB252" s="342" t="s">
        <v>1088</v>
      </c>
      <c r="AC252" s="342" t="s">
        <v>157</v>
      </c>
      <c r="AD252" s="342"/>
      <c r="AE252" s="342"/>
      <c r="AF252" s="342"/>
      <c r="AG252" s="342"/>
    </row>
    <row r="253" spans="1:33" x14ac:dyDescent="0.3">
      <c r="A253" s="340" t="s">
        <v>603</v>
      </c>
      <c r="B253" s="342" t="s">
        <v>1359</v>
      </c>
      <c r="C253" s="342"/>
      <c r="D253" s="342" t="s">
        <v>37</v>
      </c>
      <c r="E253" s="342"/>
      <c r="F253" s="342"/>
      <c r="G253" s="342"/>
      <c r="H253" s="342"/>
      <c r="I253" s="342"/>
      <c r="J253" s="342"/>
      <c r="K253" s="342"/>
      <c r="L253" s="342"/>
      <c r="M253" s="342">
        <v>911</v>
      </c>
      <c r="N253" s="342">
        <v>124604997</v>
      </c>
      <c r="O253" s="342">
        <v>124605908</v>
      </c>
      <c r="P253" s="342" t="s">
        <v>1358</v>
      </c>
      <c r="Q253" s="342"/>
      <c r="R253" s="342" t="s">
        <v>1045</v>
      </c>
      <c r="S253" s="342"/>
      <c r="T253" s="342"/>
      <c r="U253" s="342"/>
      <c r="V253" s="342"/>
      <c r="W253" s="342"/>
      <c r="X253" s="342"/>
      <c r="Y253" s="342"/>
      <c r="Z253" s="342"/>
      <c r="AA253" s="342">
        <v>911</v>
      </c>
      <c r="AB253" s="342">
        <v>124604997</v>
      </c>
      <c r="AC253" s="342">
        <v>124605908</v>
      </c>
      <c r="AD253" s="342" t="s">
        <v>2321</v>
      </c>
      <c r="AE253" s="342" t="s">
        <v>2022</v>
      </c>
      <c r="AF253" s="342" t="s">
        <v>2022</v>
      </c>
      <c r="AG253" s="342"/>
    </row>
    <row r="254" spans="1:33" x14ac:dyDescent="0.3">
      <c r="A254" s="340" t="s">
        <v>604</v>
      </c>
      <c r="B254" s="342" t="s">
        <v>170</v>
      </c>
      <c r="C254" s="342"/>
      <c r="D254" s="342" t="s">
        <v>37</v>
      </c>
      <c r="E254" s="342"/>
      <c r="F254" s="342"/>
      <c r="G254" s="342"/>
      <c r="H254" s="342"/>
      <c r="I254" s="342"/>
      <c r="J254" s="342"/>
      <c r="K254" s="342"/>
      <c r="L254" s="342"/>
      <c r="M254" s="342">
        <v>0</v>
      </c>
      <c r="N254" s="342">
        <v>6317117</v>
      </c>
      <c r="O254" s="342">
        <v>6317117</v>
      </c>
      <c r="P254" s="342" t="s">
        <v>1073</v>
      </c>
      <c r="Q254" s="342"/>
      <c r="R254" s="342" t="s">
        <v>1045</v>
      </c>
      <c r="S254" s="342"/>
      <c r="T254" s="342"/>
      <c r="U254" s="342"/>
      <c r="V254" s="342"/>
      <c r="W254" s="342"/>
      <c r="X254" s="342"/>
      <c r="Y254" s="342"/>
      <c r="Z254" s="342"/>
      <c r="AA254" s="342">
        <v>0</v>
      </c>
      <c r="AB254" s="342">
        <v>6317117</v>
      </c>
      <c r="AC254" s="342">
        <v>6317117</v>
      </c>
      <c r="AD254" s="342" t="s">
        <v>2321</v>
      </c>
      <c r="AE254" s="342" t="s">
        <v>2326</v>
      </c>
      <c r="AF254" s="342" t="s">
        <v>2022</v>
      </c>
      <c r="AG254" s="342"/>
    </row>
    <row r="255" spans="1:33" x14ac:dyDescent="0.3">
      <c r="A255" s="340" t="s">
        <v>605</v>
      </c>
      <c r="B255" s="342" t="s">
        <v>173</v>
      </c>
      <c r="C255" s="342"/>
      <c r="D255" s="342" t="s">
        <v>37</v>
      </c>
      <c r="E255" s="342"/>
      <c r="F255" s="342"/>
      <c r="G255" s="342"/>
      <c r="H255" s="342"/>
      <c r="I255" s="342"/>
      <c r="J255" s="342"/>
      <c r="K255" s="342"/>
      <c r="L255" s="342"/>
      <c r="M255" s="342">
        <v>911</v>
      </c>
      <c r="N255" s="342">
        <v>118287880</v>
      </c>
      <c r="O255" s="342">
        <v>118288791</v>
      </c>
      <c r="P255" s="342" t="s">
        <v>1072</v>
      </c>
      <c r="Q255" s="342"/>
      <c r="R255" s="342" t="s">
        <v>1045</v>
      </c>
      <c r="S255" s="342"/>
      <c r="T255" s="342"/>
      <c r="U255" s="342"/>
      <c r="V255" s="342"/>
      <c r="W255" s="342"/>
      <c r="X255" s="342"/>
      <c r="Y255" s="342"/>
      <c r="Z255" s="342"/>
      <c r="AA255" s="342">
        <v>911</v>
      </c>
      <c r="AB255" s="342">
        <v>118287880</v>
      </c>
      <c r="AC255" s="342">
        <v>118288791</v>
      </c>
      <c r="AD255" s="342" t="s">
        <v>2321</v>
      </c>
      <c r="AE255" s="342" t="s">
        <v>2022</v>
      </c>
      <c r="AF255" s="342" t="s">
        <v>2022</v>
      </c>
      <c r="AG255" s="342"/>
    </row>
    <row r="256" spans="1:33" x14ac:dyDescent="0.3">
      <c r="A256" s="340" t="s">
        <v>606</v>
      </c>
      <c r="B256" s="342" t="s">
        <v>104</v>
      </c>
      <c r="C256" s="342"/>
      <c r="D256" s="342" t="s">
        <v>37</v>
      </c>
      <c r="E256" s="342"/>
      <c r="F256" s="342"/>
      <c r="G256" s="342"/>
      <c r="H256" s="342"/>
      <c r="I256" s="342"/>
      <c r="J256" s="342"/>
      <c r="K256" s="342"/>
      <c r="L256" s="342"/>
      <c r="M256" s="342">
        <v>1420</v>
      </c>
      <c r="N256" s="342">
        <v>10460659</v>
      </c>
      <c r="O256" s="342">
        <v>10462079</v>
      </c>
      <c r="P256" s="342" t="s">
        <v>1076</v>
      </c>
      <c r="Q256" s="342"/>
      <c r="R256" s="342" t="s">
        <v>1045</v>
      </c>
      <c r="S256" s="342"/>
      <c r="T256" s="342"/>
      <c r="U256" s="342"/>
      <c r="V256" s="342"/>
      <c r="W256" s="342"/>
      <c r="X256" s="342"/>
      <c r="Y256" s="342"/>
      <c r="Z256" s="342"/>
      <c r="AA256" s="342">
        <v>1420</v>
      </c>
      <c r="AB256" s="342">
        <v>10460659</v>
      </c>
      <c r="AC256" s="342">
        <v>10462079</v>
      </c>
      <c r="AD256" s="342" t="s">
        <v>2320</v>
      </c>
      <c r="AE256" s="342" t="s">
        <v>2022</v>
      </c>
      <c r="AF256" s="342" t="s">
        <v>2022</v>
      </c>
      <c r="AG256" s="342"/>
    </row>
    <row r="257" spans="1:33" x14ac:dyDescent="0.3">
      <c r="A257" s="340" t="s">
        <v>607</v>
      </c>
      <c r="B257" s="342" t="s">
        <v>170</v>
      </c>
      <c r="C257" s="342"/>
      <c r="D257" s="342" t="s">
        <v>37</v>
      </c>
      <c r="E257" s="342"/>
      <c r="F257" s="342"/>
      <c r="G257" s="342"/>
      <c r="H257" s="342"/>
      <c r="I257" s="342"/>
      <c r="J257" s="342"/>
      <c r="K257" s="342"/>
      <c r="L257" s="342"/>
      <c r="M257" s="342">
        <v>492</v>
      </c>
      <c r="N257" s="342">
        <v>12</v>
      </c>
      <c r="O257" s="342">
        <v>504</v>
      </c>
      <c r="P257" s="342" t="s">
        <v>1073</v>
      </c>
      <c r="Q257" s="342"/>
      <c r="R257" s="342" t="s">
        <v>1045</v>
      </c>
      <c r="S257" s="342"/>
      <c r="T257" s="342"/>
      <c r="U257" s="342"/>
      <c r="V257" s="342"/>
      <c r="W257" s="342"/>
      <c r="X257" s="342"/>
      <c r="Y257" s="342"/>
      <c r="Z257" s="342"/>
      <c r="AA257" s="342">
        <v>492</v>
      </c>
      <c r="AB257" s="342">
        <v>12</v>
      </c>
      <c r="AC257" s="342">
        <v>504</v>
      </c>
      <c r="AD257" s="342" t="s">
        <v>2327</v>
      </c>
      <c r="AE257" s="342" t="s">
        <v>2326</v>
      </c>
      <c r="AF257" s="342" t="s">
        <v>2022</v>
      </c>
      <c r="AG257" s="342"/>
    </row>
    <row r="258" spans="1:33" x14ac:dyDescent="0.3">
      <c r="A258" s="340" t="s">
        <v>1354</v>
      </c>
      <c r="B258" s="342" t="s">
        <v>171</v>
      </c>
      <c r="C258" s="342"/>
      <c r="D258" s="342" t="s">
        <v>37</v>
      </c>
      <c r="E258" s="342"/>
      <c r="F258" s="342"/>
      <c r="G258" s="342"/>
      <c r="H258" s="342"/>
      <c r="I258" s="342"/>
      <c r="J258" s="342"/>
      <c r="K258" s="342"/>
      <c r="L258" s="342"/>
      <c r="M258" s="342">
        <v>0</v>
      </c>
      <c r="N258" s="342">
        <v>12</v>
      </c>
      <c r="O258" s="342">
        <v>12</v>
      </c>
      <c r="P258" s="342" t="s">
        <v>1078</v>
      </c>
      <c r="Q258" s="342"/>
      <c r="R258" s="342" t="s">
        <v>1045</v>
      </c>
      <c r="S258" s="342"/>
      <c r="T258" s="342"/>
      <c r="U258" s="342"/>
      <c r="V258" s="342"/>
      <c r="W258" s="342"/>
      <c r="X258" s="342"/>
      <c r="Y258" s="342"/>
      <c r="Z258" s="342"/>
      <c r="AA258" s="342">
        <v>0</v>
      </c>
      <c r="AB258" s="342">
        <v>12</v>
      </c>
      <c r="AC258" s="342">
        <v>12</v>
      </c>
      <c r="AD258" s="342" t="s">
        <v>2321</v>
      </c>
      <c r="AE258" s="342" t="s">
        <v>2326</v>
      </c>
      <c r="AF258" s="342" t="s">
        <v>2022</v>
      </c>
      <c r="AG258" s="342"/>
    </row>
    <row r="259" spans="1:33" x14ac:dyDescent="0.3">
      <c r="A259" s="340" t="s">
        <v>1355</v>
      </c>
      <c r="B259" s="342" t="s">
        <v>172</v>
      </c>
      <c r="C259" s="342"/>
      <c r="D259" s="342" t="s">
        <v>37</v>
      </c>
      <c r="E259" s="342"/>
      <c r="F259" s="342"/>
      <c r="G259" s="342"/>
      <c r="H259" s="342"/>
      <c r="I259" s="342"/>
      <c r="J259" s="342"/>
      <c r="K259" s="342"/>
      <c r="L259" s="342"/>
      <c r="M259" s="342">
        <v>492</v>
      </c>
      <c r="N259" s="342">
        <v>0</v>
      </c>
      <c r="O259" s="342">
        <v>492</v>
      </c>
      <c r="P259" s="342" t="s">
        <v>1077</v>
      </c>
      <c r="Q259" s="342"/>
      <c r="R259" s="342" t="s">
        <v>1045</v>
      </c>
      <c r="S259" s="342"/>
      <c r="T259" s="342"/>
      <c r="U259" s="342"/>
      <c r="V259" s="342"/>
      <c r="W259" s="342"/>
      <c r="X259" s="342"/>
      <c r="Y259" s="342"/>
      <c r="Z259" s="342"/>
      <c r="AA259" s="342">
        <v>492</v>
      </c>
      <c r="AB259" s="342">
        <v>0</v>
      </c>
      <c r="AC259" s="342">
        <v>492</v>
      </c>
      <c r="AD259" s="342" t="s">
        <v>2320</v>
      </c>
      <c r="AE259" s="342" t="s">
        <v>2326</v>
      </c>
      <c r="AF259" s="342" t="s">
        <v>2022</v>
      </c>
      <c r="AG259" s="342"/>
    </row>
    <row r="260" spans="1:33" s="124" customFormat="1" x14ac:dyDescent="0.3">
      <c r="A260" s="340" t="s">
        <v>2502</v>
      </c>
      <c r="B260" s="342" t="s">
        <v>2495</v>
      </c>
      <c r="C260" s="342"/>
      <c r="D260" s="342" t="s">
        <v>37</v>
      </c>
      <c r="E260" s="342"/>
      <c r="F260" s="342"/>
      <c r="G260" s="342"/>
      <c r="H260" s="342"/>
      <c r="I260" s="342"/>
      <c r="J260" s="342"/>
      <c r="K260" s="342"/>
      <c r="L260" s="342"/>
      <c r="M260" s="342">
        <v>0</v>
      </c>
      <c r="N260" s="342">
        <v>0</v>
      </c>
      <c r="O260" s="342">
        <v>0</v>
      </c>
      <c r="P260" s="342" t="s">
        <v>2496</v>
      </c>
      <c r="Q260" s="342"/>
      <c r="R260" s="342" t="s">
        <v>1045</v>
      </c>
      <c r="S260" s="342"/>
      <c r="T260" s="342"/>
      <c r="U260" s="342"/>
      <c r="V260" s="342"/>
      <c r="W260" s="342"/>
      <c r="X260" s="342"/>
      <c r="Y260" s="342"/>
      <c r="Z260" s="342"/>
      <c r="AA260" s="342">
        <v>0</v>
      </c>
      <c r="AB260" s="342">
        <v>0</v>
      </c>
      <c r="AC260" s="342">
        <v>0</v>
      </c>
      <c r="AD260" s="342"/>
      <c r="AE260" s="342"/>
      <c r="AF260" s="342"/>
      <c r="AG260" s="342"/>
    </row>
    <row r="261" spans="1:33" x14ac:dyDescent="0.3">
      <c r="A261" s="340" t="s">
        <v>608</v>
      </c>
      <c r="B261" s="342" t="s">
        <v>173</v>
      </c>
      <c r="C261" s="342"/>
      <c r="D261" s="342" t="s">
        <v>37</v>
      </c>
      <c r="E261" s="342"/>
      <c r="F261" s="342"/>
      <c r="G261" s="342"/>
      <c r="H261" s="342"/>
      <c r="I261" s="342"/>
      <c r="J261" s="342"/>
      <c r="K261" s="342"/>
      <c r="L261" s="342"/>
      <c r="M261" s="342">
        <v>928</v>
      </c>
      <c r="N261" s="342">
        <v>10460646</v>
      </c>
      <c r="O261" s="342">
        <v>10461575</v>
      </c>
      <c r="P261" s="342" t="s">
        <v>1072</v>
      </c>
      <c r="Q261" s="342"/>
      <c r="R261" s="342" t="s">
        <v>1045</v>
      </c>
      <c r="S261" s="342"/>
      <c r="T261" s="342"/>
      <c r="U261" s="342"/>
      <c r="V261" s="342"/>
      <c r="W261" s="342"/>
      <c r="X261" s="342"/>
      <c r="Y261" s="342"/>
      <c r="Z261" s="342"/>
      <c r="AA261" s="342">
        <v>928</v>
      </c>
      <c r="AB261" s="342">
        <v>10460646</v>
      </c>
      <c r="AC261" s="342">
        <v>10461575</v>
      </c>
      <c r="AD261" s="342" t="s">
        <v>2327</v>
      </c>
      <c r="AE261" s="342" t="s">
        <v>2022</v>
      </c>
      <c r="AF261" s="342" t="s">
        <v>2022</v>
      </c>
      <c r="AG261" s="342"/>
    </row>
    <row r="262" spans="1:33" x14ac:dyDescent="0.3">
      <c r="A262" s="340" t="s">
        <v>1356</v>
      </c>
      <c r="B262" s="342" t="s">
        <v>171</v>
      </c>
      <c r="C262" s="342"/>
      <c r="D262" s="342" t="s">
        <v>37</v>
      </c>
      <c r="E262" s="342"/>
      <c r="F262" s="342"/>
      <c r="G262" s="342"/>
      <c r="H262" s="342"/>
      <c r="I262" s="342"/>
      <c r="J262" s="342"/>
      <c r="K262" s="342"/>
      <c r="L262" s="342"/>
      <c r="M262" s="342">
        <v>36</v>
      </c>
      <c r="N262" s="342">
        <v>0</v>
      </c>
      <c r="O262" s="342">
        <v>36</v>
      </c>
      <c r="P262" s="342" t="s">
        <v>1078</v>
      </c>
      <c r="Q262" s="342"/>
      <c r="R262" s="342" t="s">
        <v>1045</v>
      </c>
      <c r="S262" s="342"/>
      <c r="T262" s="342"/>
      <c r="U262" s="342"/>
      <c r="V262" s="342"/>
      <c r="W262" s="342"/>
      <c r="X262" s="342"/>
      <c r="Y262" s="342"/>
      <c r="Z262" s="342"/>
      <c r="AA262" s="342">
        <v>36</v>
      </c>
      <c r="AB262" s="342">
        <v>0</v>
      </c>
      <c r="AC262" s="342">
        <v>36</v>
      </c>
      <c r="AD262" s="342" t="s">
        <v>2321</v>
      </c>
      <c r="AE262" s="342" t="s">
        <v>2022</v>
      </c>
      <c r="AF262" s="342" t="s">
        <v>2022</v>
      </c>
      <c r="AG262" s="342"/>
    </row>
    <row r="263" spans="1:33" x14ac:dyDescent="0.3">
      <c r="A263" s="340" t="s">
        <v>1357</v>
      </c>
      <c r="B263" s="342" t="s">
        <v>172</v>
      </c>
      <c r="C263" s="342"/>
      <c r="D263" s="342" t="s">
        <v>37</v>
      </c>
      <c r="E263" s="342"/>
      <c r="F263" s="342"/>
      <c r="G263" s="342"/>
      <c r="H263" s="342"/>
      <c r="I263" s="342"/>
      <c r="J263" s="342"/>
      <c r="K263" s="342"/>
      <c r="L263" s="342"/>
      <c r="M263" s="342">
        <v>893</v>
      </c>
      <c r="N263" s="342">
        <v>10460208</v>
      </c>
      <c r="O263" s="342">
        <v>10461101</v>
      </c>
      <c r="P263" s="342" t="s">
        <v>1077</v>
      </c>
      <c r="Q263" s="342"/>
      <c r="R263" s="342" t="s">
        <v>1045</v>
      </c>
      <c r="S263" s="342"/>
      <c r="T263" s="342"/>
      <c r="U263" s="342"/>
      <c r="V263" s="342"/>
      <c r="W263" s="342"/>
      <c r="X263" s="342"/>
      <c r="Y263" s="342"/>
      <c r="Z263" s="342"/>
      <c r="AA263" s="342">
        <v>893</v>
      </c>
      <c r="AB263" s="342">
        <v>10460208</v>
      </c>
      <c r="AC263" s="342">
        <v>10461101</v>
      </c>
      <c r="AD263" s="342" t="s">
        <v>2320</v>
      </c>
      <c r="AE263" s="342" t="s">
        <v>2022</v>
      </c>
      <c r="AF263" s="342" t="s">
        <v>2022</v>
      </c>
      <c r="AG263" s="342"/>
    </row>
    <row r="264" spans="1:33" s="124" customFormat="1" x14ac:dyDescent="0.3">
      <c r="A264" s="340" t="s">
        <v>2501</v>
      </c>
      <c r="B264" s="342" t="s">
        <v>2495</v>
      </c>
      <c r="C264" s="342"/>
      <c r="D264" s="342" t="s">
        <v>37</v>
      </c>
      <c r="E264" s="342"/>
      <c r="F264" s="342"/>
      <c r="G264" s="342"/>
      <c r="H264" s="342"/>
      <c r="I264" s="342"/>
      <c r="J264" s="342"/>
      <c r="K264" s="342"/>
      <c r="L264" s="342"/>
      <c r="M264" s="342">
        <v>0</v>
      </c>
      <c r="N264" s="342">
        <v>438</v>
      </c>
      <c r="O264" s="342">
        <v>438</v>
      </c>
      <c r="P264" s="342" t="s">
        <v>2496</v>
      </c>
      <c r="Q264" s="342"/>
      <c r="R264" s="342" t="s">
        <v>1045</v>
      </c>
      <c r="S264" s="342"/>
      <c r="T264" s="342"/>
      <c r="U264" s="342"/>
      <c r="V264" s="342"/>
      <c r="W264" s="342"/>
      <c r="X264" s="342"/>
      <c r="Y264" s="342"/>
      <c r="Z264" s="342"/>
      <c r="AA264" s="342">
        <v>0</v>
      </c>
      <c r="AB264" s="342">
        <v>438</v>
      </c>
      <c r="AC264" s="342">
        <v>438</v>
      </c>
      <c r="AD264" s="342"/>
      <c r="AE264" s="342"/>
      <c r="AF264" s="342"/>
      <c r="AG264" s="342"/>
    </row>
    <row r="265" spans="1:33" x14ac:dyDescent="0.3">
      <c r="A265" s="340" t="s">
        <v>638</v>
      </c>
      <c r="B265" s="342" t="s">
        <v>247</v>
      </c>
      <c r="C265" s="342"/>
      <c r="D265" s="342"/>
      <c r="E265" s="342"/>
      <c r="F265" s="342"/>
      <c r="G265" s="342"/>
      <c r="H265" s="342"/>
      <c r="I265" s="342"/>
      <c r="J265" s="342"/>
      <c r="K265" s="342"/>
      <c r="L265" s="342"/>
      <c r="M265" s="342"/>
      <c r="N265" s="342"/>
      <c r="O265" s="342"/>
      <c r="P265" s="342" t="s">
        <v>1090</v>
      </c>
      <c r="Q265" s="342"/>
      <c r="R265" s="342"/>
      <c r="S265" s="342"/>
      <c r="T265" s="342"/>
      <c r="U265" s="342"/>
      <c r="V265" s="342"/>
      <c r="W265" s="342"/>
      <c r="X265" s="342"/>
      <c r="Y265" s="342"/>
      <c r="Z265" s="342"/>
      <c r="AA265" s="342"/>
      <c r="AB265" s="342"/>
      <c r="AC265" s="342"/>
      <c r="AD265" s="342"/>
      <c r="AE265" s="342"/>
      <c r="AF265" s="342"/>
      <c r="AG265" s="342"/>
    </row>
    <row r="266" spans="1:33" x14ac:dyDescent="0.3">
      <c r="A266" s="340" t="s">
        <v>639</v>
      </c>
      <c r="B266" s="342" t="s">
        <v>2503</v>
      </c>
      <c r="C266" s="342"/>
      <c r="D266" s="342"/>
      <c r="E266" s="342"/>
      <c r="F266" s="342"/>
      <c r="G266" s="342"/>
      <c r="H266" s="342"/>
      <c r="I266" s="342"/>
      <c r="J266" s="342"/>
      <c r="K266" s="342"/>
      <c r="L266" s="342"/>
      <c r="M266" s="342"/>
      <c r="N266" s="342"/>
      <c r="O266" s="342"/>
      <c r="P266" s="342" t="s">
        <v>2504</v>
      </c>
      <c r="Q266" s="342"/>
      <c r="R266" s="342"/>
      <c r="S266" s="342"/>
      <c r="T266" s="342"/>
      <c r="U266" s="342"/>
      <c r="V266" s="342"/>
      <c r="W266" s="342"/>
      <c r="X266" s="342"/>
      <c r="Y266" s="342"/>
      <c r="Z266" s="342"/>
      <c r="AA266" s="342"/>
      <c r="AB266" s="342"/>
      <c r="AC266" s="342"/>
      <c r="AD266" s="342"/>
      <c r="AE266" s="342"/>
      <c r="AF266" s="342"/>
      <c r="AG266" s="342"/>
    </row>
    <row r="267" spans="1:33" x14ac:dyDescent="0.3">
      <c r="A267" s="340" t="s">
        <v>640</v>
      </c>
      <c r="B267" s="342" t="s">
        <v>1362</v>
      </c>
      <c r="C267" s="342"/>
      <c r="D267" s="342" t="s">
        <v>37</v>
      </c>
      <c r="E267" s="342"/>
      <c r="F267" s="342"/>
      <c r="G267" s="342"/>
      <c r="H267" s="342"/>
      <c r="I267" s="342"/>
      <c r="J267" s="342">
        <v>77</v>
      </c>
      <c r="K267" s="342">
        <v>73</v>
      </c>
      <c r="L267" s="342">
        <v>72</v>
      </c>
      <c r="M267" s="342">
        <v>71</v>
      </c>
      <c r="N267" s="342">
        <v>79</v>
      </c>
      <c r="O267" s="342">
        <v>76</v>
      </c>
      <c r="P267" s="342" t="s">
        <v>1361</v>
      </c>
      <c r="Q267" s="342"/>
      <c r="R267" s="342" t="s">
        <v>1045</v>
      </c>
      <c r="S267" s="342"/>
      <c r="T267" s="342"/>
      <c r="U267" s="342"/>
      <c r="V267" s="342"/>
      <c r="W267" s="342"/>
      <c r="X267" s="342">
        <v>77</v>
      </c>
      <c r="Y267" s="342">
        <v>73</v>
      </c>
      <c r="Z267" s="342">
        <v>72</v>
      </c>
      <c r="AA267" s="342">
        <v>71</v>
      </c>
      <c r="AB267" s="342">
        <v>79</v>
      </c>
      <c r="AC267" s="342">
        <v>76</v>
      </c>
      <c r="AD267" s="342" t="s">
        <v>2330</v>
      </c>
      <c r="AE267" s="342" t="s">
        <v>2328</v>
      </c>
      <c r="AF267" s="342" t="s">
        <v>2384</v>
      </c>
      <c r="AG267" s="342"/>
    </row>
    <row r="268" spans="1:33" x14ac:dyDescent="0.3">
      <c r="A268" s="340" t="s">
        <v>641</v>
      </c>
      <c r="B268" s="342" t="s">
        <v>1363</v>
      </c>
      <c r="C268" s="342"/>
      <c r="D268" s="342" t="s">
        <v>37</v>
      </c>
      <c r="E268" s="342"/>
      <c r="F268" s="342"/>
      <c r="G268" s="342"/>
      <c r="H268" s="342"/>
      <c r="I268" s="342"/>
      <c r="J268" s="342">
        <v>418</v>
      </c>
      <c r="K268" s="342">
        <v>330</v>
      </c>
      <c r="L268" s="342">
        <v>288</v>
      </c>
      <c r="M268" s="342">
        <v>401</v>
      </c>
      <c r="N268" s="342">
        <v>282</v>
      </c>
      <c r="O268" s="342">
        <v>271</v>
      </c>
      <c r="P268" s="342" t="s">
        <v>1364</v>
      </c>
      <c r="Q268" s="342"/>
      <c r="R268" s="342" t="s">
        <v>1045</v>
      </c>
      <c r="S268" s="342"/>
      <c r="T268" s="342"/>
      <c r="U268" s="342"/>
      <c r="V268" s="342"/>
      <c r="W268" s="342"/>
      <c r="X268" s="342">
        <v>418</v>
      </c>
      <c r="Y268" s="342">
        <v>330</v>
      </c>
      <c r="Z268" s="342">
        <v>288</v>
      </c>
      <c r="AA268" s="342">
        <v>401</v>
      </c>
      <c r="AB268" s="342">
        <v>282</v>
      </c>
      <c r="AC268" s="342">
        <v>271</v>
      </c>
      <c r="AD268" s="342" t="s">
        <v>2330</v>
      </c>
      <c r="AE268" s="342" t="s">
        <v>2328</v>
      </c>
      <c r="AF268" s="342" t="s">
        <v>2384</v>
      </c>
      <c r="AG268" s="342"/>
    </row>
    <row r="269" spans="1:33" x14ac:dyDescent="0.3">
      <c r="A269" s="340" t="s">
        <v>642</v>
      </c>
      <c r="B269" s="342" t="s">
        <v>7</v>
      </c>
      <c r="C269" s="342"/>
      <c r="D269" s="342" t="s">
        <v>37</v>
      </c>
      <c r="E269" s="342"/>
      <c r="F269" s="342"/>
      <c r="G269" s="342"/>
      <c r="H269" s="342"/>
      <c r="I269" s="342"/>
      <c r="J269" s="342">
        <v>217</v>
      </c>
      <c r="K269" s="342">
        <v>197</v>
      </c>
      <c r="L269" s="342">
        <v>193</v>
      </c>
      <c r="M269" s="342">
        <v>179</v>
      </c>
      <c r="N269" s="342">
        <v>208</v>
      </c>
      <c r="O269" s="342">
        <v>196</v>
      </c>
      <c r="P269" s="342" t="s">
        <v>1091</v>
      </c>
      <c r="Q269" s="342"/>
      <c r="R269" s="342" t="s">
        <v>1045</v>
      </c>
      <c r="S269" s="342"/>
      <c r="T269" s="342"/>
      <c r="U269" s="342"/>
      <c r="V269" s="342"/>
      <c r="W269" s="342"/>
      <c r="X269" s="342">
        <v>217</v>
      </c>
      <c r="Y269" s="342">
        <v>197</v>
      </c>
      <c r="Z269" s="342">
        <v>193</v>
      </c>
      <c r="AA269" s="342">
        <v>179</v>
      </c>
      <c r="AB269" s="342">
        <v>208</v>
      </c>
      <c r="AC269" s="342">
        <v>196</v>
      </c>
      <c r="AD269" s="342" t="s">
        <v>2022</v>
      </c>
      <c r="AE269" s="342" t="s">
        <v>2328</v>
      </c>
      <c r="AF269" s="342" t="s">
        <v>2384</v>
      </c>
      <c r="AG269" s="342"/>
    </row>
    <row r="270" spans="1:33" x14ac:dyDescent="0.3">
      <c r="A270" s="340" t="s">
        <v>643</v>
      </c>
      <c r="B270" s="342" t="s">
        <v>80</v>
      </c>
      <c r="C270" s="342"/>
      <c r="D270" s="342" t="s">
        <v>37</v>
      </c>
      <c r="E270" s="342"/>
      <c r="F270" s="342"/>
      <c r="G270" s="342"/>
      <c r="H270" s="342"/>
      <c r="I270" s="342"/>
      <c r="J270" s="342">
        <v>2564</v>
      </c>
      <c r="K270" s="342">
        <v>2289</v>
      </c>
      <c r="L270" s="342">
        <v>2134</v>
      </c>
      <c r="M270" s="342">
        <v>2124</v>
      </c>
      <c r="N270" s="342">
        <v>2156</v>
      </c>
      <c r="O270" s="342">
        <v>2022</v>
      </c>
      <c r="P270" s="342" t="s">
        <v>1096</v>
      </c>
      <c r="Q270" s="342"/>
      <c r="R270" s="342" t="s">
        <v>1045</v>
      </c>
      <c r="S270" s="342"/>
      <c r="T270" s="342"/>
      <c r="U270" s="342"/>
      <c r="V270" s="342"/>
      <c r="W270" s="342"/>
      <c r="X270" s="342">
        <v>2.5640000000000001</v>
      </c>
      <c r="Y270" s="342">
        <v>2.2890000000000001</v>
      </c>
      <c r="Z270" s="342">
        <v>2.1339999999999999</v>
      </c>
      <c r="AA270" s="342">
        <v>2.1240000000000001</v>
      </c>
      <c r="AB270" s="342">
        <v>2.1560000000000001</v>
      </c>
      <c r="AC270" s="342">
        <v>2.0219999999999998</v>
      </c>
      <c r="AD270" s="342" t="s">
        <v>2022</v>
      </c>
      <c r="AE270" s="342" t="s">
        <v>2328</v>
      </c>
      <c r="AF270" s="342" t="s">
        <v>2384</v>
      </c>
      <c r="AG270" s="342"/>
    </row>
    <row r="271" spans="1:33" x14ac:dyDescent="0.3">
      <c r="A271" s="340" t="s">
        <v>644</v>
      </c>
      <c r="B271" s="342" t="s">
        <v>258</v>
      </c>
      <c r="C271" s="342"/>
      <c r="D271" s="342" t="s">
        <v>37</v>
      </c>
      <c r="E271" s="342"/>
      <c r="F271" s="342"/>
      <c r="G271" s="342"/>
      <c r="H271" s="342"/>
      <c r="I271" s="342"/>
      <c r="J271" s="342">
        <v>0</v>
      </c>
      <c r="K271" s="342">
        <v>0</v>
      </c>
      <c r="L271" s="342">
        <v>0</v>
      </c>
      <c r="M271" s="342">
        <v>0</v>
      </c>
      <c r="N271" s="342">
        <v>0</v>
      </c>
      <c r="O271" s="342">
        <v>0</v>
      </c>
      <c r="P271" s="342" t="s">
        <v>1092</v>
      </c>
      <c r="Q271" s="342"/>
      <c r="R271" s="342" t="s">
        <v>1045</v>
      </c>
      <c r="S271" s="342"/>
      <c r="T271" s="342"/>
      <c r="U271" s="342"/>
      <c r="V271" s="342"/>
      <c r="W271" s="342"/>
      <c r="X271" s="342">
        <v>0</v>
      </c>
      <c r="Y271" s="342">
        <v>0</v>
      </c>
      <c r="Z271" s="342">
        <v>0</v>
      </c>
      <c r="AA271" s="342">
        <v>0</v>
      </c>
      <c r="AB271" s="342">
        <v>0</v>
      </c>
      <c r="AC271" s="342">
        <v>0</v>
      </c>
      <c r="AD271" s="342" t="s">
        <v>2329</v>
      </c>
      <c r="AE271" s="342" t="s">
        <v>2022</v>
      </c>
      <c r="AF271" s="342" t="s">
        <v>2384</v>
      </c>
      <c r="AG271" s="342"/>
    </row>
    <row r="272" spans="1:33" x14ac:dyDescent="0.3">
      <c r="A272" s="340" t="s">
        <v>645</v>
      </c>
      <c r="B272" s="342" t="s">
        <v>76</v>
      </c>
      <c r="C272" s="342"/>
      <c r="D272" s="342" t="s">
        <v>37</v>
      </c>
      <c r="E272" s="342"/>
      <c r="F272" s="342"/>
      <c r="G272" s="342"/>
      <c r="H272" s="342"/>
      <c r="I272" s="342"/>
      <c r="J272" s="342">
        <v>64</v>
      </c>
      <c r="K272" s="342">
        <v>51</v>
      </c>
      <c r="L272" s="342">
        <v>51</v>
      </c>
      <c r="M272" s="342">
        <v>53</v>
      </c>
      <c r="N272" s="342">
        <v>72</v>
      </c>
      <c r="O272" s="342">
        <v>59</v>
      </c>
      <c r="P272" s="342" t="s">
        <v>1093</v>
      </c>
      <c r="Q272" s="342"/>
      <c r="R272" s="342" t="s">
        <v>1045</v>
      </c>
      <c r="S272" s="342"/>
      <c r="T272" s="342"/>
      <c r="U272" s="342"/>
      <c r="V272" s="342"/>
      <c r="W272" s="342"/>
      <c r="X272" s="342">
        <v>64</v>
      </c>
      <c r="Y272" s="342">
        <v>51</v>
      </c>
      <c r="Z272" s="342">
        <v>51</v>
      </c>
      <c r="AA272" s="342">
        <v>53</v>
      </c>
      <c r="AB272" s="342">
        <v>72</v>
      </c>
      <c r="AC272" s="342">
        <v>59</v>
      </c>
      <c r="AD272" s="342" t="s">
        <v>2022</v>
      </c>
      <c r="AE272" s="342" t="s">
        <v>2328</v>
      </c>
      <c r="AF272" s="342" t="s">
        <v>2384</v>
      </c>
      <c r="AG272" s="342"/>
    </row>
    <row r="273" spans="1:34" x14ac:dyDescent="0.3">
      <c r="A273" s="340" t="s">
        <v>646</v>
      </c>
      <c r="B273" s="342" t="s">
        <v>72</v>
      </c>
      <c r="C273" s="342"/>
      <c r="D273" s="342" t="s">
        <v>37</v>
      </c>
      <c r="E273" s="342"/>
      <c r="F273" s="342"/>
      <c r="G273" s="342"/>
      <c r="H273" s="342"/>
      <c r="I273" s="342"/>
      <c r="J273" s="342">
        <v>0</v>
      </c>
      <c r="K273" s="342">
        <v>0</v>
      </c>
      <c r="L273" s="342">
        <v>0</v>
      </c>
      <c r="M273" s="342">
        <v>0</v>
      </c>
      <c r="N273" s="342">
        <v>0</v>
      </c>
      <c r="O273" s="342">
        <v>0</v>
      </c>
      <c r="P273" s="342" t="s">
        <v>1094</v>
      </c>
      <c r="Q273" s="342"/>
      <c r="R273" s="342" t="s">
        <v>1045</v>
      </c>
      <c r="S273" s="342"/>
      <c r="T273" s="342"/>
      <c r="U273" s="342"/>
      <c r="V273" s="342"/>
      <c r="W273" s="342"/>
      <c r="X273" s="342">
        <v>0</v>
      </c>
      <c r="Y273" s="342">
        <v>0</v>
      </c>
      <c r="Z273" s="342">
        <v>0</v>
      </c>
      <c r="AA273" s="342">
        <v>0</v>
      </c>
      <c r="AB273" s="342">
        <v>0</v>
      </c>
      <c r="AC273" s="342">
        <v>0</v>
      </c>
      <c r="AD273" s="342" t="s">
        <v>2022</v>
      </c>
      <c r="AE273" s="342" t="s">
        <v>2328</v>
      </c>
      <c r="AF273" s="342" t="s">
        <v>2384</v>
      </c>
      <c r="AG273" s="342"/>
    </row>
    <row r="274" spans="1:34" x14ac:dyDescent="0.3">
      <c r="A274" s="340" t="s">
        <v>647</v>
      </c>
      <c r="B274" s="342" t="s">
        <v>73</v>
      </c>
      <c r="C274" s="342"/>
      <c r="D274" s="342" t="s">
        <v>37</v>
      </c>
      <c r="E274" s="342"/>
      <c r="F274" s="342"/>
      <c r="G274" s="342"/>
      <c r="H274" s="342"/>
      <c r="I274" s="342"/>
      <c r="J274" s="342">
        <v>0</v>
      </c>
      <c r="K274" s="342">
        <v>0</v>
      </c>
      <c r="L274" s="342">
        <v>0</v>
      </c>
      <c r="M274" s="342">
        <v>0</v>
      </c>
      <c r="N274" s="342">
        <v>0</v>
      </c>
      <c r="O274" s="342">
        <v>0</v>
      </c>
      <c r="P274" s="342" t="s">
        <v>1095</v>
      </c>
      <c r="Q274" s="342"/>
      <c r="R274" s="342" t="s">
        <v>1045</v>
      </c>
      <c r="S274" s="342"/>
      <c r="T274" s="342"/>
      <c r="U274" s="342"/>
      <c r="V274" s="342"/>
      <c r="W274" s="342"/>
      <c r="X274" s="342">
        <v>0</v>
      </c>
      <c r="Y274" s="342">
        <v>0</v>
      </c>
      <c r="Z274" s="342">
        <v>0</v>
      </c>
      <c r="AA274" s="342">
        <v>0</v>
      </c>
      <c r="AB274" s="342">
        <v>0</v>
      </c>
      <c r="AC274" s="342">
        <v>0</v>
      </c>
      <c r="AD274" s="342" t="s">
        <v>2022</v>
      </c>
      <c r="AE274" s="342" t="s">
        <v>2328</v>
      </c>
      <c r="AF274" s="342" t="s">
        <v>2384</v>
      </c>
      <c r="AG274" s="342"/>
    </row>
    <row r="275" spans="1:34" s="124" customFormat="1" x14ac:dyDescent="0.3">
      <c r="A275" s="340" t="s">
        <v>2505</v>
      </c>
      <c r="B275" s="342" t="s">
        <v>117</v>
      </c>
      <c r="C275" s="342"/>
      <c r="D275" s="342" t="s">
        <v>37</v>
      </c>
      <c r="E275" s="342"/>
      <c r="F275" s="342"/>
      <c r="G275" s="342"/>
      <c r="H275" s="342"/>
      <c r="I275" s="342"/>
      <c r="J275" s="342" t="s">
        <v>70</v>
      </c>
      <c r="K275" s="342" t="s">
        <v>70</v>
      </c>
      <c r="L275" s="342" t="s">
        <v>70</v>
      </c>
      <c r="M275" s="342" t="s">
        <v>70</v>
      </c>
      <c r="N275" s="342" t="s">
        <v>70</v>
      </c>
      <c r="O275" s="342">
        <v>39</v>
      </c>
      <c r="P275" s="342" t="s">
        <v>2506</v>
      </c>
      <c r="Q275" s="342"/>
      <c r="R275" s="342" t="s">
        <v>1045</v>
      </c>
      <c r="S275" s="342"/>
      <c r="T275" s="342"/>
      <c r="U275" s="342"/>
      <c r="V275" s="342"/>
      <c r="W275" s="342"/>
      <c r="X275" s="342" t="s">
        <v>70</v>
      </c>
      <c r="Y275" s="342" t="s">
        <v>70</v>
      </c>
      <c r="Z275" s="342" t="s">
        <v>70</v>
      </c>
      <c r="AA275" s="342" t="s">
        <v>70</v>
      </c>
      <c r="AB275" s="342" t="s">
        <v>70</v>
      </c>
      <c r="AC275" s="342">
        <v>39</v>
      </c>
      <c r="AD275" s="342"/>
      <c r="AE275" s="342"/>
      <c r="AF275" s="342"/>
      <c r="AG275" s="342"/>
    </row>
    <row r="276" spans="1:34" x14ac:dyDescent="0.3">
      <c r="A276" s="340" t="s">
        <v>657</v>
      </c>
      <c r="B276" s="342" t="s">
        <v>314</v>
      </c>
      <c r="C276" s="342"/>
      <c r="D276" s="342"/>
      <c r="E276" s="342"/>
      <c r="F276" s="342"/>
      <c r="G276" s="342"/>
      <c r="H276" s="342"/>
      <c r="I276" s="342"/>
      <c r="J276" s="342"/>
      <c r="K276" s="342"/>
      <c r="L276" s="342"/>
      <c r="M276" s="342"/>
      <c r="N276" s="342"/>
      <c r="O276" s="342"/>
      <c r="P276" s="342" t="s">
        <v>1097</v>
      </c>
      <c r="Q276" s="342"/>
      <c r="R276" s="342"/>
      <c r="S276" s="342"/>
      <c r="T276" s="342"/>
      <c r="U276" s="342"/>
      <c r="V276" s="342"/>
      <c r="W276" s="342"/>
      <c r="X276" s="342"/>
      <c r="Y276" s="342"/>
      <c r="Z276" s="342"/>
      <c r="AA276" s="342"/>
      <c r="AB276" s="342"/>
      <c r="AC276" s="342"/>
      <c r="AD276" s="342"/>
      <c r="AE276" s="342"/>
      <c r="AF276" s="342"/>
      <c r="AG276" s="342"/>
    </row>
    <row r="277" spans="1:34" x14ac:dyDescent="0.3">
      <c r="A277" s="340" t="s">
        <v>658</v>
      </c>
      <c r="B277" s="342" t="s">
        <v>2507</v>
      </c>
      <c r="C277" s="342"/>
      <c r="D277" s="342"/>
      <c r="E277" s="342"/>
      <c r="F277" s="342"/>
      <c r="G277" s="342"/>
      <c r="H277" s="342"/>
      <c r="I277" s="342"/>
      <c r="J277" s="342"/>
      <c r="K277" s="342"/>
      <c r="L277" s="342"/>
      <c r="M277" s="342"/>
      <c r="N277" s="342"/>
      <c r="O277" s="342"/>
      <c r="P277" s="342" t="s">
        <v>2508</v>
      </c>
      <c r="Q277" s="342"/>
      <c r="R277" s="342"/>
      <c r="S277" s="342"/>
      <c r="T277" s="342"/>
      <c r="U277" s="342"/>
      <c r="V277" s="342"/>
      <c r="W277" s="342"/>
      <c r="X277" s="342"/>
      <c r="Y277" s="342"/>
      <c r="Z277" s="342"/>
      <c r="AA277" s="342"/>
      <c r="AB277" s="342"/>
      <c r="AC277" s="342"/>
      <c r="AD277" s="342"/>
      <c r="AE277" s="342"/>
      <c r="AF277" s="342"/>
      <c r="AG277" s="342"/>
    </row>
    <row r="278" spans="1:34" x14ac:dyDescent="0.3">
      <c r="A278" s="340" t="s">
        <v>659</v>
      </c>
      <c r="B278" s="342" t="s">
        <v>4</v>
      </c>
      <c r="C278" s="342"/>
      <c r="D278" s="342" t="s">
        <v>58</v>
      </c>
      <c r="E278" s="342"/>
      <c r="F278" s="342"/>
      <c r="G278" s="342"/>
      <c r="H278" s="342"/>
      <c r="I278" s="342"/>
      <c r="J278" s="342">
        <v>6025</v>
      </c>
      <c r="K278" s="342">
        <v>6076</v>
      </c>
      <c r="L278" s="342">
        <v>6082</v>
      </c>
      <c r="M278" s="342">
        <v>6969</v>
      </c>
      <c r="N278" s="342">
        <v>7292</v>
      </c>
      <c r="O278" s="342">
        <v>7705</v>
      </c>
      <c r="P278" s="342" t="s">
        <v>1098</v>
      </c>
      <c r="Q278" s="342"/>
      <c r="R278" s="342" t="s">
        <v>1046</v>
      </c>
      <c r="S278" s="342"/>
      <c r="T278" s="342"/>
      <c r="U278" s="342"/>
      <c r="V278" s="342"/>
      <c r="W278" s="342"/>
      <c r="X278" s="342">
        <v>6025</v>
      </c>
      <c r="Y278" s="342">
        <v>6076</v>
      </c>
      <c r="Z278" s="342">
        <v>6082</v>
      </c>
      <c r="AA278" s="342">
        <v>6969</v>
      </c>
      <c r="AB278" s="342">
        <v>7292</v>
      </c>
      <c r="AC278" s="342">
        <v>7705</v>
      </c>
      <c r="AD278" s="342" t="s">
        <v>2022</v>
      </c>
      <c r="AE278" s="342" t="s">
        <v>2022</v>
      </c>
      <c r="AF278" s="342" t="s">
        <v>2386</v>
      </c>
      <c r="AG278" s="342" t="s">
        <v>2022</v>
      </c>
      <c r="AH278" s="321" t="s">
        <v>2366</v>
      </c>
    </row>
    <row r="279" spans="1:34" x14ac:dyDescent="0.3">
      <c r="A279" s="340" t="s">
        <v>660</v>
      </c>
      <c r="B279" s="342" t="s">
        <v>5</v>
      </c>
      <c r="C279" s="342"/>
      <c r="D279" s="342" t="s">
        <v>58</v>
      </c>
      <c r="E279" s="342"/>
      <c r="F279" s="342"/>
      <c r="G279" s="342"/>
      <c r="H279" s="342"/>
      <c r="I279" s="342"/>
      <c r="J279" s="342">
        <v>217</v>
      </c>
      <c r="K279" s="342">
        <v>178</v>
      </c>
      <c r="L279" s="342">
        <v>87</v>
      </c>
      <c r="M279" s="342">
        <v>532</v>
      </c>
      <c r="N279" s="342">
        <v>85</v>
      </c>
      <c r="O279" s="342">
        <v>152</v>
      </c>
      <c r="P279" s="342" t="s">
        <v>1099</v>
      </c>
      <c r="Q279" s="342"/>
      <c r="R279" s="342" t="s">
        <v>1046</v>
      </c>
      <c r="S279" s="342"/>
      <c r="T279" s="342"/>
      <c r="U279" s="342"/>
      <c r="V279" s="342"/>
      <c r="W279" s="342"/>
      <c r="X279" s="342">
        <v>217</v>
      </c>
      <c r="Y279" s="342">
        <v>178</v>
      </c>
      <c r="Z279" s="342">
        <v>87</v>
      </c>
      <c r="AA279" s="342">
        <v>532</v>
      </c>
      <c r="AB279" s="342">
        <v>85</v>
      </c>
      <c r="AC279" s="342">
        <v>152</v>
      </c>
      <c r="AD279" s="342" t="s">
        <v>2022</v>
      </c>
      <c r="AE279" s="342" t="s">
        <v>2022</v>
      </c>
      <c r="AF279" s="342" t="s">
        <v>2386</v>
      </c>
      <c r="AG279" s="342" t="s">
        <v>2022</v>
      </c>
      <c r="AH279" s="321" t="s">
        <v>2366</v>
      </c>
    </row>
    <row r="280" spans="1:34" x14ac:dyDescent="0.3">
      <c r="A280" s="340" t="s">
        <v>661</v>
      </c>
      <c r="B280" s="342" t="s">
        <v>79</v>
      </c>
      <c r="C280" s="342"/>
      <c r="D280" s="342" t="s">
        <v>58</v>
      </c>
      <c r="E280" s="342"/>
      <c r="F280" s="342"/>
      <c r="G280" s="342"/>
      <c r="H280" s="342"/>
      <c r="I280" s="342"/>
      <c r="J280" s="342">
        <v>0</v>
      </c>
      <c r="K280" s="342">
        <v>6</v>
      </c>
      <c r="L280" s="342">
        <v>0</v>
      </c>
      <c r="M280" s="342">
        <v>0</v>
      </c>
      <c r="N280" s="342">
        <v>0</v>
      </c>
      <c r="O280" s="342">
        <v>0</v>
      </c>
      <c r="P280" s="342" t="s">
        <v>1100</v>
      </c>
      <c r="Q280" s="342"/>
      <c r="R280" s="342" t="s">
        <v>1046</v>
      </c>
      <c r="S280" s="342"/>
      <c r="T280" s="342"/>
      <c r="U280" s="342"/>
      <c r="V280" s="342"/>
      <c r="W280" s="342"/>
      <c r="X280" s="342">
        <v>0</v>
      </c>
      <c r="Y280" s="342">
        <v>6</v>
      </c>
      <c r="Z280" s="342">
        <v>0</v>
      </c>
      <c r="AA280" s="342">
        <v>0</v>
      </c>
      <c r="AB280" s="342">
        <v>0</v>
      </c>
      <c r="AC280" s="342">
        <v>0</v>
      </c>
      <c r="AD280" s="342" t="s">
        <v>2008</v>
      </c>
      <c r="AE280" s="342" t="s">
        <v>2022</v>
      </c>
      <c r="AF280" s="342" t="s">
        <v>2386</v>
      </c>
      <c r="AG280" s="342"/>
    </row>
    <row r="281" spans="1:34" x14ac:dyDescent="0.3">
      <c r="A281" s="340" t="s">
        <v>662</v>
      </c>
      <c r="B281" s="342" t="s">
        <v>6</v>
      </c>
      <c r="C281" s="342"/>
      <c r="D281" s="342" t="s">
        <v>58</v>
      </c>
      <c r="E281" s="342"/>
      <c r="F281" s="342"/>
      <c r="G281" s="342"/>
      <c r="H281" s="342"/>
      <c r="I281" s="342"/>
      <c r="J281" s="342">
        <v>2329</v>
      </c>
      <c r="K281" s="342">
        <v>2501</v>
      </c>
      <c r="L281" s="342">
        <v>2588</v>
      </c>
      <c r="M281" s="342">
        <v>3120</v>
      </c>
      <c r="N281" s="342">
        <v>3206</v>
      </c>
      <c r="O281" s="342">
        <v>3358</v>
      </c>
      <c r="P281" s="342" t="s">
        <v>1101</v>
      </c>
      <c r="Q281" s="342"/>
      <c r="R281" s="342" t="s">
        <v>1046</v>
      </c>
      <c r="S281" s="342"/>
      <c r="T281" s="342"/>
      <c r="U281" s="342"/>
      <c r="V281" s="342"/>
      <c r="W281" s="342"/>
      <c r="X281" s="342">
        <v>2329</v>
      </c>
      <c r="Y281" s="342">
        <v>2501</v>
      </c>
      <c r="Z281" s="342">
        <v>2588</v>
      </c>
      <c r="AA281" s="342">
        <v>3120</v>
      </c>
      <c r="AB281" s="342">
        <v>3206</v>
      </c>
      <c r="AC281" s="342">
        <v>3358</v>
      </c>
      <c r="AD281" s="342" t="s">
        <v>2022</v>
      </c>
      <c r="AE281" s="342" t="s">
        <v>2022</v>
      </c>
      <c r="AF281" s="342" t="s">
        <v>2386</v>
      </c>
      <c r="AG281" s="342" t="s">
        <v>2022</v>
      </c>
      <c r="AH281" s="321" t="s">
        <v>2366</v>
      </c>
    </row>
    <row r="282" spans="1:34" x14ac:dyDescent="0.3">
      <c r="A282" s="340" t="s">
        <v>666</v>
      </c>
      <c r="B282" s="342" t="s">
        <v>2509</v>
      </c>
      <c r="C282" s="342"/>
      <c r="D282" s="342"/>
      <c r="E282" s="342"/>
      <c r="F282" s="342"/>
      <c r="G282" s="342"/>
      <c r="H282" s="342"/>
      <c r="I282" s="342"/>
      <c r="J282" s="342"/>
      <c r="K282" s="342"/>
      <c r="L282" s="342"/>
      <c r="M282" s="342"/>
      <c r="N282" s="342" t="s">
        <v>1131</v>
      </c>
      <c r="O282" s="342" t="s">
        <v>299</v>
      </c>
      <c r="P282" s="342" t="s">
        <v>2510</v>
      </c>
      <c r="Q282" s="342"/>
      <c r="R282" s="342"/>
      <c r="S282" s="342"/>
      <c r="T282" s="342"/>
      <c r="U282" s="342"/>
      <c r="V282" s="342"/>
      <c r="W282" s="342"/>
      <c r="X282" s="342"/>
      <c r="Y282" s="342"/>
      <c r="Z282" s="342"/>
      <c r="AA282" s="342"/>
      <c r="AB282" s="342" t="s">
        <v>1130</v>
      </c>
      <c r="AC282" s="342" t="s">
        <v>1132</v>
      </c>
      <c r="AD282" s="342"/>
      <c r="AE282" s="342"/>
      <c r="AF282" s="342"/>
      <c r="AG282" s="342"/>
    </row>
    <row r="283" spans="1:34" x14ac:dyDescent="0.3">
      <c r="A283" s="340" t="s">
        <v>668</v>
      </c>
      <c r="B283" s="342" t="s">
        <v>290</v>
      </c>
      <c r="C283" s="342"/>
      <c r="D283" s="342"/>
      <c r="E283" s="342"/>
      <c r="F283" s="342"/>
      <c r="G283" s="342"/>
      <c r="H283" s="342"/>
      <c r="I283" s="342"/>
      <c r="J283" s="342"/>
      <c r="K283" s="342"/>
      <c r="L283" s="342"/>
      <c r="M283" s="342"/>
      <c r="N283" s="342">
        <v>24</v>
      </c>
      <c r="O283" s="342">
        <v>151</v>
      </c>
      <c r="P283" s="342" t="s">
        <v>1102</v>
      </c>
      <c r="Q283" s="342"/>
      <c r="R283" s="342"/>
      <c r="S283" s="342"/>
      <c r="T283" s="342"/>
      <c r="U283" s="342"/>
      <c r="V283" s="342"/>
      <c r="W283" s="342"/>
      <c r="X283" s="342"/>
      <c r="Y283" s="342"/>
      <c r="Z283" s="342"/>
      <c r="AA283" s="342"/>
      <c r="AB283" s="342">
        <v>24</v>
      </c>
      <c r="AC283" s="342">
        <v>151</v>
      </c>
      <c r="AD283" s="342" t="s">
        <v>2332</v>
      </c>
      <c r="AE283" s="342" t="s">
        <v>2022</v>
      </c>
      <c r="AF283" s="342" t="s">
        <v>2387</v>
      </c>
      <c r="AG283" s="342"/>
    </row>
    <row r="284" spans="1:34" x14ac:dyDescent="0.3">
      <c r="A284" s="340" t="s">
        <v>672</v>
      </c>
      <c r="B284" s="342" t="s">
        <v>295</v>
      </c>
      <c r="C284" s="342"/>
      <c r="D284" s="342"/>
      <c r="E284" s="342"/>
      <c r="F284" s="342"/>
      <c r="G284" s="342"/>
      <c r="H284" s="342"/>
      <c r="I284" s="342"/>
      <c r="J284" s="342"/>
      <c r="K284" s="342"/>
      <c r="L284" s="342"/>
      <c r="M284" s="342"/>
      <c r="N284" s="342">
        <v>0</v>
      </c>
      <c r="O284" s="342">
        <v>0</v>
      </c>
      <c r="P284" s="342" t="s">
        <v>1110</v>
      </c>
      <c r="Q284" s="342"/>
      <c r="R284" s="342"/>
      <c r="S284" s="342"/>
      <c r="T284" s="342"/>
      <c r="U284" s="342"/>
      <c r="V284" s="342"/>
      <c r="W284" s="342"/>
      <c r="X284" s="342"/>
      <c r="Y284" s="342"/>
      <c r="Z284" s="342"/>
      <c r="AA284" s="342"/>
      <c r="AB284" s="342">
        <v>0</v>
      </c>
      <c r="AC284" s="342">
        <v>0</v>
      </c>
      <c r="AD284" s="342" t="s">
        <v>2332</v>
      </c>
      <c r="AE284" s="342" t="s">
        <v>2022</v>
      </c>
      <c r="AF284" s="342" t="s">
        <v>2387</v>
      </c>
      <c r="AG284" s="342"/>
    </row>
    <row r="285" spans="1:34" x14ac:dyDescent="0.3">
      <c r="A285" s="340" t="s">
        <v>673</v>
      </c>
      <c r="B285" s="342" t="s">
        <v>294</v>
      </c>
      <c r="C285" s="342"/>
      <c r="D285" s="342"/>
      <c r="E285" s="342"/>
      <c r="F285" s="342"/>
      <c r="G285" s="342"/>
      <c r="H285" s="342"/>
      <c r="I285" s="342"/>
      <c r="J285" s="342"/>
      <c r="K285" s="342"/>
      <c r="L285" s="342"/>
      <c r="M285" s="342"/>
      <c r="N285" s="342">
        <v>0</v>
      </c>
      <c r="O285" s="342">
        <v>1</v>
      </c>
      <c r="P285" s="342" t="s">
        <v>1103</v>
      </c>
      <c r="Q285" s="342"/>
      <c r="R285" s="342"/>
      <c r="S285" s="342"/>
      <c r="T285" s="342"/>
      <c r="U285" s="342"/>
      <c r="V285" s="342"/>
      <c r="W285" s="342"/>
      <c r="X285" s="342"/>
      <c r="Y285" s="342"/>
      <c r="Z285" s="342"/>
      <c r="AA285" s="342"/>
      <c r="AB285" s="342">
        <v>0</v>
      </c>
      <c r="AC285" s="342">
        <v>1</v>
      </c>
      <c r="AD285" s="342" t="s">
        <v>2332</v>
      </c>
      <c r="AE285" s="342" t="s">
        <v>2022</v>
      </c>
      <c r="AF285" s="342" t="s">
        <v>2387</v>
      </c>
      <c r="AG285" s="342"/>
    </row>
    <row r="286" spans="1:34" x14ac:dyDescent="0.3">
      <c r="A286" s="340" t="s">
        <v>674</v>
      </c>
      <c r="B286" s="342" t="s">
        <v>293</v>
      </c>
      <c r="C286" s="342"/>
      <c r="D286" s="342"/>
      <c r="E286" s="342"/>
      <c r="F286" s="342"/>
      <c r="G286" s="342"/>
      <c r="H286" s="342"/>
      <c r="I286" s="342"/>
      <c r="J286" s="342"/>
      <c r="K286" s="342"/>
      <c r="L286" s="342"/>
      <c r="M286" s="342"/>
      <c r="N286" s="342">
        <v>0</v>
      </c>
      <c r="O286" s="342">
        <v>6</v>
      </c>
      <c r="P286" s="342" t="s">
        <v>1104</v>
      </c>
      <c r="Q286" s="342"/>
      <c r="R286" s="342"/>
      <c r="S286" s="342"/>
      <c r="T286" s="342"/>
      <c r="U286" s="342"/>
      <c r="V286" s="342"/>
      <c r="W286" s="342"/>
      <c r="X286" s="342"/>
      <c r="Y286" s="342"/>
      <c r="Z286" s="342"/>
      <c r="AA286" s="342"/>
      <c r="AB286" s="342">
        <v>0</v>
      </c>
      <c r="AC286" s="342">
        <v>6</v>
      </c>
      <c r="AD286" s="342" t="s">
        <v>2332</v>
      </c>
      <c r="AE286" s="342" t="s">
        <v>2022</v>
      </c>
      <c r="AF286" s="342" t="s">
        <v>2387</v>
      </c>
      <c r="AG286" s="342"/>
    </row>
    <row r="287" spans="1:34" x14ac:dyDescent="0.3">
      <c r="A287" s="340" t="s">
        <v>675</v>
      </c>
      <c r="B287" s="342" t="s">
        <v>292</v>
      </c>
      <c r="C287" s="342"/>
      <c r="D287" s="342"/>
      <c r="E287" s="342"/>
      <c r="F287" s="342"/>
      <c r="G287" s="342"/>
      <c r="H287" s="342"/>
      <c r="I287" s="342"/>
      <c r="J287" s="342"/>
      <c r="K287" s="342"/>
      <c r="L287" s="342"/>
      <c r="M287" s="342"/>
      <c r="N287" s="342">
        <v>0</v>
      </c>
      <c r="O287" s="342">
        <v>3</v>
      </c>
      <c r="P287" s="342" t="s">
        <v>1105</v>
      </c>
      <c r="Q287" s="342"/>
      <c r="R287" s="342"/>
      <c r="S287" s="342"/>
      <c r="T287" s="342"/>
      <c r="U287" s="342"/>
      <c r="V287" s="342"/>
      <c r="W287" s="342"/>
      <c r="X287" s="342"/>
      <c r="Y287" s="342"/>
      <c r="Z287" s="342"/>
      <c r="AA287" s="342"/>
      <c r="AB287" s="342">
        <v>0</v>
      </c>
      <c r="AC287" s="342">
        <v>3</v>
      </c>
      <c r="AD287" s="342" t="s">
        <v>2332</v>
      </c>
      <c r="AE287" s="342" t="s">
        <v>2022</v>
      </c>
      <c r="AF287" s="342" t="s">
        <v>2387</v>
      </c>
      <c r="AG287" s="342"/>
    </row>
    <row r="288" spans="1:34" x14ac:dyDescent="0.3">
      <c r="A288" s="340" t="s">
        <v>676</v>
      </c>
      <c r="B288" s="342" t="s">
        <v>291</v>
      </c>
      <c r="C288" s="342"/>
      <c r="D288" s="342"/>
      <c r="E288" s="342"/>
      <c r="F288" s="342"/>
      <c r="G288" s="342"/>
      <c r="H288" s="342"/>
      <c r="I288" s="342"/>
      <c r="J288" s="342"/>
      <c r="K288" s="342"/>
      <c r="L288" s="342"/>
      <c r="M288" s="342"/>
      <c r="N288" s="342">
        <v>24</v>
      </c>
      <c r="O288" s="342">
        <v>141</v>
      </c>
      <c r="P288" s="342" t="s">
        <v>1106</v>
      </c>
      <c r="Q288" s="342"/>
      <c r="R288" s="342"/>
      <c r="S288" s="342"/>
      <c r="T288" s="342"/>
      <c r="U288" s="342"/>
      <c r="V288" s="342"/>
      <c r="W288" s="342"/>
      <c r="X288" s="342"/>
      <c r="Y288" s="342"/>
      <c r="Z288" s="342"/>
      <c r="AA288" s="342"/>
      <c r="AB288" s="342">
        <v>24</v>
      </c>
      <c r="AC288" s="342">
        <v>141</v>
      </c>
      <c r="AD288" s="342" t="s">
        <v>2332</v>
      </c>
      <c r="AE288" s="342" t="s">
        <v>2022</v>
      </c>
      <c r="AF288" s="342" t="s">
        <v>2387</v>
      </c>
      <c r="AG288" s="342"/>
    </row>
    <row r="289" spans="1:33" x14ac:dyDescent="0.3">
      <c r="A289" s="340" t="s">
        <v>669</v>
      </c>
      <c r="B289" s="342" t="s">
        <v>296</v>
      </c>
      <c r="C289" s="342"/>
      <c r="D289" s="342"/>
      <c r="E289" s="342"/>
      <c r="F289" s="342"/>
      <c r="G289" s="342"/>
      <c r="H289" s="342"/>
      <c r="I289" s="342"/>
      <c r="J289" s="342"/>
      <c r="K289" s="342"/>
      <c r="L289" s="342"/>
      <c r="M289" s="342"/>
      <c r="N289" s="342">
        <v>0</v>
      </c>
      <c r="O289" s="342">
        <v>20</v>
      </c>
      <c r="P289" s="342" t="s">
        <v>1107</v>
      </c>
      <c r="Q289" s="342"/>
      <c r="R289" s="342"/>
      <c r="S289" s="342"/>
      <c r="T289" s="342"/>
      <c r="U289" s="342"/>
      <c r="V289" s="342"/>
      <c r="W289" s="342"/>
      <c r="X289" s="342"/>
      <c r="Y289" s="342"/>
      <c r="Z289" s="342"/>
      <c r="AA289" s="342"/>
      <c r="AB289" s="342">
        <v>0</v>
      </c>
      <c r="AC289" s="342">
        <v>20</v>
      </c>
      <c r="AD289" s="342" t="s">
        <v>2332</v>
      </c>
      <c r="AE289" s="342" t="s">
        <v>2022</v>
      </c>
      <c r="AF289" s="342" t="s">
        <v>2387</v>
      </c>
      <c r="AG289" s="342"/>
    </row>
    <row r="290" spans="1:33" x14ac:dyDescent="0.3">
      <c r="A290" s="340" t="s">
        <v>670</v>
      </c>
      <c r="B290" s="342" t="s">
        <v>667</v>
      </c>
      <c r="C290" s="342"/>
      <c r="D290" s="342"/>
      <c r="E290" s="342"/>
      <c r="F290" s="342"/>
      <c r="G290" s="342"/>
      <c r="H290" s="342"/>
      <c r="I290" s="342"/>
      <c r="J290" s="342"/>
      <c r="K290" s="342"/>
      <c r="L290" s="342"/>
      <c r="M290" s="342"/>
      <c r="N290" s="342">
        <v>0</v>
      </c>
      <c r="O290" s="342">
        <v>18</v>
      </c>
      <c r="P290" s="342" t="s">
        <v>1108</v>
      </c>
      <c r="Q290" s="342"/>
      <c r="R290" s="342"/>
      <c r="S290" s="342"/>
      <c r="T290" s="342"/>
      <c r="U290" s="342"/>
      <c r="V290" s="342"/>
      <c r="W290" s="342"/>
      <c r="X290" s="342"/>
      <c r="Y290" s="342"/>
      <c r="Z290" s="342"/>
      <c r="AA290" s="342"/>
      <c r="AB290" s="342">
        <v>0</v>
      </c>
      <c r="AC290" s="342">
        <v>18</v>
      </c>
      <c r="AD290" s="342" t="s">
        <v>2332</v>
      </c>
      <c r="AE290" s="342" t="s">
        <v>2022</v>
      </c>
      <c r="AF290" s="342" t="s">
        <v>2387</v>
      </c>
      <c r="AG290" s="342"/>
    </row>
    <row r="291" spans="1:33" x14ac:dyDescent="0.3">
      <c r="A291" s="340" t="s">
        <v>671</v>
      </c>
      <c r="B291" s="342" t="s">
        <v>297</v>
      </c>
      <c r="C291" s="342"/>
      <c r="D291" s="342"/>
      <c r="E291" s="342"/>
      <c r="F291" s="342"/>
      <c r="G291" s="342"/>
      <c r="H291" s="342"/>
      <c r="I291" s="342"/>
      <c r="J291" s="342"/>
      <c r="K291" s="342"/>
      <c r="L291" s="342"/>
      <c r="M291" s="342"/>
      <c r="N291" s="342">
        <v>0</v>
      </c>
      <c r="O291" s="342">
        <v>2</v>
      </c>
      <c r="P291" s="342" t="s">
        <v>1109</v>
      </c>
      <c r="Q291" s="342"/>
      <c r="R291" s="342"/>
      <c r="S291" s="342"/>
      <c r="T291" s="342"/>
      <c r="U291" s="342"/>
      <c r="V291" s="342"/>
      <c r="W291" s="342"/>
      <c r="X291" s="342"/>
      <c r="Y291" s="342"/>
      <c r="Z291" s="342"/>
      <c r="AA291" s="342"/>
      <c r="AB291" s="342">
        <v>0</v>
      </c>
      <c r="AC291" s="342">
        <v>2</v>
      </c>
      <c r="AD291" s="342" t="s">
        <v>2332</v>
      </c>
      <c r="AE291" s="342" t="s">
        <v>2022</v>
      </c>
      <c r="AF291" s="342" t="s">
        <v>2387</v>
      </c>
      <c r="AG291" s="342"/>
    </row>
    <row r="292" spans="1:33" x14ac:dyDescent="0.3">
      <c r="A292" s="340" t="s">
        <v>612</v>
      </c>
      <c r="B292" s="342" t="s">
        <v>245</v>
      </c>
      <c r="C292" s="342"/>
      <c r="D292" s="342"/>
      <c r="E292" s="342"/>
      <c r="F292" s="342"/>
      <c r="G292" s="342"/>
      <c r="H292" s="342"/>
      <c r="I292" s="342"/>
      <c r="J292" s="342"/>
      <c r="K292" s="342"/>
      <c r="L292" s="342"/>
      <c r="M292" s="342"/>
      <c r="N292" s="342"/>
      <c r="O292" s="342"/>
      <c r="P292" s="342" t="s">
        <v>1111</v>
      </c>
      <c r="Q292" s="342"/>
      <c r="R292" s="342"/>
      <c r="S292" s="342"/>
      <c r="T292" s="342"/>
      <c r="U292" s="342"/>
      <c r="V292" s="342"/>
      <c r="W292" s="342"/>
      <c r="X292" s="342"/>
      <c r="Y292" s="342"/>
      <c r="Z292" s="342"/>
      <c r="AA292" s="342"/>
      <c r="AB292" s="342"/>
      <c r="AC292" s="342"/>
      <c r="AD292" s="342"/>
      <c r="AE292" s="342"/>
      <c r="AF292" s="342"/>
      <c r="AG292" s="342"/>
    </row>
    <row r="293" spans="1:33" x14ac:dyDescent="0.3">
      <c r="A293" s="340" t="s">
        <v>613</v>
      </c>
      <c r="B293" s="342" t="s">
        <v>245</v>
      </c>
      <c r="C293" s="342"/>
      <c r="D293" s="342"/>
      <c r="E293" s="342"/>
      <c r="F293" s="342"/>
      <c r="G293" s="342"/>
      <c r="H293" s="342"/>
      <c r="I293" s="342"/>
      <c r="J293" s="342"/>
      <c r="K293" s="342"/>
      <c r="L293" s="342"/>
      <c r="M293" s="342"/>
      <c r="N293" s="342"/>
      <c r="O293" s="342"/>
      <c r="P293" s="342" t="s">
        <v>1360</v>
      </c>
      <c r="Q293" s="342"/>
      <c r="R293" s="342"/>
      <c r="S293" s="342"/>
      <c r="T293" s="342"/>
      <c r="U293" s="342"/>
      <c r="V293" s="342"/>
      <c r="W293" s="342"/>
      <c r="X293" s="342"/>
      <c r="Y293" s="342"/>
      <c r="Z293" s="342"/>
      <c r="AA293" s="342"/>
      <c r="AB293" s="342"/>
      <c r="AC293" s="342"/>
      <c r="AD293" s="342"/>
      <c r="AE293" s="342"/>
      <c r="AF293" s="342"/>
      <c r="AG293" s="342"/>
    </row>
    <row r="294" spans="1:33" x14ac:dyDescent="0.3">
      <c r="A294" s="343" t="s">
        <v>614</v>
      </c>
      <c r="B294" s="344" t="s">
        <v>339</v>
      </c>
      <c r="C294" s="344"/>
      <c r="D294" s="344"/>
      <c r="E294" s="344"/>
      <c r="F294" s="344"/>
      <c r="G294" s="344"/>
      <c r="H294" s="344"/>
      <c r="I294" s="344"/>
      <c r="J294" s="344"/>
      <c r="K294" s="344"/>
      <c r="L294" s="344"/>
      <c r="M294" s="344"/>
      <c r="N294" s="344"/>
      <c r="O294" s="344"/>
      <c r="P294" s="344" t="s">
        <v>1025</v>
      </c>
      <c r="Q294" s="344"/>
      <c r="R294" s="344"/>
      <c r="S294" s="344"/>
      <c r="T294" s="344"/>
      <c r="U294" s="344"/>
      <c r="V294" s="344"/>
      <c r="W294" s="344"/>
      <c r="X294" s="344"/>
      <c r="Y294" s="344"/>
      <c r="Z294" s="344"/>
      <c r="AA294" s="344"/>
      <c r="AB294" s="344"/>
      <c r="AC294" s="344"/>
      <c r="AD294" s="344"/>
      <c r="AE294" s="344"/>
      <c r="AF294" s="344"/>
      <c r="AG294" s="344"/>
    </row>
    <row r="295" spans="1:33" x14ac:dyDescent="0.3">
      <c r="A295" s="343" t="s">
        <v>616</v>
      </c>
      <c r="B295" s="344" t="s">
        <v>298</v>
      </c>
      <c r="C295" s="344"/>
      <c r="D295" s="344" t="s">
        <v>37</v>
      </c>
      <c r="E295" s="344" t="s">
        <v>70</v>
      </c>
      <c r="F295" s="344" t="s">
        <v>70</v>
      </c>
      <c r="G295" s="344" t="s">
        <v>70</v>
      </c>
      <c r="H295" s="344" t="s">
        <v>70</v>
      </c>
      <c r="I295" s="344" t="s">
        <v>70</v>
      </c>
      <c r="J295" s="344">
        <v>71898.95</v>
      </c>
      <c r="K295" s="344">
        <v>77080.724000000002</v>
      </c>
      <c r="L295" s="344">
        <v>70968.305999999997</v>
      </c>
      <c r="M295" s="344">
        <v>73035.62</v>
      </c>
      <c r="N295" s="344">
        <v>80216</v>
      </c>
      <c r="O295" s="344"/>
      <c r="P295" s="344" t="s">
        <v>1112</v>
      </c>
      <c r="Q295" s="344"/>
      <c r="R295" s="344" t="s">
        <v>1045</v>
      </c>
      <c r="S295" s="344" t="s">
        <v>70</v>
      </c>
      <c r="T295" s="344" t="s">
        <v>70</v>
      </c>
      <c r="U295" s="344" t="s">
        <v>70</v>
      </c>
      <c r="V295" s="344" t="s">
        <v>70</v>
      </c>
      <c r="W295" s="344" t="s">
        <v>70</v>
      </c>
      <c r="X295" s="344">
        <v>71898.95</v>
      </c>
      <c r="Y295" s="344">
        <v>77080.724000000002</v>
      </c>
      <c r="Z295" s="344">
        <v>70968.305999999997</v>
      </c>
      <c r="AA295" s="344">
        <v>73035.62</v>
      </c>
      <c r="AB295" s="344">
        <v>80216</v>
      </c>
      <c r="AC295" s="344"/>
      <c r="AD295" s="344" t="s">
        <v>2027</v>
      </c>
      <c r="AE295" s="344" t="s">
        <v>2022</v>
      </c>
      <c r="AF295" s="344" t="s">
        <v>2022</v>
      </c>
      <c r="AG295" s="344"/>
    </row>
    <row r="296" spans="1:33" x14ac:dyDescent="0.3">
      <c r="A296" s="343" t="s">
        <v>617</v>
      </c>
      <c r="B296" s="344" t="s">
        <v>636</v>
      </c>
      <c r="C296" s="344"/>
      <c r="D296" s="344" t="s">
        <v>37</v>
      </c>
      <c r="E296" s="344" t="s">
        <v>70</v>
      </c>
      <c r="F296" s="344">
        <v>7479</v>
      </c>
      <c r="G296" s="344">
        <v>6710</v>
      </c>
      <c r="H296" s="344">
        <v>10292</v>
      </c>
      <c r="I296" s="344">
        <v>8054</v>
      </c>
      <c r="J296" s="344">
        <v>34846</v>
      </c>
      <c r="K296" s="344">
        <v>48464</v>
      </c>
      <c r="L296" s="344">
        <v>43592.693400000004</v>
      </c>
      <c r="M296" s="344">
        <v>61986.996400000004</v>
      </c>
      <c r="N296" s="344">
        <v>75314</v>
      </c>
      <c r="O296" s="344"/>
      <c r="P296" s="344" t="s">
        <v>1120</v>
      </c>
      <c r="Q296" s="344"/>
      <c r="R296" s="344" t="s">
        <v>1045</v>
      </c>
      <c r="S296" s="344" t="s">
        <v>70</v>
      </c>
      <c r="T296" s="344">
        <v>7479</v>
      </c>
      <c r="U296" s="344">
        <v>6710</v>
      </c>
      <c r="V296" s="344">
        <v>10292</v>
      </c>
      <c r="W296" s="344">
        <v>8054</v>
      </c>
      <c r="X296" s="344">
        <v>34846</v>
      </c>
      <c r="Y296" s="344">
        <v>48464</v>
      </c>
      <c r="Z296" s="344">
        <v>43592.693400000004</v>
      </c>
      <c r="AA296" s="344">
        <v>61986.996400000004</v>
      </c>
      <c r="AB296" s="344">
        <v>75314</v>
      </c>
      <c r="AC296" s="344"/>
      <c r="AD296" s="344" t="s">
        <v>2027</v>
      </c>
      <c r="AE296" s="344" t="s">
        <v>2022</v>
      </c>
      <c r="AF296" s="344" t="s">
        <v>2022</v>
      </c>
      <c r="AG296" s="344"/>
    </row>
    <row r="297" spans="1:33" x14ac:dyDescent="0.3">
      <c r="A297" s="343" t="s">
        <v>618</v>
      </c>
      <c r="B297" s="344" t="s">
        <v>36</v>
      </c>
      <c r="C297" s="344"/>
      <c r="D297" s="344" t="s">
        <v>37</v>
      </c>
      <c r="E297" s="344" t="s">
        <v>70</v>
      </c>
      <c r="F297" s="344" t="s">
        <v>70</v>
      </c>
      <c r="G297" s="344" t="s">
        <v>70</v>
      </c>
      <c r="H297" s="344" t="s">
        <v>70</v>
      </c>
      <c r="I297" s="344" t="s">
        <v>70</v>
      </c>
      <c r="J297" s="344">
        <v>28217.050000000003</v>
      </c>
      <c r="K297" s="344">
        <v>32148.275999999998</v>
      </c>
      <c r="L297" s="344">
        <v>37216.103595</v>
      </c>
      <c r="M297" s="344">
        <v>43044.491999999998</v>
      </c>
      <c r="N297" s="344">
        <v>43989</v>
      </c>
      <c r="O297" s="344"/>
      <c r="P297" s="344" t="s">
        <v>1113</v>
      </c>
      <c r="Q297" s="344"/>
      <c r="R297" s="344" t="s">
        <v>1045</v>
      </c>
      <c r="S297" s="344" t="s">
        <v>70</v>
      </c>
      <c r="T297" s="344" t="s">
        <v>70</v>
      </c>
      <c r="U297" s="344" t="s">
        <v>70</v>
      </c>
      <c r="V297" s="344" t="s">
        <v>70</v>
      </c>
      <c r="W297" s="344" t="s">
        <v>70</v>
      </c>
      <c r="X297" s="344">
        <v>28217.050000000003</v>
      </c>
      <c r="Y297" s="344">
        <v>32148.275999999998</v>
      </c>
      <c r="Z297" s="344">
        <v>37216.103595</v>
      </c>
      <c r="AA297" s="344">
        <v>43044.491999999998</v>
      </c>
      <c r="AB297" s="344">
        <v>43989</v>
      </c>
      <c r="AC297" s="344"/>
      <c r="AD297" s="344" t="s">
        <v>2027</v>
      </c>
      <c r="AE297" s="344" t="s">
        <v>2022</v>
      </c>
      <c r="AF297" s="344" t="s">
        <v>2022</v>
      </c>
      <c r="AG297" s="344"/>
    </row>
    <row r="298" spans="1:33" x14ac:dyDescent="0.3">
      <c r="A298" s="343" t="s">
        <v>619</v>
      </c>
      <c r="B298" s="344" t="s">
        <v>38</v>
      </c>
      <c r="C298" s="344"/>
      <c r="D298" s="344" t="s">
        <v>37</v>
      </c>
      <c r="E298" s="344" t="s">
        <v>70</v>
      </c>
      <c r="F298" s="344">
        <v>15303</v>
      </c>
      <c r="G298" s="344">
        <v>16964</v>
      </c>
      <c r="H298" s="344">
        <v>15871</v>
      </c>
      <c r="I298" s="344">
        <v>15343</v>
      </c>
      <c r="J298" s="344">
        <v>17359.544000000002</v>
      </c>
      <c r="K298" s="344">
        <v>17015.963500000002</v>
      </c>
      <c r="L298" s="344">
        <v>17271.657228100001</v>
      </c>
      <c r="M298" s="344">
        <v>19027.459999999995</v>
      </c>
      <c r="N298" s="344">
        <v>17200</v>
      </c>
      <c r="O298" s="344"/>
      <c r="P298" s="344" t="s">
        <v>1114</v>
      </c>
      <c r="Q298" s="344"/>
      <c r="R298" s="344" t="s">
        <v>1045</v>
      </c>
      <c r="S298" s="344" t="s">
        <v>70</v>
      </c>
      <c r="T298" s="344">
        <v>15303</v>
      </c>
      <c r="U298" s="344">
        <v>16964</v>
      </c>
      <c r="V298" s="344">
        <v>15871</v>
      </c>
      <c r="W298" s="344">
        <v>15343</v>
      </c>
      <c r="X298" s="344">
        <v>17359.544000000002</v>
      </c>
      <c r="Y298" s="344">
        <v>17015.963500000002</v>
      </c>
      <c r="Z298" s="344">
        <v>17271.657228100001</v>
      </c>
      <c r="AA298" s="344">
        <v>19027.459999999995</v>
      </c>
      <c r="AB298" s="344">
        <v>17200</v>
      </c>
      <c r="AC298" s="344"/>
      <c r="AD298" s="344" t="s">
        <v>2027</v>
      </c>
      <c r="AE298" s="344" t="s">
        <v>2022</v>
      </c>
      <c r="AF298" s="344" t="s">
        <v>2022</v>
      </c>
      <c r="AG298" s="344"/>
    </row>
    <row r="299" spans="1:33" x14ac:dyDescent="0.3">
      <c r="A299" s="343" t="s">
        <v>620</v>
      </c>
      <c r="B299" s="344" t="s">
        <v>1</v>
      </c>
      <c r="C299" s="344"/>
      <c r="D299" s="344" t="s">
        <v>37</v>
      </c>
      <c r="E299" s="344" t="s">
        <v>70</v>
      </c>
      <c r="F299" s="344">
        <v>8495</v>
      </c>
      <c r="G299" s="344">
        <v>8814</v>
      </c>
      <c r="H299" s="344">
        <v>8918</v>
      </c>
      <c r="I299" s="344">
        <v>9537</v>
      </c>
      <c r="J299" s="344">
        <v>8201.8379999999997</v>
      </c>
      <c r="K299" s="344">
        <v>8131.9950119000005</v>
      </c>
      <c r="L299" s="344">
        <v>8497.5779984608889</v>
      </c>
      <c r="M299" s="344">
        <v>9521.9865700000009</v>
      </c>
      <c r="N299" s="344">
        <v>9629</v>
      </c>
      <c r="O299" s="344"/>
      <c r="P299" s="344" t="s">
        <v>1115</v>
      </c>
      <c r="Q299" s="344"/>
      <c r="R299" s="344" t="s">
        <v>1045</v>
      </c>
      <c r="S299" s="344" t="s">
        <v>70</v>
      </c>
      <c r="T299" s="344">
        <v>8495</v>
      </c>
      <c r="U299" s="344">
        <v>8814</v>
      </c>
      <c r="V299" s="344">
        <v>8918</v>
      </c>
      <c r="W299" s="344">
        <v>9537</v>
      </c>
      <c r="X299" s="344">
        <v>8201.8379999999997</v>
      </c>
      <c r="Y299" s="344">
        <v>8131.9950119000005</v>
      </c>
      <c r="Z299" s="344">
        <v>8497.5779984608889</v>
      </c>
      <c r="AA299" s="344">
        <v>9521.9865700000009</v>
      </c>
      <c r="AB299" s="344">
        <v>9629</v>
      </c>
      <c r="AC299" s="344"/>
      <c r="AD299" s="344" t="s">
        <v>2027</v>
      </c>
      <c r="AE299" s="344" t="s">
        <v>2022</v>
      </c>
      <c r="AF299" s="344" t="s">
        <v>2022</v>
      </c>
      <c r="AG299" s="344"/>
    </row>
    <row r="300" spans="1:33" x14ac:dyDescent="0.3">
      <c r="A300" s="343" t="s">
        <v>621</v>
      </c>
      <c r="B300" s="344" t="s">
        <v>637</v>
      </c>
      <c r="C300" s="344"/>
      <c r="D300" s="344" t="s">
        <v>37</v>
      </c>
      <c r="E300" s="344" t="s">
        <v>70</v>
      </c>
      <c r="F300" s="344">
        <v>2336</v>
      </c>
      <c r="G300" s="344">
        <v>3568</v>
      </c>
      <c r="H300" s="344">
        <v>3624</v>
      </c>
      <c r="I300" s="344">
        <v>3960</v>
      </c>
      <c r="J300" s="344">
        <v>4193</v>
      </c>
      <c r="K300" s="344">
        <v>5383</v>
      </c>
      <c r="L300" s="344">
        <v>6201.4032669999988</v>
      </c>
      <c r="M300" s="344">
        <v>6995.076</v>
      </c>
      <c r="N300" s="344">
        <v>5355</v>
      </c>
      <c r="O300" s="344"/>
      <c r="P300" s="344" t="s">
        <v>1121</v>
      </c>
      <c r="Q300" s="344"/>
      <c r="R300" s="344" t="s">
        <v>1045</v>
      </c>
      <c r="S300" s="344" t="s">
        <v>70</v>
      </c>
      <c r="T300" s="344">
        <v>2336</v>
      </c>
      <c r="U300" s="344">
        <v>3568</v>
      </c>
      <c r="V300" s="344">
        <v>3624</v>
      </c>
      <c r="W300" s="344">
        <v>3960</v>
      </c>
      <c r="X300" s="344">
        <v>4193</v>
      </c>
      <c r="Y300" s="344">
        <v>5383</v>
      </c>
      <c r="Z300" s="344">
        <v>6201.4032669999988</v>
      </c>
      <c r="AA300" s="344">
        <v>6995.076</v>
      </c>
      <c r="AB300" s="344">
        <v>5355</v>
      </c>
      <c r="AC300" s="344"/>
      <c r="AD300" s="344" t="s">
        <v>2027</v>
      </c>
      <c r="AE300" s="344" t="s">
        <v>2022</v>
      </c>
      <c r="AF300" s="344" t="s">
        <v>2022</v>
      </c>
      <c r="AG300" s="344"/>
    </row>
    <row r="301" spans="1:33" x14ac:dyDescent="0.3">
      <c r="A301" s="343" t="s">
        <v>622</v>
      </c>
      <c r="B301" s="344" t="s">
        <v>2</v>
      </c>
      <c r="C301" s="344"/>
      <c r="D301" s="344" t="s">
        <v>37</v>
      </c>
      <c r="E301" s="344" t="s">
        <v>70</v>
      </c>
      <c r="F301" s="344">
        <v>1093</v>
      </c>
      <c r="G301" s="344">
        <v>1124</v>
      </c>
      <c r="H301" s="344">
        <v>79</v>
      </c>
      <c r="I301" s="344">
        <v>3489</v>
      </c>
      <c r="J301" s="344">
        <v>8722.8827000000001</v>
      </c>
      <c r="K301" s="344">
        <v>5843.9925000000003</v>
      </c>
      <c r="L301" s="344">
        <v>6827.2852500000008</v>
      </c>
      <c r="M301" s="344">
        <v>6039.4856499999996</v>
      </c>
      <c r="N301" s="344">
        <v>4318</v>
      </c>
      <c r="O301" s="344"/>
      <c r="P301" s="344" t="s">
        <v>1116</v>
      </c>
      <c r="Q301" s="344"/>
      <c r="R301" s="344" t="s">
        <v>1045</v>
      </c>
      <c r="S301" s="344" t="s">
        <v>70</v>
      </c>
      <c r="T301" s="344">
        <v>1093</v>
      </c>
      <c r="U301" s="344">
        <v>1124</v>
      </c>
      <c r="V301" s="344">
        <v>79</v>
      </c>
      <c r="W301" s="344">
        <v>3489</v>
      </c>
      <c r="X301" s="344">
        <v>8722.8827000000001</v>
      </c>
      <c r="Y301" s="344">
        <v>5843.9925000000003</v>
      </c>
      <c r="Z301" s="344">
        <v>6827.2852500000008</v>
      </c>
      <c r="AA301" s="344">
        <v>6039.4856499999996</v>
      </c>
      <c r="AB301" s="344">
        <v>4318</v>
      </c>
      <c r="AC301" s="344"/>
      <c r="AD301" s="344" t="s">
        <v>2027</v>
      </c>
      <c r="AE301" s="344" t="s">
        <v>2022</v>
      </c>
      <c r="AF301" s="344" t="s">
        <v>2022</v>
      </c>
      <c r="AG301" s="344"/>
    </row>
    <row r="302" spans="1:33" x14ac:dyDescent="0.3">
      <c r="A302" s="343" t="s">
        <v>623</v>
      </c>
      <c r="B302" s="344" t="s">
        <v>312</v>
      </c>
      <c r="C302" s="344"/>
      <c r="D302" s="344" t="s">
        <v>37</v>
      </c>
      <c r="E302" s="344" t="s">
        <v>70</v>
      </c>
      <c r="F302" s="344" t="s">
        <v>70</v>
      </c>
      <c r="G302" s="344" t="s">
        <v>70</v>
      </c>
      <c r="H302" s="344" t="s">
        <v>70</v>
      </c>
      <c r="I302" s="344" t="s">
        <v>70</v>
      </c>
      <c r="J302" s="344" t="s">
        <v>70</v>
      </c>
      <c r="K302" s="344">
        <v>2804.8595918111</v>
      </c>
      <c r="L302" s="344">
        <v>3877</v>
      </c>
      <c r="M302" s="344">
        <v>5069.6754000000001</v>
      </c>
      <c r="N302" s="344">
        <v>5206</v>
      </c>
      <c r="O302" s="344"/>
      <c r="P302" s="344" t="s">
        <v>1117</v>
      </c>
      <c r="Q302" s="344"/>
      <c r="R302" s="344" t="s">
        <v>1045</v>
      </c>
      <c r="S302" s="344" t="s">
        <v>70</v>
      </c>
      <c r="T302" s="344" t="s">
        <v>70</v>
      </c>
      <c r="U302" s="344" t="s">
        <v>70</v>
      </c>
      <c r="V302" s="344" t="s">
        <v>70</v>
      </c>
      <c r="W302" s="344" t="s">
        <v>70</v>
      </c>
      <c r="X302" s="344" t="s">
        <v>70</v>
      </c>
      <c r="Y302" s="344">
        <v>2804.8595918111</v>
      </c>
      <c r="Z302" s="344">
        <v>3877</v>
      </c>
      <c r="AA302" s="344">
        <v>5069.6754000000001</v>
      </c>
      <c r="AB302" s="344">
        <v>5206</v>
      </c>
      <c r="AC302" s="344"/>
      <c r="AD302" s="344" t="s">
        <v>2027</v>
      </c>
      <c r="AE302" s="344" t="s">
        <v>2022</v>
      </c>
      <c r="AF302" s="344" t="s">
        <v>2022</v>
      </c>
      <c r="AG302" s="344"/>
    </row>
    <row r="303" spans="1:33" x14ac:dyDescent="0.3">
      <c r="A303" s="343" t="s">
        <v>624</v>
      </c>
      <c r="B303" s="344" t="s">
        <v>313</v>
      </c>
      <c r="C303" s="344"/>
      <c r="D303" s="344" t="s">
        <v>37</v>
      </c>
      <c r="E303" s="344" t="s">
        <v>70</v>
      </c>
      <c r="F303" s="344" t="s">
        <v>70</v>
      </c>
      <c r="G303" s="344" t="s">
        <v>70</v>
      </c>
      <c r="H303" s="344" t="s">
        <v>70</v>
      </c>
      <c r="I303" s="344" t="s">
        <v>70</v>
      </c>
      <c r="J303" s="344" t="s">
        <v>70</v>
      </c>
      <c r="K303" s="344">
        <v>5488</v>
      </c>
      <c r="L303" s="344">
        <v>5416</v>
      </c>
      <c r="M303" s="344">
        <v>4576.1880000000001</v>
      </c>
      <c r="N303" s="344">
        <v>4816</v>
      </c>
      <c r="O303" s="344"/>
      <c r="P303" s="344" t="s">
        <v>1118</v>
      </c>
      <c r="Q303" s="344"/>
      <c r="R303" s="344" t="s">
        <v>1045</v>
      </c>
      <c r="S303" s="344" t="s">
        <v>70</v>
      </c>
      <c r="T303" s="344" t="s">
        <v>70</v>
      </c>
      <c r="U303" s="344" t="s">
        <v>70</v>
      </c>
      <c r="V303" s="344" t="s">
        <v>70</v>
      </c>
      <c r="W303" s="344" t="s">
        <v>70</v>
      </c>
      <c r="X303" s="344" t="s">
        <v>70</v>
      </c>
      <c r="Y303" s="344">
        <v>5488</v>
      </c>
      <c r="Z303" s="344">
        <v>5416</v>
      </c>
      <c r="AA303" s="344">
        <v>4576.1880000000001</v>
      </c>
      <c r="AB303" s="344">
        <v>4816</v>
      </c>
      <c r="AC303" s="344"/>
      <c r="AD303" s="344" t="s">
        <v>2027</v>
      </c>
      <c r="AE303" s="344" t="s">
        <v>2022</v>
      </c>
      <c r="AF303" s="344" t="s">
        <v>2022</v>
      </c>
      <c r="AG303" s="344"/>
    </row>
    <row r="304" spans="1:33" x14ac:dyDescent="0.3">
      <c r="A304" s="343" t="s">
        <v>625</v>
      </c>
      <c r="B304" s="344" t="s">
        <v>65</v>
      </c>
      <c r="C304" s="344"/>
      <c r="D304" s="344" t="s">
        <v>37</v>
      </c>
      <c r="E304" s="344" t="s">
        <v>70</v>
      </c>
      <c r="F304" s="344">
        <v>6870</v>
      </c>
      <c r="G304" s="344">
        <v>6597</v>
      </c>
      <c r="H304" s="344">
        <v>5567</v>
      </c>
      <c r="I304" s="344">
        <v>5732</v>
      </c>
      <c r="J304" s="344">
        <v>5495.8069999999998</v>
      </c>
      <c r="K304" s="344">
        <v>6227.4246800000001</v>
      </c>
      <c r="L304" s="344">
        <v>5469.2111999999997</v>
      </c>
      <c r="M304" s="344">
        <v>4059.471</v>
      </c>
      <c r="N304" s="344">
        <v>3968</v>
      </c>
      <c r="O304" s="344"/>
      <c r="P304" s="344" t="s">
        <v>1119</v>
      </c>
      <c r="Q304" s="344"/>
      <c r="R304" s="344" t="s">
        <v>1045</v>
      </c>
      <c r="S304" s="344" t="s">
        <v>70</v>
      </c>
      <c r="T304" s="344">
        <v>6870</v>
      </c>
      <c r="U304" s="344">
        <v>6597</v>
      </c>
      <c r="V304" s="344">
        <v>5567</v>
      </c>
      <c r="W304" s="344">
        <v>5732</v>
      </c>
      <c r="X304" s="344">
        <v>5495.8069999999998</v>
      </c>
      <c r="Y304" s="344">
        <v>6227.4246800000001</v>
      </c>
      <c r="Z304" s="344">
        <v>5469.2111999999997</v>
      </c>
      <c r="AA304" s="344">
        <v>4059.471</v>
      </c>
      <c r="AB304" s="344">
        <v>3968</v>
      </c>
      <c r="AC304" s="344"/>
      <c r="AD304" s="344" t="s">
        <v>2027</v>
      </c>
      <c r="AE304" s="344" t="s">
        <v>2022</v>
      </c>
      <c r="AF304" s="344" t="s">
        <v>2022</v>
      </c>
      <c r="AG304" s="344"/>
    </row>
    <row r="305" spans="1:33" x14ac:dyDescent="0.3">
      <c r="A305" s="343" t="s">
        <v>615</v>
      </c>
      <c r="B305" s="344" t="s">
        <v>337</v>
      </c>
      <c r="C305" s="344"/>
      <c r="D305" s="344"/>
      <c r="E305" s="344"/>
      <c r="F305" s="344"/>
      <c r="G305" s="344"/>
      <c r="H305" s="344"/>
      <c r="I305" s="344"/>
      <c r="J305" s="344"/>
      <c r="K305" s="344"/>
      <c r="L305" s="344"/>
      <c r="M305" s="344"/>
      <c r="N305" s="344"/>
      <c r="O305" s="344"/>
      <c r="P305" s="344" t="s">
        <v>1026</v>
      </c>
      <c r="Q305" s="344"/>
      <c r="R305" s="344"/>
      <c r="S305" s="344"/>
      <c r="T305" s="344"/>
      <c r="U305" s="344"/>
      <c r="V305" s="344"/>
      <c r="W305" s="344"/>
      <c r="X305" s="344"/>
      <c r="Y305" s="344"/>
      <c r="Z305" s="344"/>
      <c r="AA305" s="344"/>
      <c r="AB305" s="344"/>
      <c r="AC305" s="344"/>
      <c r="AD305" s="344"/>
      <c r="AE305" s="344"/>
      <c r="AF305" s="344"/>
      <c r="AG305" s="344"/>
    </row>
    <row r="306" spans="1:33" x14ac:dyDescent="0.3">
      <c r="A306" s="340" t="s">
        <v>626</v>
      </c>
      <c r="B306" s="342" t="s">
        <v>298</v>
      </c>
      <c r="C306" s="342"/>
      <c r="D306" s="342" t="s">
        <v>37</v>
      </c>
      <c r="E306" s="342"/>
      <c r="F306" s="342"/>
      <c r="G306" s="342"/>
      <c r="H306" s="342"/>
      <c r="I306" s="342"/>
      <c r="J306" s="342">
        <v>0</v>
      </c>
      <c r="K306" s="342">
        <v>0</v>
      </c>
      <c r="L306" s="342">
        <v>0</v>
      </c>
      <c r="M306" s="342">
        <v>0</v>
      </c>
      <c r="N306" s="342">
        <v>0</v>
      </c>
      <c r="O306" s="342">
        <v>0</v>
      </c>
      <c r="P306" s="342" t="s">
        <v>1112</v>
      </c>
      <c r="Q306" s="342"/>
      <c r="R306" s="342" t="s">
        <v>1045</v>
      </c>
      <c r="S306" s="342"/>
      <c r="T306" s="342"/>
      <c r="U306" s="342"/>
      <c r="V306" s="342"/>
      <c r="W306" s="342"/>
      <c r="X306" s="342">
        <v>0</v>
      </c>
      <c r="Y306" s="342">
        <v>0</v>
      </c>
      <c r="Z306" s="342">
        <v>0</v>
      </c>
      <c r="AA306" s="342">
        <v>0</v>
      </c>
      <c r="AB306" s="342">
        <v>0</v>
      </c>
      <c r="AC306" s="342">
        <v>0</v>
      </c>
      <c r="AD306" s="342" t="s">
        <v>2027</v>
      </c>
      <c r="AE306" s="342" t="s">
        <v>2022</v>
      </c>
      <c r="AF306" s="342" t="s">
        <v>2022</v>
      </c>
      <c r="AG306" s="342"/>
    </row>
    <row r="307" spans="1:33" x14ac:dyDescent="0.3">
      <c r="A307" s="340" t="s">
        <v>627</v>
      </c>
      <c r="B307" s="342" t="s">
        <v>636</v>
      </c>
      <c r="C307" s="342"/>
      <c r="D307" s="342" t="s">
        <v>37</v>
      </c>
      <c r="E307" s="342"/>
      <c r="F307" s="342"/>
      <c r="G307" s="342"/>
      <c r="H307" s="342"/>
      <c r="I307" s="342"/>
      <c r="J307" s="342">
        <v>0</v>
      </c>
      <c r="K307" s="342">
        <v>0</v>
      </c>
      <c r="L307" s="342">
        <v>0</v>
      </c>
      <c r="M307" s="342">
        <v>0</v>
      </c>
      <c r="N307" s="342">
        <v>0</v>
      </c>
      <c r="O307" s="342">
        <v>0</v>
      </c>
      <c r="P307" s="342" t="s">
        <v>1120</v>
      </c>
      <c r="Q307" s="342"/>
      <c r="R307" s="342" t="s">
        <v>1045</v>
      </c>
      <c r="S307" s="342"/>
      <c r="T307" s="342"/>
      <c r="U307" s="342"/>
      <c r="V307" s="342"/>
      <c r="W307" s="342"/>
      <c r="X307" s="342">
        <v>0</v>
      </c>
      <c r="Y307" s="342">
        <v>0</v>
      </c>
      <c r="Z307" s="342">
        <v>0</v>
      </c>
      <c r="AA307" s="342">
        <v>0</v>
      </c>
      <c r="AB307" s="342">
        <v>0</v>
      </c>
      <c r="AC307" s="342">
        <v>0</v>
      </c>
      <c r="AD307" s="342" t="s">
        <v>2027</v>
      </c>
      <c r="AE307" s="342" t="s">
        <v>2022</v>
      </c>
      <c r="AF307" s="342" t="s">
        <v>2022</v>
      </c>
      <c r="AG307" s="342"/>
    </row>
    <row r="308" spans="1:33" x14ac:dyDescent="0.3">
      <c r="A308" s="340" t="s">
        <v>628</v>
      </c>
      <c r="B308" s="342" t="s">
        <v>36</v>
      </c>
      <c r="C308" s="342"/>
      <c r="D308" s="342" t="s">
        <v>37</v>
      </c>
      <c r="E308" s="342"/>
      <c r="F308" s="342"/>
      <c r="G308" s="342"/>
      <c r="H308" s="342"/>
      <c r="I308" s="342"/>
      <c r="J308" s="342">
        <v>6662</v>
      </c>
      <c r="K308" s="342">
        <v>5430</v>
      </c>
      <c r="L308" s="342">
        <v>5498</v>
      </c>
      <c r="M308" s="342">
        <v>6053</v>
      </c>
      <c r="N308" s="342">
        <v>5843</v>
      </c>
      <c r="O308" s="342">
        <v>5709</v>
      </c>
      <c r="P308" s="342" t="s">
        <v>1113</v>
      </c>
      <c r="Q308" s="342"/>
      <c r="R308" s="342" t="s">
        <v>1045</v>
      </c>
      <c r="S308" s="342"/>
      <c r="T308" s="342"/>
      <c r="U308" s="342"/>
      <c r="V308" s="342"/>
      <c r="W308" s="342"/>
      <c r="X308" s="342">
        <v>6662</v>
      </c>
      <c r="Y308" s="342">
        <v>5430</v>
      </c>
      <c r="Z308" s="342">
        <v>5498</v>
      </c>
      <c r="AA308" s="342">
        <v>6053</v>
      </c>
      <c r="AB308" s="342">
        <v>5843</v>
      </c>
      <c r="AC308" s="342">
        <v>5709</v>
      </c>
      <c r="AD308" s="342" t="s">
        <v>2027</v>
      </c>
      <c r="AE308" s="342" t="s">
        <v>2022</v>
      </c>
      <c r="AF308" s="342" t="s">
        <v>2022</v>
      </c>
      <c r="AG308" s="342"/>
    </row>
    <row r="309" spans="1:33" x14ac:dyDescent="0.3">
      <c r="A309" s="340" t="s">
        <v>629</v>
      </c>
      <c r="B309" s="342" t="s">
        <v>38</v>
      </c>
      <c r="C309" s="342"/>
      <c r="D309" s="342" t="s">
        <v>37</v>
      </c>
      <c r="E309" s="342"/>
      <c r="F309" s="342"/>
      <c r="G309" s="342"/>
      <c r="H309" s="342"/>
      <c r="I309" s="342"/>
      <c r="J309" s="342">
        <v>7483</v>
      </c>
      <c r="K309" s="342">
        <v>6744</v>
      </c>
      <c r="L309" s="342">
        <v>6655</v>
      </c>
      <c r="M309" s="342">
        <v>6514</v>
      </c>
      <c r="N309" s="342">
        <v>6721</v>
      </c>
      <c r="O309" s="342">
        <v>6366</v>
      </c>
      <c r="P309" s="342" t="s">
        <v>1114</v>
      </c>
      <c r="Q309" s="342"/>
      <c r="R309" s="342" t="s">
        <v>1045</v>
      </c>
      <c r="S309" s="342"/>
      <c r="T309" s="342"/>
      <c r="U309" s="342"/>
      <c r="V309" s="342"/>
      <c r="W309" s="342"/>
      <c r="X309" s="342">
        <v>7483</v>
      </c>
      <c r="Y309" s="342">
        <v>6744</v>
      </c>
      <c r="Z309" s="342">
        <v>6655</v>
      </c>
      <c r="AA309" s="342">
        <v>6514</v>
      </c>
      <c r="AB309" s="342">
        <v>6721</v>
      </c>
      <c r="AC309" s="342">
        <v>6366</v>
      </c>
      <c r="AD309" s="342" t="s">
        <v>2027</v>
      </c>
      <c r="AE309" s="342" t="s">
        <v>2022</v>
      </c>
      <c r="AF309" s="342" t="s">
        <v>2022</v>
      </c>
      <c r="AG309" s="342"/>
    </row>
    <row r="310" spans="1:33" x14ac:dyDescent="0.3">
      <c r="A310" s="340" t="s">
        <v>630</v>
      </c>
      <c r="B310" s="342" t="s">
        <v>1</v>
      </c>
      <c r="C310" s="342"/>
      <c r="D310" s="342" t="s">
        <v>37</v>
      </c>
      <c r="E310" s="342"/>
      <c r="F310" s="342"/>
      <c r="G310" s="342"/>
      <c r="H310" s="342"/>
      <c r="I310" s="342"/>
      <c r="J310" s="342">
        <v>3251</v>
      </c>
      <c r="K310" s="342">
        <v>3427</v>
      </c>
      <c r="L310" s="342">
        <v>3964</v>
      </c>
      <c r="M310" s="342">
        <v>4280</v>
      </c>
      <c r="N310" s="342">
        <v>4027</v>
      </c>
      <c r="O310" s="342">
        <v>3780</v>
      </c>
      <c r="P310" s="342" t="s">
        <v>1115</v>
      </c>
      <c r="Q310" s="342"/>
      <c r="R310" s="342" t="s">
        <v>1045</v>
      </c>
      <c r="S310" s="342"/>
      <c r="T310" s="342"/>
      <c r="U310" s="342"/>
      <c r="V310" s="342"/>
      <c r="W310" s="342"/>
      <c r="X310" s="342">
        <v>3251</v>
      </c>
      <c r="Y310" s="342">
        <v>3427</v>
      </c>
      <c r="Z310" s="342">
        <v>3964</v>
      </c>
      <c r="AA310" s="342">
        <v>4280</v>
      </c>
      <c r="AB310" s="342">
        <v>4027</v>
      </c>
      <c r="AC310" s="342">
        <v>3780</v>
      </c>
      <c r="AD310" s="342" t="s">
        <v>2027</v>
      </c>
      <c r="AE310" s="342" t="s">
        <v>2022</v>
      </c>
      <c r="AF310" s="342" t="s">
        <v>2022</v>
      </c>
      <c r="AG310" s="342"/>
    </row>
    <row r="311" spans="1:33" x14ac:dyDescent="0.3">
      <c r="A311" s="340" t="s">
        <v>631</v>
      </c>
      <c r="B311" s="342" t="s">
        <v>637</v>
      </c>
      <c r="C311" s="342"/>
      <c r="D311" s="342" t="s">
        <v>37</v>
      </c>
      <c r="E311" s="342"/>
      <c r="F311" s="342"/>
      <c r="G311" s="342"/>
      <c r="H311" s="342"/>
      <c r="I311" s="342"/>
      <c r="J311" s="342">
        <v>2179</v>
      </c>
      <c r="K311" s="342">
        <v>5139</v>
      </c>
      <c r="L311" s="342">
        <v>3115</v>
      </c>
      <c r="M311" s="342">
        <v>2962</v>
      </c>
      <c r="N311" s="342">
        <v>2294</v>
      </c>
      <c r="O311" s="342">
        <v>2209</v>
      </c>
      <c r="P311" s="342" t="s">
        <v>1121</v>
      </c>
      <c r="Q311" s="342"/>
      <c r="R311" s="342" t="s">
        <v>1045</v>
      </c>
      <c r="S311" s="342"/>
      <c r="T311" s="342"/>
      <c r="U311" s="342"/>
      <c r="V311" s="342"/>
      <c r="W311" s="342"/>
      <c r="X311" s="342">
        <v>2179</v>
      </c>
      <c r="Y311" s="342">
        <v>5139</v>
      </c>
      <c r="Z311" s="342">
        <v>3115</v>
      </c>
      <c r="AA311" s="342">
        <v>2962</v>
      </c>
      <c r="AB311" s="342">
        <v>2294</v>
      </c>
      <c r="AC311" s="342">
        <v>2209</v>
      </c>
      <c r="AD311" s="342" t="s">
        <v>2027</v>
      </c>
      <c r="AE311" s="342" t="s">
        <v>2022</v>
      </c>
      <c r="AF311" s="342" t="s">
        <v>2022</v>
      </c>
      <c r="AG311" s="342"/>
    </row>
    <row r="312" spans="1:33" x14ac:dyDescent="0.3">
      <c r="A312" s="340" t="s">
        <v>632</v>
      </c>
      <c r="B312" s="342" t="s">
        <v>2</v>
      </c>
      <c r="C312" s="342"/>
      <c r="D312" s="342" t="s">
        <v>37</v>
      </c>
      <c r="E312" s="342"/>
      <c r="F312" s="342"/>
      <c r="G312" s="342"/>
      <c r="H312" s="342"/>
      <c r="I312" s="342"/>
      <c r="J312" s="342">
        <v>4780</v>
      </c>
      <c r="K312" s="342">
        <v>3456</v>
      </c>
      <c r="L312" s="342">
        <v>4946</v>
      </c>
      <c r="M312" s="342">
        <v>4279</v>
      </c>
      <c r="N312" s="342">
        <v>4167</v>
      </c>
      <c r="O312" s="342">
        <v>4210</v>
      </c>
      <c r="P312" s="342" t="s">
        <v>1116</v>
      </c>
      <c r="Q312" s="342"/>
      <c r="R312" s="342" t="s">
        <v>1045</v>
      </c>
      <c r="S312" s="342"/>
      <c r="T312" s="342"/>
      <c r="U312" s="342"/>
      <c r="V312" s="342"/>
      <c r="W312" s="342"/>
      <c r="X312" s="342">
        <v>4780</v>
      </c>
      <c r="Y312" s="342">
        <v>3456</v>
      </c>
      <c r="Z312" s="342">
        <v>4946</v>
      </c>
      <c r="AA312" s="342">
        <v>4279</v>
      </c>
      <c r="AB312" s="342">
        <v>4167</v>
      </c>
      <c r="AC312" s="342">
        <v>4210</v>
      </c>
      <c r="AD312" s="342" t="s">
        <v>2027</v>
      </c>
      <c r="AE312" s="342" t="s">
        <v>2022</v>
      </c>
      <c r="AF312" s="342" t="s">
        <v>2022</v>
      </c>
      <c r="AG312" s="342"/>
    </row>
    <row r="313" spans="1:33" x14ac:dyDescent="0.3">
      <c r="A313" s="340" t="s">
        <v>633</v>
      </c>
      <c r="B313" s="342" t="s">
        <v>312</v>
      </c>
      <c r="C313" s="342"/>
      <c r="D313" s="342" t="s">
        <v>37</v>
      </c>
      <c r="E313" s="342"/>
      <c r="F313" s="342"/>
      <c r="G313" s="342"/>
      <c r="H313" s="342"/>
      <c r="I313" s="342"/>
      <c r="J313" s="342">
        <v>0</v>
      </c>
      <c r="K313" s="342">
        <v>0</v>
      </c>
      <c r="L313" s="342">
        <v>0</v>
      </c>
      <c r="M313" s="342">
        <v>0</v>
      </c>
      <c r="N313" s="342">
        <v>0</v>
      </c>
      <c r="O313" s="342">
        <v>0</v>
      </c>
      <c r="P313" s="342" t="s">
        <v>1117</v>
      </c>
      <c r="Q313" s="342"/>
      <c r="R313" s="342" t="s">
        <v>1045</v>
      </c>
      <c r="S313" s="342"/>
      <c r="T313" s="342"/>
      <c r="U313" s="342"/>
      <c r="V313" s="342"/>
      <c r="W313" s="342"/>
      <c r="X313" s="342">
        <v>0</v>
      </c>
      <c r="Y313" s="342">
        <v>0</v>
      </c>
      <c r="Z313" s="342">
        <v>0</v>
      </c>
      <c r="AA313" s="342">
        <v>0</v>
      </c>
      <c r="AB313" s="342">
        <v>0</v>
      </c>
      <c r="AC313" s="342">
        <v>0</v>
      </c>
      <c r="AD313" s="342" t="s">
        <v>2027</v>
      </c>
      <c r="AE313" s="342" t="s">
        <v>2022</v>
      </c>
      <c r="AF313" s="342" t="s">
        <v>2022</v>
      </c>
      <c r="AG313" s="342"/>
    </row>
    <row r="314" spans="1:33" x14ac:dyDescent="0.3">
      <c r="A314" s="340" t="s">
        <v>634</v>
      </c>
      <c r="B314" s="342" t="s">
        <v>313</v>
      </c>
      <c r="C314" s="342"/>
      <c r="D314" s="342" t="s">
        <v>37</v>
      </c>
      <c r="E314" s="342"/>
      <c r="F314" s="342"/>
      <c r="G314" s="342"/>
      <c r="H314" s="342"/>
      <c r="I314" s="342"/>
      <c r="J314" s="342">
        <v>0</v>
      </c>
      <c r="K314" s="342">
        <v>0</v>
      </c>
      <c r="L314" s="342">
        <v>0</v>
      </c>
      <c r="M314" s="342">
        <v>0</v>
      </c>
      <c r="N314" s="342">
        <v>0</v>
      </c>
      <c r="O314" s="342">
        <v>0</v>
      </c>
      <c r="P314" s="342" t="s">
        <v>1118</v>
      </c>
      <c r="Q314" s="342"/>
      <c r="R314" s="342" t="s">
        <v>1045</v>
      </c>
      <c r="S314" s="342"/>
      <c r="T314" s="342"/>
      <c r="U314" s="342"/>
      <c r="V314" s="342"/>
      <c r="W314" s="342"/>
      <c r="X314" s="342">
        <v>0</v>
      </c>
      <c r="Y314" s="342">
        <v>0</v>
      </c>
      <c r="Z314" s="342">
        <v>0</v>
      </c>
      <c r="AA314" s="342">
        <v>0</v>
      </c>
      <c r="AB314" s="342">
        <v>0</v>
      </c>
      <c r="AC314" s="342">
        <v>0</v>
      </c>
      <c r="AD314" s="342" t="s">
        <v>2027</v>
      </c>
      <c r="AE314" s="342" t="s">
        <v>2022</v>
      </c>
      <c r="AF314" s="342" t="s">
        <v>2022</v>
      </c>
      <c r="AG314" s="342"/>
    </row>
    <row r="315" spans="1:33" x14ac:dyDescent="0.3">
      <c r="A315" s="340" t="s">
        <v>635</v>
      </c>
      <c r="B315" s="342" t="s">
        <v>65</v>
      </c>
      <c r="C315" s="342"/>
      <c r="D315" s="342" t="s">
        <v>37</v>
      </c>
      <c r="E315" s="342"/>
      <c r="F315" s="342"/>
      <c r="G315" s="342"/>
      <c r="H315" s="342"/>
      <c r="I315" s="342"/>
      <c r="J315" s="342">
        <v>5496</v>
      </c>
      <c r="K315" s="342">
        <v>5315</v>
      </c>
      <c r="L315" s="342">
        <v>5469</v>
      </c>
      <c r="M315" s="342">
        <v>4059</v>
      </c>
      <c r="N315" s="342">
        <v>3968</v>
      </c>
      <c r="O315" s="342">
        <v>3783</v>
      </c>
      <c r="P315" s="342" t="s">
        <v>1119</v>
      </c>
      <c r="Q315" s="342"/>
      <c r="R315" s="342" t="s">
        <v>1045</v>
      </c>
      <c r="S315" s="342"/>
      <c r="T315" s="342"/>
      <c r="U315" s="342"/>
      <c r="V315" s="342"/>
      <c r="W315" s="342"/>
      <c r="X315" s="342">
        <v>5496</v>
      </c>
      <c r="Y315" s="342">
        <v>5315</v>
      </c>
      <c r="Z315" s="342">
        <v>5469</v>
      </c>
      <c r="AA315" s="342">
        <v>4059</v>
      </c>
      <c r="AB315" s="342">
        <v>3968</v>
      </c>
      <c r="AC315" s="342">
        <v>3783</v>
      </c>
      <c r="AD315" s="342" t="s">
        <v>2027</v>
      </c>
      <c r="AE315" s="342" t="s">
        <v>2022</v>
      </c>
      <c r="AF315" s="342" t="s">
        <v>2022</v>
      </c>
      <c r="AG315" s="342"/>
    </row>
    <row r="316" spans="1:33" x14ac:dyDescent="0.3">
      <c r="A316" s="340" t="s">
        <v>677</v>
      </c>
      <c r="B316" s="342" t="s">
        <v>2903</v>
      </c>
      <c r="C316" s="342"/>
      <c r="D316" s="342"/>
      <c r="E316" s="342"/>
      <c r="F316" s="342"/>
      <c r="G316" s="342"/>
      <c r="H316" s="342"/>
      <c r="I316" s="342"/>
      <c r="J316" s="342"/>
      <c r="K316" s="342"/>
      <c r="L316" s="342"/>
      <c r="M316" s="342"/>
      <c r="N316" s="342"/>
      <c r="O316" s="342"/>
      <c r="P316" s="342" t="s">
        <v>2904</v>
      </c>
      <c r="Q316" s="342"/>
      <c r="R316" s="342"/>
      <c r="S316" s="342"/>
      <c r="T316" s="342"/>
      <c r="U316" s="342"/>
      <c r="V316" s="342"/>
      <c r="W316" s="342"/>
      <c r="X316" s="342"/>
      <c r="Y316" s="342"/>
      <c r="Z316" s="342"/>
      <c r="AA316" s="342"/>
      <c r="AB316" s="342"/>
      <c r="AC316" s="342"/>
      <c r="AD316" s="342"/>
      <c r="AE316" s="342"/>
      <c r="AF316" s="342"/>
      <c r="AG316" s="342"/>
    </row>
    <row r="317" spans="1:33" x14ac:dyDescent="0.3">
      <c r="A317" s="340" t="s">
        <v>678</v>
      </c>
      <c r="B317" s="342" t="s">
        <v>2511</v>
      </c>
      <c r="C317" s="342"/>
      <c r="D317" s="342" t="s">
        <v>175</v>
      </c>
      <c r="E317" s="342"/>
      <c r="F317" s="342"/>
      <c r="G317" s="342"/>
      <c r="H317" s="342"/>
      <c r="I317" s="342"/>
      <c r="J317" s="342">
        <v>1687</v>
      </c>
      <c r="K317" s="342">
        <v>2551</v>
      </c>
      <c r="L317" s="342">
        <v>1982</v>
      </c>
      <c r="M317" s="342">
        <v>2559</v>
      </c>
      <c r="N317" s="342">
        <v>2188</v>
      </c>
      <c r="O317" s="342">
        <v>2513</v>
      </c>
      <c r="P317" s="342" t="s">
        <v>1122</v>
      </c>
      <c r="Q317" s="342"/>
      <c r="R317" s="342" t="s">
        <v>1024</v>
      </c>
      <c r="S317" s="342"/>
      <c r="T317" s="342"/>
      <c r="U317" s="342"/>
      <c r="V317" s="342"/>
      <c r="W317" s="342"/>
      <c r="X317" s="342">
        <v>1687</v>
      </c>
      <c r="Y317" s="342">
        <v>2551</v>
      </c>
      <c r="Z317" s="342">
        <v>1982</v>
      </c>
      <c r="AA317" s="342">
        <v>2559</v>
      </c>
      <c r="AB317" s="342">
        <v>2188</v>
      </c>
      <c r="AC317" s="342">
        <v>2513</v>
      </c>
      <c r="AD317" s="342"/>
      <c r="AE317" s="342"/>
      <c r="AF317" s="342"/>
      <c r="AG317" s="342"/>
    </row>
    <row r="318" spans="1:33" x14ac:dyDescent="0.3">
      <c r="A318" s="343" t="s">
        <v>679</v>
      </c>
      <c r="B318" s="344" t="s">
        <v>686</v>
      </c>
      <c r="C318" s="344"/>
      <c r="D318" s="344" t="s">
        <v>175</v>
      </c>
      <c r="E318" s="344">
        <v>4921</v>
      </c>
      <c r="F318" s="344">
        <v>5100</v>
      </c>
      <c r="G318" s="344">
        <v>14371</v>
      </c>
      <c r="H318" s="344">
        <v>24758</v>
      </c>
      <c r="I318" s="344">
        <v>19945.402255886831</v>
      </c>
      <c r="J318" s="344">
        <v>35021.267307460388</v>
      </c>
      <c r="K318" s="344">
        <v>27853.037273017559</v>
      </c>
      <c r="L318" s="344">
        <v>46102</v>
      </c>
      <c r="M318" s="344">
        <v>46649</v>
      </c>
      <c r="N318" s="344">
        <v>38369</v>
      </c>
      <c r="O318" s="344"/>
      <c r="P318" s="344" t="s">
        <v>1125</v>
      </c>
      <c r="Q318" s="344"/>
      <c r="R318" s="344" t="s">
        <v>1024</v>
      </c>
      <c r="S318" s="344">
        <v>4921</v>
      </c>
      <c r="T318" s="344">
        <v>5100</v>
      </c>
      <c r="U318" s="344">
        <v>14371</v>
      </c>
      <c r="V318" s="344">
        <v>24758</v>
      </c>
      <c r="W318" s="344">
        <v>19945.402255886831</v>
      </c>
      <c r="X318" s="344">
        <v>35021.267307460388</v>
      </c>
      <c r="Y318" s="344">
        <v>27853.037273017559</v>
      </c>
      <c r="Z318" s="344">
        <v>46102</v>
      </c>
      <c r="AA318" s="344">
        <v>46649</v>
      </c>
      <c r="AB318" s="344">
        <v>38369</v>
      </c>
      <c r="AC318" s="344"/>
      <c r="AD318" s="344" t="s">
        <v>2009</v>
      </c>
      <c r="AE318" s="344" t="s">
        <v>2022</v>
      </c>
      <c r="AF318" s="344" t="s">
        <v>2384</v>
      </c>
      <c r="AG318" s="344"/>
    </row>
    <row r="319" spans="1:33" x14ac:dyDescent="0.3">
      <c r="A319" s="343" t="s">
        <v>681</v>
      </c>
      <c r="B319" s="344" t="s">
        <v>114</v>
      </c>
      <c r="C319" s="344"/>
      <c r="D319" s="344" t="s">
        <v>175</v>
      </c>
      <c r="E319" s="344" t="s">
        <v>70</v>
      </c>
      <c r="F319" s="344" t="s">
        <v>70</v>
      </c>
      <c r="G319" s="344">
        <v>3382</v>
      </c>
      <c r="H319" s="344">
        <v>6128</v>
      </c>
      <c r="I319" s="344">
        <v>2381.2790535336371</v>
      </c>
      <c r="J319" s="344">
        <v>19583.27686651835</v>
      </c>
      <c r="K319" s="344">
        <v>2846.5227462888156</v>
      </c>
      <c r="L319" s="344">
        <v>2719</v>
      </c>
      <c r="M319" s="344">
        <v>21325</v>
      </c>
      <c r="N319" s="344">
        <v>18993</v>
      </c>
      <c r="O319" s="344"/>
      <c r="P319" s="344" t="s">
        <v>1123</v>
      </c>
      <c r="Q319" s="344"/>
      <c r="R319" s="344" t="s">
        <v>1024</v>
      </c>
      <c r="S319" s="344" t="s">
        <v>70</v>
      </c>
      <c r="T319" s="344" t="s">
        <v>70</v>
      </c>
      <c r="U319" s="344">
        <v>3382</v>
      </c>
      <c r="V319" s="344">
        <v>6128</v>
      </c>
      <c r="W319" s="344">
        <v>2381.2790535336371</v>
      </c>
      <c r="X319" s="344">
        <v>19583.27686651835</v>
      </c>
      <c r="Y319" s="344">
        <v>2846.5227462888156</v>
      </c>
      <c r="Z319" s="344">
        <v>2719</v>
      </c>
      <c r="AA319" s="344">
        <v>21325</v>
      </c>
      <c r="AB319" s="344">
        <v>18993</v>
      </c>
      <c r="AC319" s="344"/>
      <c r="AD319" s="344" t="s">
        <v>2009</v>
      </c>
      <c r="AE319" s="344" t="s">
        <v>2022</v>
      </c>
      <c r="AF319" s="344" t="s">
        <v>2384</v>
      </c>
      <c r="AG319" s="344"/>
    </row>
    <row r="320" spans="1:33" x14ac:dyDescent="0.3">
      <c r="A320" s="343" t="s">
        <v>682</v>
      </c>
      <c r="B320" s="344" t="s">
        <v>698</v>
      </c>
      <c r="C320" s="344"/>
      <c r="D320" s="344" t="s">
        <v>175</v>
      </c>
      <c r="E320" s="344" t="s">
        <v>70</v>
      </c>
      <c r="F320" s="344" t="s">
        <v>70</v>
      </c>
      <c r="G320" s="344">
        <v>5217</v>
      </c>
      <c r="H320" s="344">
        <v>4897.3421724639065</v>
      </c>
      <c r="I320" s="344">
        <v>2334.718981829064</v>
      </c>
      <c r="J320" s="344">
        <v>8121.0016907527897</v>
      </c>
      <c r="K320" s="344">
        <v>16798.220392074785</v>
      </c>
      <c r="L320" s="344">
        <v>17132</v>
      </c>
      <c r="M320" s="344">
        <v>4866</v>
      </c>
      <c r="N320" s="344">
        <v>696</v>
      </c>
      <c r="O320" s="344"/>
      <c r="P320" s="344" t="s">
        <v>1126</v>
      </c>
      <c r="Q320" s="344"/>
      <c r="R320" s="344" t="s">
        <v>1024</v>
      </c>
      <c r="S320" s="344" t="s">
        <v>70</v>
      </c>
      <c r="T320" s="344" t="s">
        <v>70</v>
      </c>
      <c r="U320" s="344">
        <v>5217</v>
      </c>
      <c r="V320" s="344">
        <v>4897.3421724639065</v>
      </c>
      <c r="W320" s="344">
        <v>2334.718981829064</v>
      </c>
      <c r="X320" s="344">
        <v>8121.0016907527897</v>
      </c>
      <c r="Y320" s="344">
        <v>16798.220392074785</v>
      </c>
      <c r="Z320" s="344">
        <v>17132</v>
      </c>
      <c r="AA320" s="344">
        <v>4866</v>
      </c>
      <c r="AB320" s="344">
        <v>696</v>
      </c>
      <c r="AC320" s="344"/>
      <c r="AD320" s="344" t="s">
        <v>2009</v>
      </c>
      <c r="AE320" s="344" t="s">
        <v>2022</v>
      </c>
      <c r="AF320" s="344" t="s">
        <v>2384</v>
      </c>
      <c r="AG320" s="344"/>
    </row>
    <row r="321" spans="1:33" x14ac:dyDescent="0.3">
      <c r="A321" s="343" t="s">
        <v>683</v>
      </c>
      <c r="B321" s="344" t="s">
        <v>115</v>
      </c>
      <c r="C321" s="344"/>
      <c r="D321" s="344" t="s">
        <v>175</v>
      </c>
      <c r="E321" s="344" t="s">
        <v>70</v>
      </c>
      <c r="F321" s="344" t="s">
        <v>70</v>
      </c>
      <c r="G321" s="344">
        <v>3325</v>
      </c>
      <c r="H321" s="344">
        <v>10599.832357489326</v>
      </c>
      <c r="I321" s="344">
        <v>7545.8034762750131</v>
      </c>
      <c r="J321" s="344">
        <v>4575.6963451662814</v>
      </c>
      <c r="K321" s="344">
        <v>5226.1710576049618</v>
      </c>
      <c r="L321" s="344">
        <v>23810</v>
      </c>
      <c r="M321" s="344">
        <v>11448</v>
      </c>
      <c r="N321" s="344">
        <v>10975</v>
      </c>
      <c r="O321" s="344"/>
      <c r="P321" s="344" t="s">
        <v>177</v>
      </c>
      <c r="Q321" s="344"/>
      <c r="R321" s="344" t="s">
        <v>1024</v>
      </c>
      <c r="S321" s="344" t="s">
        <v>70</v>
      </c>
      <c r="T321" s="344" t="s">
        <v>70</v>
      </c>
      <c r="U321" s="344">
        <v>3325</v>
      </c>
      <c r="V321" s="344">
        <v>10599.832357489326</v>
      </c>
      <c r="W321" s="344">
        <v>7545.8034762750131</v>
      </c>
      <c r="X321" s="344">
        <v>4575.6963451662814</v>
      </c>
      <c r="Y321" s="344">
        <v>5226.1710576049618</v>
      </c>
      <c r="Z321" s="344">
        <v>23810</v>
      </c>
      <c r="AA321" s="344">
        <v>11448</v>
      </c>
      <c r="AB321" s="344">
        <v>10975</v>
      </c>
      <c r="AC321" s="344"/>
      <c r="AD321" s="344" t="s">
        <v>2009</v>
      </c>
      <c r="AE321" s="344" t="s">
        <v>2022</v>
      </c>
      <c r="AF321" s="344" t="s">
        <v>2384</v>
      </c>
      <c r="AG321" s="344"/>
    </row>
    <row r="322" spans="1:33" x14ac:dyDescent="0.3">
      <c r="A322" s="343" t="s">
        <v>684</v>
      </c>
      <c r="B322" s="344" t="s">
        <v>116</v>
      </c>
      <c r="C322" s="344"/>
      <c r="D322" s="344" t="s">
        <v>175</v>
      </c>
      <c r="E322" s="344" t="s">
        <v>70</v>
      </c>
      <c r="F322" s="344" t="s">
        <v>70</v>
      </c>
      <c r="G322" s="344">
        <v>1404</v>
      </c>
      <c r="H322" s="344">
        <v>2514.2975108365081</v>
      </c>
      <c r="I322" s="344">
        <v>4357.3826726777452</v>
      </c>
      <c r="J322" s="344">
        <v>2116.9957418269614</v>
      </c>
      <c r="K322" s="344">
        <v>2103.1380962131834</v>
      </c>
      <c r="L322" s="344">
        <v>1359</v>
      </c>
      <c r="M322" s="344">
        <v>7419</v>
      </c>
      <c r="N322" s="344">
        <v>3532</v>
      </c>
      <c r="O322" s="344"/>
      <c r="P322" s="344" t="s">
        <v>1090</v>
      </c>
      <c r="Q322" s="344"/>
      <c r="R322" s="344" t="s">
        <v>1024</v>
      </c>
      <c r="S322" s="344" t="s">
        <v>70</v>
      </c>
      <c r="T322" s="344" t="s">
        <v>70</v>
      </c>
      <c r="U322" s="344">
        <v>1404</v>
      </c>
      <c r="V322" s="344">
        <v>2514.2975108365081</v>
      </c>
      <c r="W322" s="344">
        <v>4357.3826726777452</v>
      </c>
      <c r="X322" s="344">
        <v>2116.9957418269614</v>
      </c>
      <c r="Y322" s="344">
        <v>2103.1380962131834</v>
      </c>
      <c r="Z322" s="344">
        <v>1359</v>
      </c>
      <c r="AA322" s="344">
        <v>7419</v>
      </c>
      <c r="AB322" s="344">
        <v>3532</v>
      </c>
      <c r="AC322" s="344"/>
      <c r="AD322" s="344" t="s">
        <v>2009</v>
      </c>
      <c r="AE322" s="344" t="s">
        <v>2022</v>
      </c>
      <c r="AF322" s="344" t="s">
        <v>2384</v>
      </c>
      <c r="AG322" s="344"/>
    </row>
    <row r="323" spans="1:33" x14ac:dyDescent="0.3">
      <c r="A323" s="343" t="s">
        <v>685</v>
      </c>
      <c r="B323" s="344" t="s">
        <v>688</v>
      </c>
      <c r="C323" s="344"/>
      <c r="D323" s="344" t="s">
        <v>175</v>
      </c>
      <c r="E323" s="344" t="s">
        <v>70</v>
      </c>
      <c r="F323" s="344" t="s">
        <v>70</v>
      </c>
      <c r="G323" s="344" t="s">
        <v>70</v>
      </c>
      <c r="H323" s="344" t="s">
        <v>70</v>
      </c>
      <c r="I323" s="344" t="s">
        <v>70</v>
      </c>
      <c r="J323" s="344" t="s">
        <v>70</v>
      </c>
      <c r="K323" s="344" t="s">
        <v>70</v>
      </c>
      <c r="L323" s="344" t="s">
        <v>70</v>
      </c>
      <c r="M323" s="344" t="s">
        <v>70</v>
      </c>
      <c r="N323" s="344">
        <v>442</v>
      </c>
      <c r="O323" s="344"/>
      <c r="P323" s="344" t="s">
        <v>1128</v>
      </c>
      <c r="Q323" s="344"/>
      <c r="R323" s="344" t="s">
        <v>1024</v>
      </c>
      <c r="S323" s="344" t="s">
        <v>70</v>
      </c>
      <c r="T323" s="344" t="s">
        <v>70</v>
      </c>
      <c r="U323" s="344" t="s">
        <v>70</v>
      </c>
      <c r="V323" s="344" t="s">
        <v>70</v>
      </c>
      <c r="W323" s="344" t="s">
        <v>70</v>
      </c>
      <c r="X323" s="344" t="s">
        <v>70</v>
      </c>
      <c r="Y323" s="344" t="s">
        <v>70</v>
      </c>
      <c r="Z323" s="344" t="s">
        <v>70</v>
      </c>
      <c r="AA323" s="344" t="s">
        <v>70</v>
      </c>
      <c r="AB323" s="344">
        <v>442</v>
      </c>
      <c r="AC323" s="344"/>
      <c r="AD323" s="344" t="s">
        <v>2009</v>
      </c>
      <c r="AE323" s="344" t="s">
        <v>2022</v>
      </c>
      <c r="AF323" s="344" t="s">
        <v>2384</v>
      </c>
      <c r="AG323" s="344"/>
    </row>
    <row r="324" spans="1:33" x14ac:dyDescent="0.3">
      <c r="A324" s="343" t="s">
        <v>687</v>
      </c>
      <c r="B324" s="344" t="s">
        <v>699</v>
      </c>
      <c r="C324" s="344"/>
      <c r="D324" s="344" t="s">
        <v>175</v>
      </c>
      <c r="E324" s="344" t="s">
        <v>70</v>
      </c>
      <c r="F324" s="344" t="s">
        <v>70</v>
      </c>
      <c r="G324" s="344">
        <v>1043</v>
      </c>
      <c r="H324" s="344">
        <v>619.04925058382071</v>
      </c>
      <c r="I324" s="344">
        <v>3326.218071571373</v>
      </c>
      <c r="J324" s="344">
        <v>624.29666319600801</v>
      </c>
      <c r="K324" s="344">
        <v>878.98498083581046</v>
      </c>
      <c r="L324" s="344">
        <v>1082</v>
      </c>
      <c r="M324" s="344">
        <v>1589</v>
      </c>
      <c r="N324" s="344">
        <v>3731</v>
      </c>
      <c r="O324" s="344"/>
      <c r="P324" s="344" t="s">
        <v>1127</v>
      </c>
      <c r="Q324" s="344"/>
      <c r="R324" s="344" t="s">
        <v>1024</v>
      </c>
      <c r="S324" s="344" t="s">
        <v>70</v>
      </c>
      <c r="T324" s="344" t="s">
        <v>70</v>
      </c>
      <c r="U324" s="344">
        <v>1043</v>
      </c>
      <c r="V324" s="344">
        <v>619.04925058382071</v>
      </c>
      <c r="W324" s="344">
        <v>3326.218071571373</v>
      </c>
      <c r="X324" s="344">
        <v>624.29666319600801</v>
      </c>
      <c r="Y324" s="344">
        <v>878.98498083581046</v>
      </c>
      <c r="Z324" s="344">
        <v>1082</v>
      </c>
      <c r="AA324" s="344">
        <v>1589</v>
      </c>
      <c r="AB324" s="344">
        <v>3731</v>
      </c>
      <c r="AC324" s="344"/>
      <c r="AD324" s="344" t="s">
        <v>2009</v>
      </c>
      <c r="AE324" s="344" t="s">
        <v>2022</v>
      </c>
      <c r="AF324" s="344" t="s">
        <v>2384</v>
      </c>
      <c r="AG324" s="344"/>
    </row>
    <row r="325" spans="1:33" x14ac:dyDescent="0.3">
      <c r="A325" s="343" t="s">
        <v>689</v>
      </c>
      <c r="B325" s="344" t="s">
        <v>248</v>
      </c>
      <c r="C325" s="344"/>
      <c r="D325" s="344" t="s">
        <v>54</v>
      </c>
      <c r="E325" s="344">
        <v>0.28999999999999998</v>
      </c>
      <c r="F325" s="344">
        <v>0.35000000000000003</v>
      </c>
      <c r="G325" s="344">
        <v>0.91</v>
      </c>
      <c r="H325" s="344">
        <v>1.3599999999999999</v>
      </c>
      <c r="I325" s="344">
        <v>1.06</v>
      </c>
      <c r="J325" s="344">
        <v>1.5599999999999998</v>
      </c>
      <c r="K325" s="344">
        <v>0.97</v>
      </c>
      <c r="L325" s="344">
        <v>1.6</v>
      </c>
      <c r="M325" s="344">
        <v>1.6650000000000003</v>
      </c>
      <c r="N325" s="344">
        <v>1.27</v>
      </c>
      <c r="O325" s="344"/>
      <c r="P325" s="344" t="s">
        <v>1124</v>
      </c>
      <c r="Q325" s="344"/>
      <c r="R325" s="344" t="s">
        <v>54</v>
      </c>
      <c r="S325" s="344">
        <v>0.28999999999999998</v>
      </c>
      <c r="T325" s="344">
        <v>0.35000000000000003</v>
      </c>
      <c r="U325" s="344">
        <v>0.91</v>
      </c>
      <c r="V325" s="344">
        <v>1.3599999999999999</v>
      </c>
      <c r="W325" s="344">
        <v>1.06</v>
      </c>
      <c r="X325" s="344">
        <v>1.5599999999999998</v>
      </c>
      <c r="Y325" s="344">
        <v>0.97</v>
      </c>
      <c r="Z325" s="344">
        <v>1.6</v>
      </c>
      <c r="AA325" s="344">
        <v>1.6650000000000003</v>
      </c>
      <c r="AB325" s="344">
        <v>1.27</v>
      </c>
      <c r="AC325" s="344"/>
      <c r="AD325" s="344" t="s">
        <v>2009</v>
      </c>
      <c r="AE325" s="344" t="s">
        <v>2022</v>
      </c>
      <c r="AF325" s="344" t="s">
        <v>2384</v>
      </c>
      <c r="AG325" s="344"/>
    </row>
    <row r="326" spans="1:33" x14ac:dyDescent="0.3">
      <c r="A326" s="343" t="s">
        <v>680</v>
      </c>
      <c r="B326" s="344" t="s">
        <v>697</v>
      </c>
      <c r="C326" s="344"/>
      <c r="D326" s="344" t="s">
        <v>175</v>
      </c>
      <c r="E326" s="344"/>
      <c r="F326" s="344"/>
      <c r="G326" s="344"/>
      <c r="H326" s="344"/>
      <c r="I326" s="344"/>
      <c r="J326" s="344">
        <v>1687</v>
      </c>
      <c r="K326" s="344">
        <v>2551</v>
      </c>
      <c r="L326" s="344">
        <v>1982</v>
      </c>
      <c r="M326" s="344">
        <v>2559</v>
      </c>
      <c r="N326" s="344">
        <v>2188</v>
      </c>
      <c r="O326" s="344"/>
      <c r="P326" s="344" t="s">
        <v>1129</v>
      </c>
      <c r="Q326" s="344"/>
      <c r="R326" s="344" t="s">
        <v>1024</v>
      </c>
      <c r="S326" s="344"/>
      <c r="T326" s="344"/>
      <c r="U326" s="344"/>
      <c r="V326" s="344"/>
      <c r="W326" s="344"/>
      <c r="X326" s="344">
        <v>1687</v>
      </c>
      <c r="Y326" s="344">
        <v>2551</v>
      </c>
      <c r="Z326" s="344">
        <v>1982</v>
      </c>
      <c r="AA326" s="344">
        <v>2559</v>
      </c>
      <c r="AB326" s="344">
        <v>2188</v>
      </c>
      <c r="AC326" s="344"/>
      <c r="AD326" s="344" t="s">
        <v>2009</v>
      </c>
      <c r="AE326" s="344" t="s">
        <v>2022</v>
      </c>
      <c r="AF326" s="344" t="s">
        <v>2384</v>
      </c>
      <c r="AG326" s="344"/>
    </row>
    <row r="327" spans="1:33" x14ac:dyDescent="0.3">
      <c r="A327" s="340" t="s">
        <v>690</v>
      </c>
      <c r="B327" s="342" t="s">
        <v>114</v>
      </c>
      <c r="C327" s="342"/>
      <c r="D327" s="342" t="s">
        <v>175</v>
      </c>
      <c r="E327" s="342"/>
      <c r="F327" s="342"/>
      <c r="G327" s="342"/>
      <c r="H327" s="342"/>
      <c r="I327" s="342"/>
      <c r="J327" s="342">
        <v>146</v>
      </c>
      <c r="K327" s="342">
        <v>240</v>
      </c>
      <c r="L327" s="342">
        <v>227</v>
      </c>
      <c r="M327" s="342">
        <v>198</v>
      </c>
      <c r="N327" s="342">
        <v>54</v>
      </c>
      <c r="O327" s="342">
        <v>831</v>
      </c>
      <c r="P327" s="342" t="s">
        <v>1123</v>
      </c>
      <c r="Q327" s="342"/>
      <c r="R327" s="342" t="s">
        <v>1024</v>
      </c>
      <c r="S327" s="342"/>
      <c r="T327" s="342"/>
      <c r="U327" s="342"/>
      <c r="V327" s="342"/>
      <c r="W327" s="342"/>
      <c r="X327" s="342">
        <v>146</v>
      </c>
      <c r="Y327" s="342">
        <v>240</v>
      </c>
      <c r="Z327" s="342">
        <v>227</v>
      </c>
      <c r="AA327" s="342">
        <v>198</v>
      </c>
      <c r="AB327" s="342">
        <v>54</v>
      </c>
      <c r="AC327" s="342">
        <v>831</v>
      </c>
      <c r="AD327" s="342" t="s">
        <v>2009</v>
      </c>
      <c r="AE327" s="342" t="s">
        <v>2022</v>
      </c>
      <c r="AF327" s="342" t="s">
        <v>2384</v>
      </c>
      <c r="AG327" s="342"/>
    </row>
    <row r="328" spans="1:33" x14ac:dyDescent="0.3">
      <c r="A328" s="340" t="s">
        <v>691</v>
      </c>
      <c r="B328" s="342" t="s">
        <v>2515</v>
      </c>
      <c r="C328" s="342"/>
      <c r="D328" s="342" t="s">
        <v>175</v>
      </c>
      <c r="E328" s="342"/>
      <c r="F328" s="342"/>
      <c r="G328" s="342"/>
      <c r="H328" s="342"/>
      <c r="I328" s="342"/>
      <c r="J328" s="342">
        <v>324</v>
      </c>
      <c r="K328" s="342">
        <v>802</v>
      </c>
      <c r="L328" s="342">
        <v>324</v>
      </c>
      <c r="M328" s="342">
        <v>833</v>
      </c>
      <c r="N328" s="342">
        <v>62</v>
      </c>
      <c r="O328" s="342">
        <v>46</v>
      </c>
      <c r="P328" s="342" t="s">
        <v>2517</v>
      </c>
      <c r="Q328" s="342"/>
      <c r="R328" s="342" t="s">
        <v>1024</v>
      </c>
      <c r="S328" s="342"/>
      <c r="T328" s="342"/>
      <c r="U328" s="342"/>
      <c r="V328" s="342"/>
      <c r="W328" s="342"/>
      <c r="X328" s="342">
        <v>324</v>
      </c>
      <c r="Y328" s="342">
        <v>802</v>
      </c>
      <c r="Z328" s="342">
        <v>324</v>
      </c>
      <c r="AA328" s="342">
        <v>833</v>
      </c>
      <c r="AB328" s="342">
        <v>62</v>
      </c>
      <c r="AC328" s="342">
        <v>46</v>
      </c>
      <c r="AD328" s="342" t="s">
        <v>2009</v>
      </c>
      <c r="AE328" s="342" t="s">
        <v>2022</v>
      </c>
      <c r="AF328" s="342" t="s">
        <v>2384</v>
      </c>
      <c r="AG328" s="342"/>
    </row>
    <row r="329" spans="1:33" x14ac:dyDescent="0.3">
      <c r="A329" s="340" t="s">
        <v>692</v>
      </c>
      <c r="B329" s="342" t="s">
        <v>115</v>
      </c>
      <c r="C329" s="342"/>
      <c r="D329" s="342" t="s">
        <v>175</v>
      </c>
      <c r="E329" s="342"/>
      <c r="F329" s="342"/>
      <c r="G329" s="342"/>
      <c r="H329" s="342"/>
      <c r="I329" s="342"/>
      <c r="J329" s="342">
        <v>104</v>
      </c>
      <c r="K329" s="342">
        <v>457</v>
      </c>
      <c r="L329" s="342">
        <v>122</v>
      </c>
      <c r="M329" s="342">
        <v>108</v>
      </c>
      <c r="N329" s="342">
        <v>133</v>
      </c>
      <c r="O329" s="342">
        <v>91</v>
      </c>
      <c r="P329" s="342" t="s">
        <v>177</v>
      </c>
      <c r="Q329" s="342"/>
      <c r="R329" s="342" t="s">
        <v>1024</v>
      </c>
      <c r="S329" s="342"/>
      <c r="T329" s="342"/>
      <c r="U329" s="342"/>
      <c r="V329" s="342"/>
      <c r="W329" s="342"/>
      <c r="X329" s="342">
        <v>104</v>
      </c>
      <c r="Y329" s="342">
        <v>457</v>
      </c>
      <c r="Z329" s="342">
        <v>122</v>
      </c>
      <c r="AA329" s="342">
        <v>108</v>
      </c>
      <c r="AB329" s="342">
        <v>133</v>
      </c>
      <c r="AC329" s="342">
        <v>91</v>
      </c>
      <c r="AD329" s="342" t="s">
        <v>2009</v>
      </c>
      <c r="AE329" s="342" t="s">
        <v>2022</v>
      </c>
      <c r="AF329" s="342" t="s">
        <v>2384</v>
      </c>
      <c r="AG329" s="342"/>
    </row>
    <row r="330" spans="1:33" x14ac:dyDescent="0.3">
      <c r="A330" s="340" t="s">
        <v>693</v>
      </c>
      <c r="B330" s="342" t="s">
        <v>116</v>
      </c>
      <c r="C330" s="342"/>
      <c r="D330" s="342" t="s">
        <v>175</v>
      </c>
      <c r="E330" s="342"/>
      <c r="F330" s="342"/>
      <c r="G330" s="342"/>
      <c r="H330" s="342"/>
      <c r="I330" s="342"/>
      <c r="J330" s="342">
        <v>998</v>
      </c>
      <c r="K330" s="342">
        <v>862</v>
      </c>
      <c r="L330" s="342">
        <v>1089</v>
      </c>
      <c r="M330" s="342">
        <v>1188</v>
      </c>
      <c r="N330" s="342">
        <v>1265</v>
      </c>
      <c r="O330" s="342">
        <v>1090</v>
      </c>
      <c r="P330" s="342" t="s">
        <v>1090</v>
      </c>
      <c r="Q330" s="342"/>
      <c r="R330" s="342" t="s">
        <v>1024</v>
      </c>
      <c r="S330" s="342"/>
      <c r="T330" s="342"/>
      <c r="U330" s="342"/>
      <c r="V330" s="342"/>
      <c r="W330" s="342"/>
      <c r="X330" s="342">
        <v>998</v>
      </c>
      <c r="Y330" s="342">
        <v>862</v>
      </c>
      <c r="Z330" s="342">
        <v>1089</v>
      </c>
      <c r="AA330" s="342">
        <v>1188</v>
      </c>
      <c r="AB330" s="342">
        <v>1265</v>
      </c>
      <c r="AC330" s="342">
        <v>1090</v>
      </c>
      <c r="AD330" s="342" t="s">
        <v>2009</v>
      </c>
      <c r="AE330" s="342" t="s">
        <v>2022</v>
      </c>
      <c r="AF330" s="342" t="s">
        <v>2384</v>
      </c>
      <c r="AG330" s="342"/>
    </row>
    <row r="331" spans="1:33" x14ac:dyDescent="0.3">
      <c r="A331" s="340" t="s">
        <v>694</v>
      </c>
      <c r="B331" s="342" t="s">
        <v>688</v>
      </c>
      <c r="C331" s="342"/>
      <c r="D331" s="342" t="s">
        <v>175</v>
      </c>
      <c r="E331" s="342"/>
      <c r="F331" s="342"/>
      <c r="G331" s="342"/>
      <c r="H331" s="342"/>
      <c r="I331" s="342"/>
      <c r="J331" s="342">
        <v>8</v>
      </c>
      <c r="K331" s="342">
        <v>10</v>
      </c>
      <c r="L331" s="342">
        <v>9</v>
      </c>
      <c r="M331" s="342">
        <v>40</v>
      </c>
      <c r="N331" s="342">
        <v>79</v>
      </c>
      <c r="O331" s="342">
        <v>147</v>
      </c>
      <c r="P331" s="342" t="s">
        <v>1128</v>
      </c>
      <c r="Q331" s="342"/>
      <c r="R331" s="342" t="s">
        <v>1024</v>
      </c>
      <c r="S331" s="342"/>
      <c r="T331" s="342"/>
      <c r="U331" s="342"/>
      <c r="V331" s="342"/>
      <c r="W331" s="342"/>
      <c r="X331" s="342">
        <v>8</v>
      </c>
      <c r="Y331" s="342">
        <v>10</v>
      </c>
      <c r="Z331" s="342">
        <v>9</v>
      </c>
      <c r="AA331" s="342">
        <v>40</v>
      </c>
      <c r="AB331" s="342">
        <v>79</v>
      </c>
      <c r="AC331" s="342">
        <v>147</v>
      </c>
      <c r="AD331" s="342" t="s">
        <v>2009</v>
      </c>
      <c r="AE331" s="342" t="s">
        <v>2022</v>
      </c>
      <c r="AF331" s="342" t="s">
        <v>2384</v>
      </c>
      <c r="AG331" s="342"/>
    </row>
    <row r="332" spans="1:33" x14ac:dyDescent="0.3">
      <c r="A332" s="340" t="s">
        <v>695</v>
      </c>
      <c r="B332" s="342" t="s">
        <v>2516</v>
      </c>
      <c r="C332" s="342"/>
      <c r="D332" s="342" t="s">
        <v>175</v>
      </c>
      <c r="E332" s="342"/>
      <c r="F332" s="342"/>
      <c r="G332" s="342"/>
      <c r="H332" s="342"/>
      <c r="I332" s="342"/>
      <c r="J332" s="342">
        <v>108</v>
      </c>
      <c r="K332" s="342">
        <v>180</v>
      </c>
      <c r="L332" s="342">
        <v>210</v>
      </c>
      <c r="M332" s="342">
        <v>192</v>
      </c>
      <c r="N332" s="342">
        <v>595</v>
      </c>
      <c r="O332" s="342">
        <v>308</v>
      </c>
      <c r="P332" s="342" t="s">
        <v>2518</v>
      </c>
      <c r="Q332" s="342"/>
      <c r="R332" s="342" t="s">
        <v>1024</v>
      </c>
      <c r="S332" s="342"/>
      <c r="T332" s="342"/>
      <c r="U332" s="342"/>
      <c r="V332" s="342"/>
      <c r="W332" s="342"/>
      <c r="X332" s="342">
        <v>108</v>
      </c>
      <c r="Y332" s="342">
        <v>180</v>
      </c>
      <c r="Z332" s="342">
        <v>210</v>
      </c>
      <c r="AA332" s="342">
        <v>192</v>
      </c>
      <c r="AB332" s="342">
        <v>595</v>
      </c>
      <c r="AC332" s="342">
        <v>308</v>
      </c>
      <c r="AD332" s="342" t="s">
        <v>2009</v>
      </c>
      <c r="AE332" s="342" t="s">
        <v>2022</v>
      </c>
      <c r="AF332" s="342" t="s">
        <v>2384</v>
      </c>
      <c r="AG332" s="342"/>
    </row>
    <row r="333" spans="1:33" x14ac:dyDescent="0.3">
      <c r="A333" s="340" t="s">
        <v>696</v>
      </c>
      <c r="B333" s="342" t="s">
        <v>248</v>
      </c>
      <c r="C333" s="342"/>
      <c r="D333" s="342" t="s">
        <v>54</v>
      </c>
      <c r="E333" s="342"/>
      <c r="F333" s="342"/>
      <c r="G333" s="342"/>
      <c r="H333" s="342"/>
      <c r="I333" s="342"/>
      <c r="J333" s="342">
        <v>0.24772393538913365</v>
      </c>
      <c r="K333" s="342">
        <v>0.27138297872340422</v>
      </c>
      <c r="L333" s="342">
        <v>0.20162767039674465</v>
      </c>
      <c r="M333" s="342">
        <v>0.27427652733118968</v>
      </c>
      <c r="N333" s="342">
        <v>0.24501679731243003</v>
      </c>
      <c r="O333" s="353">
        <f>O317/O682/1000*100</f>
        <v>0.18923192771084338</v>
      </c>
      <c r="P333" s="342" t="s">
        <v>1124</v>
      </c>
      <c r="Q333" s="342"/>
      <c r="R333" s="342" t="s">
        <v>54</v>
      </c>
      <c r="S333" s="342"/>
      <c r="T333" s="342"/>
      <c r="U333" s="342"/>
      <c r="V333" s="342"/>
      <c r="W333" s="342"/>
      <c r="X333" s="342">
        <v>0.24772393538913365</v>
      </c>
      <c r="Y333" s="342">
        <v>0.27138297872340422</v>
      </c>
      <c r="Z333" s="342">
        <v>0.20162767039674465</v>
      </c>
      <c r="AA333" s="342">
        <v>0.27427652733118968</v>
      </c>
      <c r="AB333" s="342">
        <v>0.24501679731243003</v>
      </c>
      <c r="AC333" s="353">
        <f>O333</f>
        <v>0.18923192771084338</v>
      </c>
      <c r="AD333" s="342" t="s">
        <v>2009</v>
      </c>
      <c r="AE333" s="342" t="s">
        <v>2022</v>
      </c>
      <c r="AF333" s="342" t="s">
        <v>2384</v>
      </c>
      <c r="AG333" s="342"/>
    </row>
    <row r="334" spans="1:33" x14ac:dyDescent="0.3">
      <c r="A334" s="340" t="s">
        <v>704</v>
      </c>
      <c r="B334" s="342" t="s">
        <v>2905</v>
      </c>
      <c r="C334" s="342"/>
      <c r="D334" s="342"/>
      <c r="E334" s="342"/>
      <c r="F334" s="342"/>
      <c r="G334" s="342"/>
      <c r="H334" s="342"/>
      <c r="I334" s="342"/>
      <c r="J334" s="342"/>
      <c r="K334" s="342"/>
      <c r="L334" s="342" t="s">
        <v>701</v>
      </c>
      <c r="M334" s="342" t="s">
        <v>700</v>
      </c>
      <c r="N334" s="342" t="s">
        <v>703</v>
      </c>
      <c r="O334" s="342" t="s">
        <v>702</v>
      </c>
      <c r="P334" s="342" t="s">
        <v>2906</v>
      </c>
      <c r="Q334" s="342"/>
      <c r="R334" s="342"/>
      <c r="S334" s="342"/>
      <c r="T334" s="342"/>
      <c r="U334" s="342"/>
      <c r="V334" s="342"/>
      <c r="W334" s="342"/>
      <c r="X334" s="342"/>
      <c r="Y334" s="342"/>
      <c r="Z334" s="342" t="s">
        <v>1134</v>
      </c>
      <c r="AA334" s="342" t="s">
        <v>1133</v>
      </c>
      <c r="AB334" s="342" t="s">
        <v>1136</v>
      </c>
      <c r="AC334" s="342" t="s">
        <v>1135</v>
      </c>
      <c r="AD334" s="342"/>
      <c r="AE334" s="342"/>
      <c r="AF334" s="342"/>
      <c r="AG334" s="342"/>
    </row>
    <row r="335" spans="1:33" x14ac:dyDescent="0.3">
      <c r="A335" s="340" t="s">
        <v>705</v>
      </c>
      <c r="B335" s="342" t="s">
        <v>118</v>
      </c>
      <c r="C335" s="342"/>
      <c r="D335" s="342"/>
      <c r="E335" s="342"/>
      <c r="F335" s="342"/>
      <c r="G335" s="342"/>
      <c r="H335" s="342"/>
      <c r="I335" s="342"/>
      <c r="J335" s="342"/>
      <c r="K335" s="342"/>
      <c r="L335" s="342">
        <v>124</v>
      </c>
      <c r="M335" s="342">
        <v>2389</v>
      </c>
      <c r="N335" s="342">
        <v>5</v>
      </c>
      <c r="O335" s="342">
        <v>95</v>
      </c>
      <c r="P335" s="342" t="s">
        <v>1122</v>
      </c>
      <c r="Q335" s="342"/>
      <c r="R335" s="342"/>
      <c r="S335" s="342"/>
      <c r="T335" s="342"/>
      <c r="U335" s="342"/>
      <c r="V335" s="342"/>
      <c r="W335" s="342"/>
      <c r="X335" s="342"/>
      <c r="Y335" s="342"/>
      <c r="Z335" s="342">
        <v>124</v>
      </c>
      <c r="AA335" s="342">
        <v>2389</v>
      </c>
      <c r="AB335" s="342">
        <v>5</v>
      </c>
      <c r="AC335" s="342">
        <v>95</v>
      </c>
      <c r="AD335" s="342" t="s">
        <v>2009</v>
      </c>
      <c r="AE335" s="342" t="s">
        <v>2022</v>
      </c>
      <c r="AF335" s="342" t="s">
        <v>2384</v>
      </c>
      <c r="AG335" s="342"/>
    </row>
    <row r="336" spans="1:33" x14ac:dyDescent="0.3">
      <c r="A336" s="340" t="s">
        <v>706</v>
      </c>
      <c r="B336" s="342" t="s">
        <v>114</v>
      </c>
      <c r="C336" s="342"/>
      <c r="D336" s="342"/>
      <c r="E336" s="342"/>
      <c r="F336" s="342"/>
      <c r="G336" s="342"/>
      <c r="H336" s="342"/>
      <c r="I336" s="342"/>
      <c r="J336" s="342"/>
      <c r="K336" s="342"/>
      <c r="L336" s="342">
        <v>0</v>
      </c>
      <c r="M336" s="342">
        <v>831</v>
      </c>
      <c r="N336" s="342">
        <v>0</v>
      </c>
      <c r="O336" s="342">
        <v>100</v>
      </c>
      <c r="P336" s="342" t="s">
        <v>1123</v>
      </c>
      <c r="Q336" s="342"/>
      <c r="R336" s="342"/>
      <c r="S336" s="342"/>
      <c r="T336" s="342"/>
      <c r="U336" s="342"/>
      <c r="V336" s="342"/>
      <c r="W336" s="342"/>
      <c r="X336" s="342"/>
      <c r="Y336" s="342"/>
      <c r="Z336" s="342">
        <v>0</v>
      </c>
      <c r="AA336" s="342">
        <v>831</v>
      </c>
      <c r="AB336" s="342">
        <v>0</v>
      </c>
      <c r="AC336" s="342">
        <v>100</v>
      </c>
      <c r="AD336" s="342" t="s">
        <v>2009</v>
      </c>
      <c r="AE336" s="342" t="s">
        <v>2022</v>
      </c>
      <c r="AF336" s="342" t="s">
        <v>2384</v>
      </c>
      <c r="AG336" s="342"/>
    </row>
    <row r="337" spans="1:33" x14ac:dyDescent="0.3">
      <c r="A337" s="340" t="s">
        <v>707</v>
      </c>
      <c r="B337" s="342" t="s">
        <v>2515</v>
      </c>
      <c r="C337" s="342"/>
      <c r="D337" s="342"/>
      <c r="E337" s="342"/>
      <c r="F337" s="342"/>
      <c r="G337" s="342"/>
      <c r="H337" s="342"/>
      <c r="I337" s="342"/>
      <c r="J337" s="342"/>
      <c r="K337" s="342"/>
      <c r="L337" s="342">
        <v>0</v>
      </c>
      <c r="M337" s="342">
        <v>46</v>
      </c>
      <c r="N337" s="342">
        <v>0</v>
      </c>
      <c r="O337" s="342">
        <v>100</v>
      </c>
      <c r="P337" s="342" t="s">
        <v>2517</v>
      </c>
      <c r="Q337" s="342"/>
      <c r="R337" s="342"/>
      <c r="S337" s="342"/>
      <c r="T337" s="342"/>
      <c r="U337" s="342"/>
      <c r="V337" s="342"/>
      <c r="W337" s="342"/>
      <c r="X337" s="342"/>
      <c r="Y337" s="342"/>
      <c r="Z337" s="342">
        <v>0</v>
      </c>
      <c r="AA337" s="342">
        <v>46</v>
      </c>
      <c r="AB337" s="342">
        <v>0</v>
      </c>
      <c r="AC337" s="342">
        <v>100</v>
      </c>
      <c r="AD337" s="342" t="s">
        <v>2009</v>
      </c>
      <c r="AE337" s="342" t="s">
        <v>2022</v>
      </c>
      <c r="AF337" s="342" t="s">
        <v>2384</v>
      </c>
      <c r="AG337" s="342"/>
    </row>
    <row r="338" spans="1:33" x14ac:dyDescent="0.3">
      <c r="A338" s="340" t="s">
        <v>708</v>
      </c>
      <c r="B338" s="342" t="s">
        <v>115</v>
      </c>
      <c r="C338" s="342"/>
      <c r="D338" s="342"/>
      <c r="E338" s="342"/>
      <c r="F338" s="342"/>
      <c r="G338" s="342"/>
      <c r="H338" s="342"/>
      <c r="I338" s="342"/>
      <c r="J338" s="342"/>
      <c r="K338" s="342"/>
      <c r="L338" s="342">
        <v>0</v>
      </c>
      <c r="M338" s="342">
        <v>91</v>
      </c>
      <c r="N338" s="342">
        <v>0</v>
      </c>
      <c r="O338" s="342">
        <v>100</v>
      </c>
      <c r="P338" s="342" t="s">
        <v>177</v>
      </c>
      <c r="Q338" s="342"/>
      <c r="R338" s="342"/>
      <c r="S338" s="342"/>
      <c r="T338" s="342"/>
      <c r="U338" s="342"/>
      <c r="V338" s="342"/>
      <c r="W338" s="342"/>
      <c r="X338" s="342"/>
      <c r="Y338" s="342"/>
      <c r="Z338" s="342">
        <v>0</v>
      </c>
      <c r="AA338" s="342">
        <v>91</v>
      </c>
      <c r="AB338" s="342">
        <v>0</v>
      </c>
      <c r="AC338" s="342">
        <v>100</v>
      </c>
      <c r="AD338" s="342" t="s">
        <v>2009</v>
      </c>
      <c r="AE338" s="342" t="s">
        <v>2022</v>
      </c>
      <c r="AF338" s="342" t="s">
        <v>2384</v>
      </c>
      <c r="AG338" s="342"/>
    </row>
    <row r="339" spans="1:33" x14ac:dyDescent="0.3">
      <c r="A339" s="340" t="s">
        <v>709</v>
      </c>
      <c r="B339" s="342" t="s">
        <v>116</v>
      </c>
      <c r="C339" s="342"/>
      <c r="D339" s="342"/>
      <c r="E339" s="342"/>
      <c r="F339" s="342"/>
      <c r="G339" s="342"/>
      <c r="H339" s="342"/>
      <c r="I339" s="342"/>
      <c r="J339" s="342"/>
      <c r="K339" s="342"/>
      <c r="L339" s="342">
        <v>0</v>
      </c>
      <c r="M339" s="342">
        <v>1090</v>
      </c>
      <c r="N339" s="342">
        <v>0</v>
      </c>
      <c r="O339" s="342">
        <v>100</v>
      </c>
      <c r="P339" s="342" t="s">
        <v>1090</v>
      </c>
      <c r="Q339" s="342"/>
      <c r="R339" s="342"/>
      <c r="S339" s="342"/>
      <c r="T339" s="342"/>
      <c r="U339" s="342"/>
      <c r="V339" s="342"/>
      <c r="W339" s="342"/>
      <c r="X339" s="342"/>
      <c r="Y339" s="342"/>
      <c r="Z339" s="342">
        <v>0</v>
      </c>
      <c r="AA339" s="342">
        <v>1090</v>
      </c>
      <c r="AB339" s="342">
        <v>0</v>
      </c>
      <c r="AC339" s="342">
        <v>100</v>
      </c>
      <c r="AD339" s="342" t="s">
        <v>2009</v>
      </c>
      <c r="AE339" s="342" t="s">
        <v>2022</v>
      </c>
      <c r="AF339" s="342" t="s">
        <v>2384</v>
      </c>
      <c r="AG339" s="342"/>
    </row>
    <row r="340" spans="1:33" x14ac:dyDescent="0.3">
      <c r="A340" s="340" t="s">
        <v>710</v>
      </c>
      <c r="B340" s="342" t="s">
        <v>688</v>
      </c>
      <c r="C340" s="342"/>
      <c r="D340" s="342"/>
      <c r="E340" s="342"/>
      <c r="F340" s="342"/>
      <c r="G340" s="342"/>
      <c r="H340" s="342"/>
      <c r="I340" s="342"/>
      <c r="J340" s="342"/>
      <c r="K340" s="342"/>
      <c r="L340" s="342">
        <v>124</v>
      </c>
      <c r="M340" s="342">
        <v>23</v>
      </c>
      <c r="N340" s="342">
        <v>84</v>
      </c>
      <c r="O340" s="342">
        <v>16</v>
      </c>
      <c r="P340" s="342" t="s">
        <v>1128</v>
      </c>
      <c r="Q340" s="342"/>
      <c r="R340" s="342"/>
      <c r="S340" s="342"/>
      <c r="T340" s="342"/>
      <c r="U340" s="342"/>
      <c r="V340" s="342"/>
      <c r="W340" s="342"/>
      <c r="X340" s="342"/>
      <c r="Y340" s="342"/>
      <c r="Z340" s="342">
        <v>124</v>
      </c>
      <c r="AA340" s="342">
        <v>23</v>
      </c>
      <c r="AB340" s="342">
        <v>84</v>
      </c>
      <c r="AC340" s="342">
        <v>16</v>
      </c>
      <c r="AD340" s="342" t="s">
        <v>2009</v>
      </c>
      <c r="AE340" s="342" t="s">
        <v>2022</v>
      </c>
      <c r="AF340" s="342" t="s">
        <v>2384</v>
      </c>
      <c r="AG340" s="342"/>
    </row>
    <row r="341" spans="1:33" x14ac:dyDescent="0.3">
      <c r="A341" s="340" t="s">
        <v>711</v>
      </c>
      <c r="B341" s="342" t="s">
        <v>2516</v>
      </c>
      <c r="C341" s="342"/>
      <c r="D341" s="342"/>
      <c r="E341" s="342"/>
      <c r="F341" s="342"/>
      <c r="G341" s="342"/>
      <c r="H341" s="342"/>
      <c r="I341" s="342"/>
      <c r="J341" s="342"/>
      <c r="K341" s="342"/>
      <c r="L341" s="342">
        <v>0</v>
      </c>
      <c r="M341" s="342">
        <v>308</v>
      </c>
      <c r="N341" s="342">
        <v>0</v>
      </c>
      <c r="O341" s="342">
        <v>100</v>
      </c>
      <c r="P341" s="342" t="s">
        <v>2518</v>
      </c>
      <c r="Q341" s="342"/>
      <c r="R341" s="342"/>
      <c r="S341" s="342"/>
      <c r="T341" s="342"/>
      <c r="U341" s="342"/>
      <c r="V341" s="342"/>
      <c r="W341" s="342"/>
      <c r="X341" s="342"/>
      <c r="Y341" s="342"/>
      <c r="Z341" s="342">
        <v>0</v>
      </c>
      <c r="AA341" s="342">
        <v>308</v>
      </c>
      <c r="AB341" s="342">
        <v>0</v>
      </c>
      <c r="AC341" s="342">
        <v>100</v>
      </c>
      <c r="AD341" s="342" t="s">
        <v>2009</v>
      </c>
      <c r="AE341" s="342" t="s">
        <v>2022</v>
      </c>
      <c r="AF341" s="342" t="s">
        <v>2384</v>
      </c>
      <c r="AG341" s="342"/>
    </row>
    <row r="342" spans="1:33" x14ac:dyDescent="0.3">
      <c r="A342" s="340" t="s">
        <v>949</v>
      </c>
      <c r="B342" s="342" t="s">
        <v>2530</v>
      </c>
      <c r="C342" s="342"/>
      <c r="D342" s="342"/>
      <c r="E342" s="342"/>
      <c r="F342" s="342"/>
      <c r="G342" s="342"/>
      <c r="H342" s="342"/>
      <c r="I342" s="342"/>
      <c r="J342" s="342"/>
      <c r="K342" s="342"/>
      <c r="L342" s="342"/>
      <c r="M342" s="342"/>
      <c r="N342" s="342"/>
      <c r="O342" s="342"/>
      <c r="P342" s="342" t="s">
        <v>2412</v>
      </c>
      <c r="Q342" s="342"/>
      <c r="R342" s="342"/>
      <c r="S342" s="342"/>
      <c r="T342" s="342"/>
      <c r="U342" s="342"/>
      <c r="V342" s="342"/>
      <c r="W342" s="342"/>
      <c r="X342" s="342"/>
      <c r="Y342" s="342"/>
      <c r="Z342" s="342"/>
      <c r="AA342" s="342"/>
      <c r="AB342" s="342"/>
      <c r="AC342" s="342"/>
      <c r="AD342" s="342"/>
      <c r="AE342" s="342"/>
      <c r="AF342" s="342"/>
      <c r="AG342" s="342"/>
    </row>
    <row r="343" spans="1:33" x14ac:dyDescent="0.3">
      <c r="A343" s="340" t="s">
        <v>950</v>
      </c>
      <c r="B343" s="342" t="s">
        <v>2520</v>
      </c>
      <c r="C343" s="342"/>
      <c r="D343" s="342"/>
      <c r="E343" s="342"/>
      <c r="F343" s="342"/>
      <c r="G343" s="342"/>
      <c r="H343" s="342"/>
      <c r="I343" s="342"/>
      <c r="J343" s="342"/>
      <c r="K343" s="342"/>
      <c r="L343" s="342"/>
      <c r="M343" s="342"/>
      <c r="N343" s="342"/>
      <c r="O343" s="342"/>
      <c r="P343" s="342" t="s">
        <v>2525</v>
      </c>
      <c r="Q343" s="342"/>
      <c r="R343" s="342"/>
      <c r="S343" s="342"/>
      <c r="T343" s="342"/>
      <c r="U343" s="342"/>
      <c r="V343" s="342"/>
      <c r="W343" s="342"/>
      <c r="X343" s="342"/>
      <c r="Y343" s="342"/>
      <c r="Z343" s="342"/>
      <c r="AA343" s="342"/>
      <c r="AB343" s="342"/>
      <c r="AC343" s="342"/>
      <c r="AD343" s="342"/>
      <c r="AE343" s="342"/>
      <c r="AF343" s="342"/>
      <c r="AG343" s="342"/>
    </row>
    <row r="344" spans="1:33" x14ac:dyDescent="0.3">
      <c r="A344" s="340" t="s">
        <v>951</v>
      </c>
      <c r="B344" s="342" t="s">
        <v>2521</v>
      </c>
      <c r="C344" s="342"/>
      <c r="D344" s="342"/>
      <c r="E344" s="342"/>
      <c r="F344" s="342"/>
      <c r="G344" s="342"/>
      <c r="H344" s="342"/>
      <c r="I344" s="342"/>
      <c r="J344" s="342"/>
      <c r="K344" s="342"/>
      <c r="L344" s="342"/>
      <c r="M344" s="342"/>
      <c r="N344" s="342"/>
      <c r="O344" s="342"/>
      <c r="P344" s="342" t="s">
        <v>2526</v>
      </c>
      <c r="Q344" s="342"/>
      <c r="R344" s="342"/>
      <c r="S344" s="342"/>
      <c r="T344" s="342"/>
      <c r="U344" s="342"/>
      <c r="V344" s="342"/>
      <c r="W344" s="342"/>
      <c r="X344" s="342"/>
      <c r="Y344" s="342"/>
      <c r="Z344" s="342"/>
      <c r="AA344" s="342"/>
      <c r="AB344" s="342"/>
      <c r="AC344" s="342"/>
      <c r="AD344" s="342"/>
      <c r="AE344" s="342"/>
      <c r="AF344" s="342"/>
      <c r="AG344" s="342"/>
    </row>
    <row r="345" spans="1:33" x14ac:dyDescent="0.3">
      <c r="A345" s="340" t="s">
        <v>952</v>
      </c>
      <c r="B345" s="342" t="s">
        <v>2524</v>
      </c>
      <c r="C345" s="342"/>
      <c r="D345" s="342"/>
      <c r="E345" s="342"/>
      <c r="F345" s="342"/>
      <c r="G345" s="342"/>
      <c r="H345" s="342"/>
      <c r="I345" s="342"/>
      <c r="J345" s="342"/>
      <c r="K345" s="342"/>
      <c r="L345" s="342"/>
      <c r="M345" s="342"/>
      <c r="N345" s="342"/>
      <c r="O345" s="342"/>
      <c r="P345" s="342" t="s">
        <v>2527</v>
      </c>
      <c r="Q345" s="342"/>
      <c r="R345" s="342"/>
      <c r="S345" s="342"/>
      <c r="T345" s="342"/>
      <c r="U345" s="342"/>
      <c r="V345" s="342"/>
      <c r="W345" s="342"/>
      <c r="X345" s="342"/>
      <c r="Y345" s="342"/>
      <c r="Z345" s="342"/>
      <c r="AA345" s="342"/>
      <c r="AB345" s="342"/>
      <c r="AC345" s="342"/>
      <c r="AD345" s="342"/>
      <c r="AE345" s="342"/>
      <c r="AF345" s="342"/>
      <c r="AG345" s="342"/>
    </row>
    <row r="346" spans="1:33" x14ac:dyDescent="0.3">
      <c r="A346" s="340" t="s">
        <v>953</v>
      </c>
      <c r="B346" s="342" t="s">
        <v>2522</v>
      </c>
      <c r="C346" s="342"/>
      <c r="D346" s="342"/>
      <c r="E346" s="342"/>
      <c r="F346" s="342"/>
      <c r="G346" s="342"/>
      <c r="H346" s="342"/>
      <c r="I346" s="342"/>
      <c r="J346" s="342"/>
      <c r="K346" s="342"/>
      <c r="L346" s="342"/>
      <c r="M346" s="342"/>
      <c r="N346" s="342"/>
      <c r="O346" s="342"/>
      <c r="P346" s="342" t="s">
        <v>2528</v>
      </c>
      <c r="Q346" s="342"/>
      <c r="R346" s="342"/>
      <c r="S346" s="342"/>
      <c r="T346" s="342"/>
      <c r="U346" s="342"/>
      <c r="V346" s="342"/>
      <c r="W346" s="342"/>
      <c r="X346" s="342"/>
      <c r="Y346" s="342"/>
      <c r="Z346" s="342"/>
      <c r="AA346" s="342"/>
      <c r="AB346" s="342"/>
      <c r="AC346" s="342"/>
      <c r="AD346" s="342"/>
      <c r="AE346" s="342"/>
      <c r="AF346" s="342"/>
      <c r="AG346" s="342"/>
    </row>
    <row r="347" spans="1:33" s="124" customFormat="1" x14ac:dyDescent="0.3">
      <c r="A347" s="340" t="s">
        <v>2519</v>
      </c>
      <c r="B347" s="342" t="s">
        <v>2523</v>
      </c>
      <c r="C347" s="342"/>
      <c r="D347" s="342"/>
      <c r="E347" s="342"/>
      <c r="F347" s="342"/>
      <c r="G347" s="342"/>
      <c r="H347" s="342"/>
      <c r="I347" s="342"/>
      <c r="J347" s="342"/>
      <c r="K347" s="342"/>
      <c r="L347" s="342"/>
      <c r="M347" s="342"/>
      <c r="N347" s="342"/>
      <c r="O347" s="342"/>
      <c r="P347" s="342" t="s">
        <v>2529</v>
      </c>
      <c r="Q347" s="342"/>
      <c r="R347" s="342"/>
      <c r="S347" s="342"/>
      <c r="T347" s="342"/>
      <c r="U347" s="342"/>
      <c r="V347" s="342"/>
      <c r="W347" s="342"/>
      <c r="X347" s="342"/>
      <c r="Y347" s="342"/>
      <c r="Z347" s="342"/>
      <c r="AA347" s="342"/>
      <c r="AB347" s="342"/>
      <c r="AC347" s="342"/>
      <c r="AD347" s="342"/>
      <c r="AE347" s="342"/>
      <c r="AF347" s="342"/>
      <c r="AG347" s="342"/>
    </row>
    <row r="348" spans="1:33" s="124" customFormat="1" x14ac:dyDescent="0.3">
      <c r="A348" s="340" t="s">
        <v>2909</v>
      </c>
      <c r="B348" s="342" t="s">
        <v>2907</v>
      </c>
      <c r="C348" s="342"/>
      <c r="D348" s="342"/>
      <c r="E348" s="342"/>
      <c r="F348" s="342"/>
      <c r="G348" s="342"/>
      <c r="H348" s="342"/>
      <c r="I348" s="342"/>
      <c r="J348" s="342"/>
      <c r="K348" s="342"/>
      <c r="L348" s="342"/>
      <c r="M348" s="342"/>
      <c r="N348" s="342"/>
      <c r="O348" s="342"/>
      <c r="P348" s="342" t="s">
        <v>2908</v>
      </c>
      <c r="Q348" s="342"/>
      <c r="R348" s="342"/>
      <c r="S348" s="342"/>
      <c r="T348" s="342"/>
      <c r="U348" s="342"/>
      <c r="V348" s="342"/>
      <c r="W348" s="342"/>
      <c r="X348" s="342"/>
      <c r="Y348" s="342"/>
      <c r="Z348" s="342"/>
      <c r="AA348" s="342"/>
      <c r="AB348" s="342"/>
      <c r="AC348" s="342"/>
      <c r="AD348" s="342"/>
      <c r="AE348" s="342"/>
      <c r="AF348" s="342"/>
      <c r="AG348" s="342"/>
    </row>
    <row r="349" spans="1:33" s="124" customFormat="1" x14ac:dyDescent="0.3">
      <c r="A349" s="340">
        <v>4</v>
      </c>
      <c r="B349" s="342" t="s">
        <v>2537</v>
      </c>
      <c r="C349" s="342"/>
      <c r="D349" s="342"/>
      <c r="E349" s="342"/>
      <c r="F349" s="342"/>
      <c r="G349" s="342"/>
      <c r="H349" s="342"/>
      <c r="I349" s="342"/>
      <c r="J349" s="342"/>
      <c r="K349" s="342"/>
      <c r="L349" s="342"/>
      <c r="M349" s="342"/>
      <c r="N349" s="342"/>
      <c r="O349" s="342"/>
      <c r="P349" s="342" t="s">
        <v>2538</v>
      </c>
      <c r="Q349" s="342"/>
      <c r="R349" s="342"/>
      <c r="S349" s="342"/>
      <c r="T349" s="342"/>
      <c r="U349" s="342"/>
      <c r="V349" s="342"/>
      <c r="W349" s="342"/>
      <c r="X349" s="342"/>
      <c r="Y349" s="342"/>
      <c r="Z349" s="342"/>
      <c r="AA349" s="342"/>
      <c r="AB349" s="342"/>
      <c r="AC349" s="342"/>
      <c r="AD349" s="342"/>
      <c r="AE349" s="342"/>
      <c r="AF349" s="342"/>
      <c r="AG349" s="342"/>
    </row>
    <row r="350" spans="1:33" x14ac:dyDescent="0.3">
      <c r="A350" s="340" t="s">
        <v>717</v>
      </c>
      <c r="B350" s="342" t="s">
        <v>305</v>
      </c>
      <c r="C350" s="342"/>
      <c r="D350" s="342"/>
      <c r="E350" s="342"/>
      <c r="F350" s="342"/>
      <c r="G350" s="342"/>
      <c r="H350" s="342"/>
      <c r="I350" s="342"/>
      <c r="J350" s="342"/>
      <c r="K350" s="342"/>
      <c r="L350" s="342"/>
      <c r="M350" s="342"/>
      <c r="N350" s="342"/>
      <c r="O350" s="342"/>
      <c r="P350" s="342" t="s">
        <v>1140</v>
      </c>
      <c r="Q350" s="342"/>
      <c r="R350" s="342"/>
      <c r="S350" s="342"/>
      <c r="T350" s="342"/>
      <c r="U350" s="342"/>
      <c r="V350" s="342"/>
      <c r="W350" s="342"/>
      <c r="X350" s="342"/>
      <c r="Y350" s="342"/>
      <c r="Z350" s="342"/>
      <c r="AA350" s="342"/>
      <c r="AB350" s="342"/>
      <c r="AC350" s="342"/>
      <c r="AD350" s="342" t="s">
        <v>2270</v>
      </c>
      <c r="AE350" s="342"/>
      <c r="AF350" s="342"/>
      <c r="AG350" s="342"/>
    </row>
    <row r="351" spans="1:33" x14ac:dyDescent="0.3">
      <c r="A351" s="343" t="s">
        <v>718</v>
      </c>
      <c r="B351" s="344" t="s">
        <v>339</v>
      </c>
      <c r="C351" s="344"/>
      <c r="D351" s="344"/>
      <c r="E351" s="344"/>
      <c r="F351" s="344"/>
      <c r="G351" s="344"/>
      <c r="H351" s="344"/>
      <c r="I351" s="344"/>
      <c r="J351" s="344"/>
      <c r="K351" s="344"/>
      <c r="L351" s="344"/>
      <c r="M351" s="344"/>
      <c r="N351" s="344"/>
      <c r="O351" s="344"/>
      <c r="P351" s="344" t="s">
        <v>1025</v>
      </c>
      <c r="Q351" s="344"/>
      <c r="R351" s="344"/>
      <c r="S351" s="344"/>
      <c r="T351" s="344"/>
      <c r="U351" s="344"/>
      <c r="V351" s="344"/>
      <c r="W351" s="344"/>
      <c r="X351" s="344"/>
      <c r="Y351" s="344"/>
      <c r="Z351" s="344"/>
      <c r="AA351" s="344"/>
      <c r="AB351" s="344"/>
      <c r="AC351" s="344"/>
      <c r="AD351" s="344"/>
      <c r="AE351" s="344"/>
      <c r="AF351" s="344"/>
      <c r="AG351" s="344"/>
    </row>
    <row r="352" spans="1:33" x14ac:dyDescent="0.3">
      <c r="A352" s="343" t="s">
        <v>721</v>
      </c>
      <c r="B352" s="344" t="s">
        <v>712</v>
      </c>
      <c r="C352" s="344"/>
      <c r="D352" s="344" t="s">
        <v>1346</v>
      </c>
      <c r="E352" s="344" t="s">
        <v>70</v>
      </c>
      <c r="F352" s="344" t="s">
        <v>70</v>
      </c>
      <c r="G352" s="344" t="s">
        <v>70</v>
      </c>
      <c r="H352" s="344" t="s">
        <v>70</v>
      </c>
      <c r="I352" s="344" t="s">
        <v>70</v>
      </c>
      <c r="J352" s="344">
        <v>613717</v>
      </c>
      <c r="K352" s="344">
        <v>612669</v>
      </c>
      <c r="L352" s="344">
        <v>682645</v>
      </c>
      <c r="M352" s="344">
        <v>751486</v>
      </c>
      <c r="N352" s="344">
        <v>724432</v>
      </c>
      <c r="O352" s="344"/>
      <c r="P352" s="344" t="s">
        <v>1163</v>
      </c>
      <c r="Q352" s="344"/>
      <c r="R352" s="344" t="s">
        <v>1347</v>
      </c>
      <c r="S352" s="344" t="s">
        <v>70</v>
      </c>
      <c r="T352" s="344" t="s">
        <v>70</v>
      </c>
      <c r="U352" s="344" t="s">
        <v>70</v>
      </c>
      <c r="V352" s="344" t="s">
        <v>70</v>
      </c>
      <c r="W352" s="344" t="s">
        <v>70</v>
      </c>
      <c r="X352" s="344">
        <v>613717</v>
      </c>
      <c r="Y352" s="344">
        <v>612669</v>
      </c>
      <c r="Z352" s="344">
        <v>682645</v>
      </c>
      <c r="AA352" s="344">
        <v>751486</v>
      </c>
      <c r="AB352" s="344">
        <v>724432</v>
      </c>
      <c r="AC352" s="344"/>
      <c r="AD352" s="344" t="s">
        <v>2333</v>
      </c>
      <c r="AE352" s="344" t="s">
        <v>2022</v>
      </c>
      <c r="AF352" s="344" t="s">
        <v>2022</v>
      </c>
      <c r="AG352" s="344"/>
    </row>
    <row r="353" spans="1:34" x14ac:dyDescent="0.3">
      <c r="A353" s="343" t="s">
        <v>723</v>
      </c>
      <c r="B353" s="344" t="s">
        <v>713</v>
      </c>
      <c r="C353" s="344"/>
      <c r="D353" s="344" t="s">
        <v>1346</v>
      </c>
      <c r="E353" s="344" t="s">
        <v>70</v>
      </c>
      <c r="F353" s="344" t="s">
        <v>70</v>
      </c>
      <c r="G353" s="344" t="s">
        <v>70</v>
      </c>
      <c r="H353" s="344" t="s">
        <v>70</v>
      </c>
      <c r="I353" s="344" t="s">
        <v>70</v>
      </c>
      <c r="J353" s="344">
        <v>584706</v>
      </c>
      <c r="K353" s="344">
        <v>565924</v>
      </c>
      <c r="L353" s="344">
        <v>452692</v>
      </c>
      <c r="M353" s="344">
        <v>330897</v>
      </c>
      <c r="N353" s="344">
        <v>362547</v>
      </c>
      <c r="O353" s="344"/>
      <c r="P353" s="344" t="s">
        <v>1149</v>
      </c>
      <c r="Q353" s="344"/>
      <c r="R353" s="344" t="s">
        <v>1347</v>
      </c>
      <c r="S353" s="344" t="s">
        <v>70</v>
      </c>
      <c r="T353" s="344" t="s">
        <v>70</v>
      </c>
      <c r="U353" s="344" t="s">
        <v>70</v>
      </c>
      <c r="V353" s="344" t="s">
        <v>70</v>
      </c>
      <c r="W353" s="344" t="s">
        <v>70</v>
      </c>
      <c r="X353" s="344">
        <v>584706</v>
      </c>
      <c r="Y353" s="344">
        <v>565924</v>
      </c>
      <c r="Z353" s="344">
        <v>452692</v>
      </c>
      <c r="AA353" s="344">
        <v>330897</v>
      </c>
      <c r="AB353" s="344">
        <v>362547</v>
      </c>
      <c r="AC353" s="344"/>
      <c r="AD353" s="344" t="s">
        <v>2334</v>
      </c>
      <c r="AE353" s="344" t="s">
        <v>2022</v>
      </c>
      <c r="AF353" s="344" t="s">
        <v>2022</v>
      </c>
      <c r="AG353" s="344"/>
    </row>
    <row r="354" spans="1:34" x14ac:dyDescent="0.3">
      <c r="A354" s="343" t="s">
        <v>724</v>
      </c>
      <c r="B354" s="344" t="s">
        <v>309</v>
      </c>
      <c r="C354" s="344"/>
      <c r="D354" s="344" t="s">
        <v>1346</v>
      </c>
      <c r="E354" s="344" t="s">
        <v>70</v>
      </c>
      <c r="F354" s="344" t="s">
        <v>70</v>
      </c>
      <c r="G354" s="344" t="s">
        <v>70</v>
      </c>
      <c r="H354" s="344" t="s">
        <v>70</v>
      </c>
      <c r="I354" s="344" t="s">
        <v>70</v>
      </c>
      <c r="J354" s="344">
        <v>1198423</v>
      </c>
      <c r="K354" s="344">
        <v>1178593</v>
      </c>
      <c r="L354" s="344">
        <v>1135337</v>
      </c>
      <c r="M354" s="344">
        <v>1082383</v>
      </c>
      <c r="N354" s="344">
        <v>1086979</v>
      </c>
      <c r="O354" s="344"/>
      <c r="P354" s="344" t="s">
        <v>1164</v>
      </c>
      <c r="Q354" s="344"/>
      <c r="R354" s="344" t="s">
        <v>1347</v>
      </c>
      <c r="S354" s="344" t="s">
        <v>70</v>
      </c>
      <c r="T354" s="344" t="s">
        <v>70</v>
      </c>
      <c r="U354" s="344" t="s">
        <v>70</v>
      </c>
      <c r="V354" s="344" t="s">
        <v>70</v>
      </c>
      <c r="W354" s="344" t="s">
        <v>70</v>
      </c>
      <c r="X354" s="344">
        <v>1198423</v>
      </c>
      <c r="Y354" s="344">
        <v>1178593</v>
      </c>
      <c r="Z354" s="344">
        <v>1135337</v>
      </c>
      <c r="AA354" s="344">
        <v>1082383</v>
      </c>
      <c r="AB354" s="344">
        <v>1086979</v>
      </c>
      <c r="AC354" s="344"/>
      <c r="AD354" s="344" t="s">
        <v>2022</v>
      </c>
      <c r="AE354" s="344" t="s">
        <v>2338</v>
      </c>
      <c r="AF354" s="344" t="s">
        <v>2383</v>
      </c>
      <c r="AG354" s="344"/>
    </row>
    <row r="355" spans="1:34" x14ac:dyDescent="0.3">
      <c r="A355" s="343" t="s">
        <v>725</v>
      </c>
      <c r="B355" s="344" t="s">
        <v>2392</v>
      </c>
      <c r="C355" s="344"/>
      <c r="D355" s="344" t="s">
        <v>1346</v>
      </c>
      <c r="E355" s="344" t="s">
        <v>70</v>
      </c>
      <c r="F355" s="344" t="s">
        <v>70</v>
      </c>
      <c r="G355" s="344" t="s">
        <v>70</v>
      </c>
      <c r="H355" s="344" t="s">
        <v>70</v>
      </c>
      <c r="I355" s="344" t="s">
        <v>70</v>
      </c>
      <c r="J355" s="344">
        <v>610635</v>
      </c>
      <c r="K355" s="344">
        <v>625265</v>
      </c>
      <c r="L355" s="344">
        <v>546159</v>
      </c>
      <c r="M355" s="344">
        <v>585496</v>
      </c>
      <c r="N355" s="344">
        <v>610556</v>
      </c>
      <c r="O355" s="344"/>
      <c r="P355" s="344" t="s">
        <v>1165</v>
      </c>
      <c r="Q355" s="344"/>
      <c r="R355" s="344" t="s">
        <v>1347</v>
      </c>
      <c r="S355" s="344" t="s">
        <v>70</v>
      </c>
      <c r="T355" s="344" t="s">
        <v>70</v>
      </c>
      <c r="U355" s="344" t="s">
        <v>70</v>
      </c>
      <c r="V355" s="344" t="s">
        <v>70</v>
      </c>
      <c r="W355" s="344" t="s">
        <v>70</v>
      </c>
      <c r="X355" s="344">
        <v>610635</v>
      </c>
      <c r="Y355" s="344">
        <v>625265</v>
      </c>
      <c r="Z355" s="344">
        <v>546159</v>
      </c>
      <c r="AA355" s="344">
        <v>585496</v>
      </c>
      <c r="AB355" s="344">
        <v>610556</v>
      </c>
      <c r="AC355" s="344"/>
      <c r="AD355" s="344" t="s">
        <v>2335</v>
      </c>
      <c r="AE355" s="344" t="s">
        <v>2338</v>
      </c>
      <c r="AF355" s="344" t="s">
        <v>2383</v>
      </c>
      <c r="AG355" s="344"/>
    </row>
    <row r="356" spans="1:34" x14ac:dyDescent="0.3">
      <c r="A356" s="343" t="s">
        <v>726</v>
      </c>
      <c r="B356" s="344" t="s">
        <v>1137</v>
      </c>
      <c r="C356" s="344"/>
      <c r="D356" s="344" t="s">
        <v>1345</v>
      </c>
      <c r="E356" s="344" t="s">
        <v>70</v>
      </c>
      <c r="F356" s="344" t="s">
        <v>70</v>
      </c>
      <c r="G356" s="344" t="s">
        <v>70</v>
      </c>
      <c r="H356" s="344" t="s">
        <v>70</v>
      </c>
      <c r="I356" s="344" t="s">
        <v>70</v>
      </c>
      <c r="J356" s="344">
        <v>742</v>
      </c>
      <c r="K356" s="344">
        <v>730</v>
      </c>
      <c r="L356" s="344">
        <v>677</v>
      </c>
      <c r="M356" s="344">
        <v>629</v>
      </c>
      <c r="N356" s="344">
        <v>634</v>
      </c>
      <c r="O356" s="344"/>
      <c r="P356" s="344" t="s">
        <v>1166</v>
      </c>
      <c r="Q356" s="344"/>
      <c r="R356" s="344" t="s">
        <v>2003</v>
      </c>
      <c r="S356" s="344" t="s">
        <v>70</v>
      </c>
      <c r="T356" s="344" t="s">
        <v>70</v>
      </c>
      <c r="U356" s="344" t="s">
        <v>70</v>
      </c>
      <c r="V356" s="344" t="s">
        <v>70</v>
      </c>
      <c r="W356" s="344" t="s">
        <v>70</v>
      </c>
      <c r="X356" s="344">
        <v>742</v>
      </c>
      <c r="Y356" s="344">
        <v>730</v>
      </c>
      <c r="Z356" s="344">
        <v>677</v>
      </c>
      <c r="AA356" s="344">
        <v>629</v>
      </c>
      <c r="AB356" s="344">
        <v>634</v>
      </c>
      <c r="AC356" s="344"/>
      <c r="AD356" s="344" t="s">
        <v>2336</v>
      </c>
      <c r="AE356" s="344" t="s">
        <v>2339</v>
      </c>
      <c r="AF356" s="344" t="s">
        <v>2383</v>
      </c>
      <c r="AG356" s="344"/>
    </row>
    <row r="357" spans="1:34" x14ac:dyDescent="0.3">
      <c r="A357" s="343" t="s">
        <v>719</v>
      </c>
      <c r="B357" s="344" t="s">
        <v>337</v>
      </c>
      <c r="C357" s="344"/>
      <c r="D357" s="344"/>
      <c r="E357" s="344"/>
      <c r="F357" s="344"/>
      <c r="G357" s="344"/>
      <c r="H357" s="344"/>
      <c r="I357" s="344"/>
      <c r="J357" s="344"/>
      <c r="K357" s="344"/>
      <c r="L357" s="344"/>
      <c r="M357" s="344"/>
      <c r="N357" s="344"/>
      <c r="O357" s="344"/>
      <c r="P357" s="344" t="s">
        <v>1026</v>
      </c>
      <c r="Q357" s="344"/>
      <c r="R357" s="344"/>
      <c r="S357" s="344"/>
      <c r="T357" s="344"/>
      <c r="U357" s="344"/>
      <c r="V357" s="344"/>
      <c r="W357" s="344"/>
      <c r="X357" s="344"/>
      <c r="Y357" s="344"/>
      <c r="Z357" s="344"/>
      <c r="AA357" s="344"/>
      <c r="AB357" s="344"/>
      <c r="AC357" s="344"/>
      <c r="AD357" s="344"/>
      <c r="AE357" s="344"/>
      <c r="AF357" s="344"/>
      <c r="AG357" s="344"/>
    </row>
    <row r="358" spans="1:34" x14ac:dyDescent="0.3">
      <c r="A358" s="340" t="s">
        <v>727</v>
      </c>
      <c r="B358" s="342" t="s">
        <v>306</v>
      </c>
      <c r="C358" s="342"/>
      <c r="D358" s="342" t="s">
        <v>1346</v>
      </c>
      <c r="E358" s="342"/>
      <c r="F358" s="342"/>
      <c r="G358" s="342"/>
      <c r="H358" s="342"/>
      <c r="I358" s="342"/>
      <c r="J358" s="342">
        <v>186725</v>
      </c>
      <c r="K358" s="342">
        <v>186912</v>
      </c>
      <c r="L358" s="342">
        <v>196211</v>
      </c>
      <c r="M358" s="342">
        <v>201435</v>
      </c>
      <c r="N358" s="342">
        <v>208008</v>
      </c>
      <c r="O358" s="359">
        <f>O359+O362+O365</f>
        <v>236875.4</v>
      </c>
      <c r="P358" s="342" t="s">
        <v>1141</v>
      </c>
      <c r="Q358" s="342"/>
      <c r="R358" s="342" t="s">
        <v>1347</v>
      </c>
      <c r="S358" s="342"/>
      <c r="T358" s="342"/>
      <c r="U358" s="342"/>
      <c r="V358" s="342"/>
      <c r="W358" s="342"/>
      <c r="X358" s="342">
        <v>186725</v>
      </c>
      <c r="Y358" s="342">
        <v>1869112</v>
      </c>
      <c r="Z358" s="342">
        <v>196211</v>
      </c>
      <c r="AA358" s="342">
        <v>201435</v>
      </c>
      <c r="AB358" s="342">
        <v>208008</v>
      </c>
      <c r="AC358" s="342">
        <v>236875</v>
      </c>
      <c r="AD358" s="342" t="s">
        <v>2333</v>
      </c>
      <c r="AE358" s="342" t="s">
        <v>2022</v>
      </c>
      <c r="AF358" s="342" t="s">
        <v>2022</v>
      </c>
      <c r="AG358" s="342"/>
      <c r="AH358" s="321" t="s">
        <v>2337</v>
      </c>
    </row>
    <row r="359" spans="1:34" x14ac:dyDescent="0.3">
      <c r="A359" s="340" t="s">
        <v>734</v>
      </c>
      <c r="B359" s="342" t="s">
        <v>156</v>
      </c>
      <c r="C359" s="342"/>
      <c r="D359" s="342" t="s">
        <v>1346</v>
      </c>
      <c r="E359" s="342"/>
      <c r="F359" s="342"/>
      <c r="G359" s="342"/>
      <c r="H359" s="342"/>
      <c r="I359" s="342"/>
      <c r="J359" s="342">
        <v>23965</v>
      </c>
      <c r="K359" s="342">
        <v>15132</v>
      </c>
      <c r="L359" s="342">
        <v>14262</v>
      </c>
      <c r="M359" s="342">
        <v>11628</v>
      </c>
      <c r="N359" s="342">
        <v>13317</v>
      </c>
      <c r="O359" s="359">
        <v>13956.4</v>
      </c>
      <c r="P359" s="342" t="s">
        <v>1142</v>
      </c>
      <c r="Q359" s="342"/>
      <c r="R359" s="342" t="s">
        <v>1347</v>
      </c>
      <c r="S359" s="342"/>
      <c r="T359" s="342"/>
      <c r="U359" s="342"/>
      <c r="V359" s="342"/>
      <c r="W359" s="342"/>
      <c r="X359" s="342">
        <v>23965</v>
      </c>
      <c r="Y359" s="342">
        <v>15132</v>
      </c>
      <c r="Z359" s="342">
        <v>14262</v>
      </c>
      <c r="AA359" s="342">
        <v>11628</v>
      </c>
      <c r="AB359" s="342">
        <v>13317</v>
      </c>
      <c r="AC359" s="342">
        <v>13956</v>
      </c>
      <c r="AD359" s="342" t="s">
        <v>2333</v>
      </c>
      <c r="AE359" s="342" t="s">
        <v>2022</v>
      </c>
      <c r="AF359" s="342" t="s">
        <v>2022</v>
      </c>
      <c r="AG359" s="342"/>
    </row>
    <row r="360" spans="1:34" x14ac:dyDescent="0.3">
      <c r="A360" s="340" t="s">
        <v>737</v>
      </c>
      <c r="B360" s="342" t="s">
        <v>154</v>
      </c>
      <c r="C360" s="342"/>
      <c r="D360" s="342" t="s">
        <v>1346</v>
      </c>
      <c r="E360" s="342"/>
      <c r="F360" s="342"/>
      <c r="G360" s="342"/>
      <c r="H360" s="342"/>
      <c r="I360" s="342"/>
      <c r="J360" s="342">
        <v>23965</v>
      </c>
      <c r="K360" s="342">
        <v>15132</v>
      </c>
      <c r="L360" s="342">
        <v>14262</v>
      </c>
      <c r="M360" s="342">
        <v>11628</v>
      </c>
      <c r="N360" s="342">
        <v>13317</v>
      </c>
      <c r="O360" s="342">
        <v>13956</v>
      </c>
      <c r="P360" s="342" t="s">
        <v>1143</v>
      </c>
      <c r="Q360" s="342"/>
      <c r="R360" s="342" t="s">
        <v>1347</v>
      </c>
      <c r="S360" s="342"/>
      <c r="T360" s="342"/>
      <c r="U360" s="342"/>
      <c r="V360" s="342"/>
      <c r="W360" s="342"/>
      <c r="X360" s="342">
        <v>23965</v>
      </c>
      <c r="Y360" s="342">
        <v>15132</v>
      </c>
      <c r="Z360" s="342">
        <v>14262</v>
      </c>
      <c r="AA360" s="342">
        <v>11628</v>
      </c>
      <c r="AB360" s="342">
        <v>13317</v>
      </c>
      <c r="AC360" s="342">
        <v>13956</v>
      </c>
      <c r="AD360" s="342" t="s">
        <v>2333</v>
      </c>
      <c r="AE360" s="342" t="s">
        <v>2022</v>
      </c>
      <c r="AF360" s="342" t="s">
        <v>2022</v>
      </c>
      <c r="AG360" s="342"/>
    </row>
    <row r="361" spans="1:34" x14ac:dyDescent="0.3">
      <c r="A361" s="340" t="s">
        <v>738</v>
      </c>
      <c r="B361" s="342" t="s">
        <v>155</v>
      </c>
      <c r="C361" s="342"/>
      <c r="D361" s="342" t="s">
        <v>1346</v>
      </c>
      <c r="E361" s="342"/>
      <c r="F361" s="342"/>
      <c r="G361" s="342"/>
      <c r="H361" s="342"/>
      <c r="I361" s="342"/>
      <c r="J361" s="342">
        <v>0</v>
      </c>
      <c r="K361" s="342">
        <v>0</v>
      </c>
      <c r="L361" s="342">
        <v>0</v>
      </c>
      <c r="M361" s="342">
        <v>0</v>
      </c>
      <c r="N361" s="342">
        <v>0</v>
      </c>
      <c r="O361" s="342">
        <v>0</v>
      </c>
      <c r="P361" s="342" t="s">
        <v>1144</v>
      </c>
      <c r="Q361" s="342"/>
      <c r="R361" s="342" t="s">
        <v>1347</v>
      </c>
      <c r="S361" s="342"/>
      <c r="T361" s="342"/>
      <c r="U361" s="342"/>
      <c r="V361" s="342"/>
      <c r="W361" s="342"/>
      <c r="X361" s="342">
        <v>0</v>
      </c>
      <c r="Y361" s="342">
        <v>0</v>
      </c>
      <c r="Z361" s="342">
        <v>0</v>
      </c>
      <c r="AA361" s="342">
        <v>0</v>
      </c>
      <c r="AB361" s="342">
        <v>0</v>
      </c>
      <c r="AC361" s="342">
        <v>0</v>
      </c>
      <c r="AD361" s="342" t="s">
        <v>2333</v>
      </c>
      <c r="AE361" s="342" t="s">
        <v>2022</v>
      </c>
      <c r="AF361" s="342" t="s">
        <v>2022</v>
      </c>
      <c r="AG361" s="342"/>
    </row>
    <row r="362" spans="1:34" x14ac:dyDescent="0.3">
      <c r="A362" s="340" t="s">
        <v>735</v>
      </c>
      <c r="B362" s="342" t="s">
        <v>160</v>
      </c>
      <c r="C362" s="342"/>
      <c r="D362" s="342" t="s">
        <v>1346</v>
      </c>
      <c r="E362" s="342"/>
      <c r="F362" s="342"/>
      <c r="G362" s="342"/>
      <c r="H362" s="342"/>
      <c r="I362" s="342"/>
      <c r="J362" s="342">
        <v>162731</v>
      </c>
      <c r="K362" s="342">
        <v>171743</v>
      </c>
      <c r="L362" s="342">
        <v>181920</v>
      </c>
      <c r="M362" s="342">
        <v>189769</v>
      </c>
      <c r="N362" s="342">
        <v>194658</v>
      </c>
      <c r="O362" s="342">
        <v>222881</v>
      </c>
      <c r="P362" s="342" t="s">
        <v>1145</v>
      </c>
      <c r="Q362" s="342"/>
      <c r="R362" s="342" t="s">
        <v>1347</v>
      </c>
      <c r="S362" s="342"/>
      <c r="T362" s="342"/>
      <c r="U362" s="342"/>
      <c r="V362" s="342"/>
      <c r="W362" s="342"/>
      <c r="X362" s="342">
        <v>162731</v>
      </c>
      <c r="Y362" s="342">
        <v>171743</v>
      </c>
      <c r="Z362" s="342">
        <v>181920</v>
      </c>
      <c r="AA362" s="342">
        <v>189769</v>
      </c>
      <c r="AB362" s="342">
        <v>194658</v>
      </c>
      <c r="AC362" s="342">
        <v>222881</v>
      </c>
      <c r="AD362" s="342" t="s">
        <v>2333</v>
      </c>
      <c r="AE362" s="342" t="s">
        <v>2022</v>
      </c>
      <c r="AF362" s="342" t="s">
        <v>2022</v>
      </c>
      <c r="AG362" s="342"/>
    </row>
    <row r="363" spans="1:34" x14ac:dyDescent="0.3">
      <c r="A363" s="340" t="s">
        <v>739</v>
      </c>
      <c r="B363" s="342" t="s">
        <v>159</v>
      </c>
      <c r="C363" s="342"/>
      <c r="D363" s="342" t="s">
        <v>1346</v>
      </c>
      <c r="E363" s="342"/>
      <c r="F363" s="342"/>
      <c r="G363" s="342"/>
      <c r="H363" s="342"/>
      <c r="I363" s="342"/>
      <c r="J363" s="342">
        <v>136913</v>
      </c>
      <c r="K363" s="342">
        <v>149942</v>
      </c>
      <c r="L363" s="342">
        <v>162408</v>
      </c>
      <c r="M363" s="342">
        <v>171756</v>
      </c>
      <c r="N363" s="342">
        <v>176158</v>
      </c>
      <c r="O363" s="342">
        <v>200751</v>
      </c>
      <c r="P363" s="342" t="s">
        <v>1146</v>
      </c>
      <c r="Q363" s="342"/>
      <c r="R363" s="342" t="s">
        <v>1347</v>
      </c>
      <c r="S363" s="342"/>
      <c r="T363" s="342"/>
      <c r="U363" s="342"/>
      <c r="V363" s="342"/>
      <c r="W363" s="342"/>
      <c r="X363" s="342">
        <v>136913</v>
      </c>
      <c r="Y363" s="342">
        <v>149942</v>
      </c>
      <c r="Z363" s="342">
        <v>162408</v>
      </c>
      <c r="AA363" s="342">
        <v>171756</v>
      </c>
      <c r="AB363" s="342">
        <v>176158</v>
      </c>
      <c r="AC363" s="342">
        <v>200751</v>
      </c>
      <c r="AD363" s="342" t="s">
        <v>2333</v>
      </c>
      <c r="AE363" s="342" t="s">
        <v>2022</v>
      </c>
      <c r="AF363" s="342" t="s">
        <v>2022</v>
      </c>
      <c r="AG363" s="342"/>
    </row>
    <row r="364" spans="1:34" x14ac:dyDescent="0.3">
      <c r="A364" s="340" t="s">
        <v>740</v>
      </c>
      <c r="B364" s="342" t="s">
        <v>244</v>
      </c>
      <c r="C364" s="342"/>
      <c r="D364" s="342" t="s">
        <v>1346</v>
      </c>
      <c r="E364" s="342"/>
      <c r="F364" s="342"/>
      <c r="G364" s="342"/>
      <c r="H364" s="342"/>
      <c r="I364" s="342"/>
      <c r="J364" s="342">
        <v>25818</v>
      </c>
      <c r="K364" s="342">
        <v>21801</v>
      </c>
      <c r="L364" s="342">
        <v>19513</v>
      </c>
      <c r="M364" s="342">
        <v>18013</v>
      </c>
      <c r="N364" s="342">
        <v>18500</v>
      </c>
      <c r="O364" s="342">
        <v>22130</v>
      </c>
      <c r="P364" s="342" t="s">
        <v>1147</v>
      </c>
      <c r="Q364" s="342"/>
      <c r="R364" s="342" t="s">
        <v>1347</v>
      </c>
      <c r="S364" s="342"/>
      <c r="T364" s="342"/>
      <c r="U364" s="342"/>
      <c r="V364" s="342"/>
      <c r="W364" s="342"/>
      <c r="X364" s="342">
        <v>25818</v>
      </c>
      <c r="Y364" s="342">
        <v>21801</v>
      </c>
      <c r="Z364" s="342">
        <v>19513</v>
      </c>
      <c r="AA364" s="342">
        <v>18013</v>
      </c>
      <c r="AB364" s="342">
        <v>18500</v>
      </c>
      <c r="AC364" s="342">
        <v>2213</v>
      </c>
      <c r="AD364" s="342" t="s">
        <v>2333</v>
      </c>
      <c r="AE364" s="342" t="s">
        <v>2022</v>
      </c>
      <c r="AF364" s="342" t="s">
        <v>2022</v>
      </c>
      <c r="AG364" s="342"/>
    </row>
    <row r="365" spans="1:34" x14ac:dyDescent="0.3">
      <c r="A365" s="340" t="s">
        <v>736</v>
      </c>
      <c r="B365" s="342" t="s">
        <v>147</v>
      </c>
      <c r="C365" s="342"/>
      <c r="D365" s="342" t="s">
        <v>1346</v>
      </c>
      <c r="E365" s="342"/>
      <c r="F365" s="342"/>
      <c r="G365" s="342"/>
      <c r="H365" s="342"/>
      <c r="I365" s="342"/>
      <c r="J365" s="342">
        <v>29</v>
      </c>
      <c r="K365" s="342">
        <v>37</v>
      </c>
      <c r="L365" s="342">
        <v>29</v>
      </c>
      <c r="M365" s="342">
        <v>38</v>
      </c>
      <c r="N365" s="342">
        <v>33</v>
      </c>
      <c r="O365" s="342">
        <v>38</v>
      </c>
      <c r="P365" s="342" t="s">
        <v>1148</v>
      </c>
      <c r="Q365" s="342"/>
      <c r="R365" s="342" t="s">
        <v>1347</v>
      </c>
      <c r="S365" s="342"/>
      <c r="T365" s="342"/>
      <c r="U365" s="342"/>
      <c r="V365" s="342"/>
      <c r="W365" s="342"/>
      <c r="X365" s="342">
        <v>29</v>
      </c>
      <c r="Y365" s="342">
        <v>37</v>
      </c>
      <c r="Z365" s="342">
        <v>29</v>
      </c>
      <c r="AA365" s="342">
        <v>38</v>
      </c>
      <c r="AB365" s="342">
        <v>33</v>
      </c>
      <c r="AC365" s="342">
        <v>38</v>
      </c>
      <c r="AD365" s="342" t="s">
        <v>2333</v>
      </c>
      <c r="AE365" s="342" t="s">
        <v>2022</v>
      </c>
      <c r="AF365" s="342" t="s">
        <v>2022</v>
      </c>
      <c r="AG365" s="342"/>
    </row>
    <row r="366" spans="1:34" x14ac:dyDescent="0.3">
      <c r="A366" s="340" t="s">
        <v>722</v>
      </c>
      <c r="B366" s="342" t="s">
        <v>300</v>
      </c>
      <c r="C366" s="342"/>
      <c r="D366" s="342"/>
      <c r="E366" s="342"/>
      <c r="F366" s="342"/>
      <c r="G366" s="342"/>
      <c r="H366" s="342"/>
      <c r="I366" s="342"/>
      <c r="J366" s="342"/>
      <c r="K366" s="342"/>
      <c r="L366" s="342"/>
      <c r="M366" s="342"/>
      <c r="N366" s="342"/>
      <c r="O366" s="342"/>
      <c r="P366" s="342" t="s">
        <v>1149</v>
      </c>
      <c r="Q366" s="342"/>
      <c r="R366" s="342"/>
      <c r="S366" s="342"/>
      <c r="T366" s="342"/>
      <c r="U366" s="342"/>
      <c r="V366" s="342"/>
      <c r="W366" s="342"/>
      <c r="X366" s="342"/>
      <c r="Y366" s="342"/>
      <c r="Z366" s="342"/>
      <c r="AA366" s="342"/>
      <c r="AB366" s="342"/>
      <c r="AC366" s="342"/>
      <c r="AD366" s="342"/>
      <c r="AE366" s="342"/>
      <c r="AF366" s="342"/>
      <c r="AG366" s="342"/>
    </row>
    <row r="367" spans="1:34" x14ac:dyDescent="0.3">
      <c r="A367" s="340" t="s">
        <v>741</v>
      </c>
      <c r="B367" s="342" t="s">
        <v>107</v>
      </c>
      <c r="C367" s="342"/>
      <c r="D367" s="342" t="s">
        <v>1346</v>
      </c>
      <c r="E367" s="342"/>
      <c r="F367" s="342"/>
      <c r="G367" s="342"/>
      <c r="H367" s="342"/>
      <c r="I367" s="342"/>
      <c r="J367" s="342">
        <v>238102</v>
      </c>
      <c r="K367" s="342">
        <v>248936</v>
      </c>
      <c r="L367" s="342">
        <v>261003</v>
      </c>
      <c r="M367" s="342">
        <v>266218</v>
      </c>
      <c r="N367" s="342">
        <v>267754</v>
      </c>
      <c r="O367" s="359">
        <v>251905.4</v>
      </c>
      <c r="P367" s="342" t="s">
        <v>1150</v>
      </c>
      <c r="Q367" s="342"/>
      <c r="R367" s="342" t="s">
        <v>1347</v>
      </c>
      <c r="S367" s="342"/>
      <c r="T367" s="342"/>
      <c r="U367" s="342"/>
      <c r="V367" s="342"/>
      <c r="W367" s="342"/>
      <c r="X367" s="342">
        <v>238102</v>
      </c>
      <c r="Y367" s="342">
        <v>248936</v>
      </c>
      <c r="Z367" s="342">
        <v>261003</v>
      </c>
      <c r="AA367" s="342">
        <v>266218</v>
      </c>
      <c r="AB367" s="342">
        <v>267754</v>
      </c>
      <c r="AC367" s="342">
        <v>251905</v>
      </c>
      <c r="AD367" s="342" t="s">
        <v>2334</v>
      </c>
      <c r="AE367" s="342" t="s">
        <v>2022</v>
      </c>
      <c r="AF367" s="342" t="s">
        <v>2022</v>
      </c>
      <c r="AG367" s="342"/>
    </row>
    <row r="368" spans="1:34" x14ac:dyDescent="0.3">
      <c r="A368" s="340" t="s">
        <v>742</v>
      </c>
      <c r="B368" s="342" t="s">
        <v>714</v>
      </c>
      <c r="C368" s="342"/>
      <c r="D368" s="342" t="s">
        <v>1346</v>
      </c>
      <c r="E368" s="342"/>
      <c r="F368" s="342"/>
      <c r="G368" s="342"/>
      <c r="H368" s="342"/>
      <c r="I368" s="342"/>
      <c r="J368" s="342">
        <v>238102</v>
      </c>
      <c r="K368" s="342">
        <v>225005</v>
      </c>
      <c r="L368" s="342">
        <v>230642</v>
      </c>
      <c r="M368" s="342">
        <v>216047</v>
      </c>
      <c r="N368" s="342">
        <v>251732</v>
      </c>
      <c r="O368" s="359">
        <v>251905.4</v>
      </c>
      <c r="P368" s="342" t="s">
        <v>1167</v>
      </c>
      <c r="Q368" s="342"/>
      <c r="R368" s="342" t="s">
        <v>1347</v>
      </c>
      <c r="S368" s="342"/>
      <c r="T368" s="342"/>
      <c r="U368" s="342"/>
      <c r="V368" s="342"/>
      <c r="W368" s="342"/>
      <c r="X368" s="342">
        <v>238102</v>
      </c>
      <c r="Y368" s="342">
        <v>225005</v>
      </c>
      <c r="Z368" s="342">
        <v>230642</v>
      </c>
      <c r="AA368" s="342">
        <v>216047</v>
      </c>
      <c r="AB368" s="342">
        <v>251732</v>
      </c>
      <c r="AC368" s="342">
        <v>251905</v>
      </c>
      <c r="AD368" s="342" t="s">
        <v>2334</v>
      </c>
      <c r="AE368" s="342" t="s">
        <v>2022</v>
      </c>
      <c r="AF368" s="342" t="s">
        <v>2022</v>
      </c>
      <c r="AG368" s="342"/>
    </row>
    <row r="369" spans="1:33" x14ac:dyDescent="0.3">
      <c r="A369" s="340" t="s">
        <v>728</v>
      </c>
      <c r="B369" s="342" t="s">
        <v>309</v>
      </c>
      <c r="C369" s="342"/>
      <c r="D369" s="342" t="s">
        <v>1346</v>
      </c>
      <c r="E369" s="342"/>
      <c r="F369" s="342"/>
      <c r="G369" s="342"/>
      <c r="H369" s="342"/>
      <c r="I369" s="342"/>
      <c r="J369" s="342">
        <f t="shared" ref="J369:O369" si="0">J358+J368</f>
        <v>424827</v>
      </c>
      <c r="K369" s="342">
        <f t="shared" si="0"/>
        <v>411917</v>
      </c>
      <c r="L369" s="342">
        <f t="shared" si="0"/>
        <v>426853</v>
      </c>
      <c r="M369" s="342">
        <f t="shared" si="0"/>
        <v>417482</v>
      </c>
      <c r="N369" s="342">
        <f t="shared" si="0"/>
        <v>459740</v>
      </c>
      <c r="O369" s="359">
        <f t="shared" si="0"/>
        <v>488780.79999999999</v>
      </c>
      <c r="P369" s="342" t="s">
        <v>1164</v>
      </c>
      <c r="Q369" s="342"/>
      <c r="R369" s="342" t="s">
        <v>1347</v>
      </c>
      <c r="S369" s="342"/>
      <c r="T369" s="342"/>
      <c r="U369" s="342"/>
      <c r="V369" s="342"/>
      <c r="W369" s="342"/>
      <c r="X369" s="342">
        <v>424814</v>
      </c>
      <c r="Y369" s="342">
        <v>411900</v>
      </c>
      <c r="Z369" s="342">
        <v>426842</v>
      </c>
      <c r="AA369" s="342">
        <v>417459</v>
      </c>
      <c r="AB369" s="342">
        <v>459722</v>
      </c>
      <c r="AC369" s="342">
        <v>488781</v>
      </c>
      <c r="AD369" s="342" t="s">
        <v>2022</v>
      </c>
      <c r="AE369" s="342" t="s">
        <v>2338</v>
      </c>
      <c r="AF369" s="342" t="s">
        <v>2383</v>
      </c>
      <c r="AG369" s="342"/>
    </row>
    <row r="370" spans="1:33" x14ac:dyDescent="0.3">
      <c r="A370" s="340" t="s">
        <v>732</v>
      </c>
      <c r="B370" s="342" t="s">
        <v>146</v>
      </c>
      <c r="C370" s="342"/>
      <c r="D370" s="342" t="s">
        <v>1346</v>
      </c>
      <c r="E370" s="342"/>
      <c r="F370" s="342"/>
      <c r="G370" s="342"/>
      <c r="H370" s="342"/>
      <c r="I370" s="342"/>
      <c r="J370" s="342" t="s">
        <v>70</v>
      </c>
      <c r="K370" s="342" t="s">
        <v>70</v>
      </c>
      <c r="L370" s="342">
        <v>206165</v>
      </c>
      <c r="M370" s="342">
        <v>168235</v>
      </c>
      <c r="N370" s="342">
        <v>230289</v>
      </c>
      <c r="O370" s="342">
        <v>233194</v>
      </c>
      <c r="P370" s="342" t="s">
        <v>1151</v>
      </c>
      <c r="Q370" s="342"/>
      <c r="R370" s="342" t="s">
        <v>1347</v>
      </c>
      <c r="S370" s="342"/>
      <c r="T370" s="342"/>
      <c r="U370" s="342"/>
      <c r="V370" s="342"/>
      <c r="W370" s="342"/>
      <c r="X370" s="342" t="s">
        <v>70</v>
      </c>
      <c r="Y370" s="342" t="s">
        <v>70</v>
      </c>
      <c r="Z370" s="342">
        <v>206165</v>
      </c>
      <c r="AA370" s="342">
        <v>168235</v>
      </c>
      <c r="AB370" s="342">
        <v>230289</v>
      </c>
      <c r="AC370" s="342">
        <v>233194</v>
      </c>
      <c r="AD370" s="342" t="s">
        <v>2335</v>
      </c>
      <c r="AE370" s="342" t="s">
        <v>2338</v>
      </c>
      <c r="AF370" s="342" t="s">
        <v>2383</v>
      </c>
      <c r="AG370" s="342"/>
    </row>
    <row r="371" spans="1:33" x14ac:dyDescent="0.3">
      <c r="A371" s="340" t="s">
        <v>743</v>
      </c>
      <c r="B371" s="342" t="s">
        <v>301</v>
      </c>
      <c r="C371" s="342"/>
      <c r="D371" s="342" t="s">
        <v>1346</v>
      </c>
      <c r="E371" s="342"/>
      <c r="F371" s="342"/>
      <c r="G371" s="342"/>
      <c r="H371" s="342"/>
      <c r="I371" s="342"/>
      <c r="J371" s="342" t="s">
        <v>70</v>
      </c>
      <c r="K371" s="342" t="s">
        <v>70</v>
      </c>
      <c r="L371" s="342">
        <v>181872</v>
      </c>
      <c r="M371" s="342">
        <v>150131</v>
      </c>
      <c r="N371" s="342">
        <v>190530</v>
      </c>
      <c r="O371" s="342">
        <v>193109</v>
      </c>
      <c r="P371" s="342" t="s">
        <v>1152</v>
      </c>
      <c r="Q371" s="342"/>
      <c r="R371" s="342" t="s">
        <v>1347</v>
      </c>
      <c r="S371" s="342"/>
      <c r="T371" s="342"/>
      <c r="U371" s="342"/>
      <c r="V371" s="342"/>
      <c r="W371" s="342"/>
      <c r="X371" s="342" t="s">
        <v>70</v>
      </c>
      <c r="Y371" s="342" t="s">
        <v>70</v>
      </c>
      <c r="Z371" s="342">
        <v>181872</v>
      </c>
      <c r="AA371" s="342">
        <v>150131</v>
      </c>
      <c r="AB371" s="342">
        <v>190530</v>
      </c>
      <c r="AC371" s="342">
        <v>193109</v>
      </c>
      <c r="AD371" s="342" t="s">
        <v>2335</v>
      </c>
      <c r="AE371" s="342" t="s">
        <v>2022</v>
      </c>
      <c r="AF371" s="342" t="s">
        <v>2022</v>
      </c>
      <c r="AG371" s="342"/>
    </row>
    <row r="372" spans="1:33" x14ac:dyDescent="0.3">
      <c r="A372" s="340" t="s">
        <v>745</v>
      </c>
      <c r="B372" s="342" t="s">
        <v>148</v>
      </c>
      <c r="C372" s="342"/>
      <c r="D372" s="342" t="s">
        <v>1346</v>
      </c>
      <c r="E372" s="342"/>
      <c r="F372" s="342"/>
      <c r="G372" s="342"/>
      <c r="H372" s="342"/>
      <c r="I372" s="342"/>
      <c r="J372" s="342" t="s">
        <v>70</v>
      </c>
      <c r="K372" s="342" t="s">
        <v>70</v>
      </c>
      <c r="L372" s="342">
        <v>113015</v>
      </c>
      <c r="M372" s="342">
        <v>107898</v>
      </c>
      <c r="N372" s="342">
        <v>120977</v>
      </c>
      <c r="O372" s="342">
        <v>126710</v>
      </c>
      <c r="P372" s="342" t="s">
        <v>1153</v>
      </c>
      <c r="Q372" s="342"/>
      <c r="R372" s="342" t="s">
        <v>1347</v>
      </c>
      <c r="S372" s="342"/>
      <c r="T372" s="342"/>
      <c r="U372" s="342"/>
      <c r="V372" s="342"/>
      <c r="W372" s="342"/>
      <c r="X372" s="342" t="s">
        <v>70</v>
      </c>
      <c r="Y372" s="342" t="s">
        <v>70</v>
      </c>
      <c r="Z372" s="342">
        <v>113015</v>
      </c>
      <c r="AA372" s="342">
        <v>107898</v>
      </c>
      <c r="AB372" s="342">
        <v>120977</v>
      </c>
      <c r="AC372" s="342">
        <v>126710</v>
      </c>
      <c r="AD372" s="342" t="s">
        <v>2335</v>
      </c>
      <c r="AE372" s="342" t="s">
        <v>2022</v>
      </c>
      <c r="AF372" s="342" t="s">
        <v>2022</v>
      </c>
      <c r="AG372" s="342"/>
    </row>
    <row r="373" spans="1:33" x14ac:dyDescent="0.3">
      <c r="A373" s="340" t="s">
        <v>746</v>
      </c>
      <c r="B373" s="342" t="s">
        <v>149</v>
      </c>
      <c r="C373" s="342"/>
      <c r="D373" s="342" t="s">
        <v>1346</v>
      </c>
      <c r="E373" s="342"/>
      <c r="F373" s="342"/>
      <c r="G373" s="342"/>
      <c r="H373" s="342"/>
      <c r="I373" s="342"/>
      <c r="J373" s="342" t="s">
        <v>70</v>
      </c>
      <c r="K373" s="342" t="s">
        <v>70</v>
      </c>
      <c r="L373" s="342">
        <v>42312</v>
      </c>
      <c r="M373" s="342">
        <v>40397</v>
      </c>
      <c r="N373" s="342">
        <v>51168</v>
      </c>
      <c r="O373" s="342">
        <v>52966</v>
      </c>
      <c r="P373" s="342" t="s">
        <v>1154</v>
      </c>
      <c r="Q373" s="342"/>
      <c r="R373" s="342" t="s">
        <v>1347</v>
      </c>
      <c r="S373" s="342"/>
      <c r="T373" s="342"/>
      <c r="U373" s="342"/>
      <c r="V373" s="342"/>
      <c r="W373" s="342"/>
      <c r="X373" s="342" t="s">
        <v>70</v>
      </c>
      <c r="Y373" s="342" t="s">
        <v>70</v>
      </c>
      <c r="Z373" s="342">
        <v>42312</v>
      </c>
      <c r="AA373" s="342">
        <v>40397</v>
      </c>
      <c r="AB373" s="342">
        <v>51168</v>
      </c>
      <c r="AC373" s="342">
        <v>52966</v>
      </c>
      <c r="AD373" s="342" t="s">
        <v>2335</v>
      </c>
      <c r="AE373" s="342" t="s">
        <v>2022</v>
      </c>
      <c r="AF373" s="342" t="s">
        <v>2022</v>
      </c>
      <c r="AG373" s="342"/>
    </row>
    <row r="374" spans="1:33" x14ac:dyDescent="0.3">
      <c r="A374" s="340" t="s">
        <v>747</v>
      </c>
      <c r="B374" s="342" t="s">
        <v>150</v>
      </c>
      <c r="C374" s="342"/>
      <c r="D374" s="342" t="s">
        <v>1346</v>
      </c>
      <c r="E374" s="342"/>
      <c r="F374" s="342"/>
      <c r="G374" s="342"/>
      <c r="H374" s="342"/>
      <c r="I374" s="342"/>
      <c r="J374" s="342" t="s">
        <v>70</v>
      </c>
      <c r="K374" s="342" t="s">
        <v>70</v>
      </c>
      <c r="L374" s="342">
        <v>30</v>
      </c>
      <c r="M374" s="342">
        <v>27</v>
      </c>
      <c r="N374" s="342">
        <v>8</v>
      </c>
      <c r="O374" s="342">
        <v>8</v>
      </c>
      <c r="P374" s="342" t="s">
        <v>1155</v>
      </c>
      <c r="Q374" s="342"/>
      <c r="R374" s="342" t="s">
        <v>1347</v>
      </c>
      <c r="S374" s="342"/>
      <c r="T374" s="342"/>
      <c r="U374" s="342"/>
      <c r="V374" s="342"/>
      <c r="W374" s="342"/>
      <c r="X374" s="342" t="s">
        <v>70</v>
      </c>
      <c r="Y374" s="342" t="s">
        <v>70</v>
      </c>
      <c r="Z374" s="342">
        <v>30</v>
      </c>
      <c r="AA374" s="342">
        <v>27</v>
      </c>
      <c r="AB374" s="342">
        <v>8</v>
      </c>
      <c r="AC374" s="342">
        <v>8</v>
      </c>
      <c r="AD374" s="342" t="s">
        <v>2335</v>
      </c>
      <c r="AE374" s="342" t="s">
        <v>2022</v>
      </c>
      <c r="AF374" s="342" t="s">
        <v>2022</v>
      </c>
      <c r="AG374" s="342"/>
    </row>
    <row r="375" spans="1:33" x14ac:dyDescent="0.3">
      <c r="A375" s="340" t="s">
        <v>748</v>
      </c>
      <c r="B375" s="342" t="s">
        <v>321</v>
      </c>
      <c r="C375" s="342"/>
      <c r="D375" s="342" t="s">
        <v>1346</v>
      </c>
      <c r="E375" s="342"/>
      <c r="F375" s="342"/>
      <c r="G375" s="342"/>
      <c r="H375" s="342"/>
      <c r="I375" s="342"/>
      <c r="J375" s="342" t="s">
        <v>70</v>
      </c>
      <c r="K375" s="342" t="s">
        <v>70</v>
      </c>
      <c r="L375" s="342">
        <v>26307</v>
      </c>
      <c r="M375" s="342">
        <v>1681</v>
      </c>
      <c r="N375" s="342">
        <v>18080</v>
      </c>
      <c r="O375" s="342">
        <v>13217</v>
      </c>
      <c r="P375" s="342" t="s">
        <v>1156</v>
      </c>
      <c r="Q375" s="342"/>
      <c r="R375" s="342" t="s">
        <v>1347</v>
      </c>
      <c r="S375" s="342"/>
      <c r="T375" s="342"/>
      <c r="U375" s="342"/>
      <c r="V375" s="342"/>
      <c r="W375" s="342"/>
      <c r="X375" s="342" t="s">
        <v>70</v>
      </c>
      <c r="Y375" s="342" t="s">
        <v>70</v>
      </c>
      <c r="Z375" s="342">
        <v>26307</v>
      </c>
      <c r="AA375" s="342">
        <v>1681</v>
      </c>
      <c r="AB375" s="342">
        <v>18080</v>
      </c>
      <c r="AC375" s="342">
        <v>13217</v>
      </c>
      <c r="AD375" s="342" t="s">
        <v>2335</v>
      </c>
      <c r="AE375" s="342" t="s">
        <v>2022</v>
      </c>
      <c r="AF375" s="342" t="s">
        <v>2022</v>
      </c>
      <c r="AG375" s="342"/>
    </row>
    <row r="376" spans="1:33" x14ac:dyDescent="0.3">
      <c r="A376" s="340" t="s">
        <v>749</v>
      </c>
      <c r="B376" s="342" t="s">
        <v>151</v>
      </c>
      <c r="C376" s="342"/>
      <c r="D376" s="342" t="s">
        <v>1346</v>
      </c>
      <c r="E376" s="342"/>
      <c r="F376" s="342"/>
      <c r="G376" s="342"/>
      <c r="H376" s="342"/>
      <c r="I376" s="342"/>
      <c r="J376" s="342" t="s">
        <v>70</v>
      </c>
      <c r="K376" s="342" t="s">
        <v>70</v>
      </c>
      <c r="L376" s="342" t="s">
        <v>716</v>
      </c>
      <c r="M376" s="342" t="s">
        <v>716</v>
      </c>
      <c r="N376" s="342">
        <v>140</v>
      </c>
      <c r="O376" s="342">
        <v>87</v>
      </c>
      <c r="P376" s="342" t="s">
        <v>1157</v>
      </c>
      <c r="Q376" s="342"/>
      <c r="R376" s="342" t="s">
        <v>1347</v>
      </c>
      <c r="S376" s="342"/>
      <c r="T376" s="342"/>
      <c r="U376" s="342"/>
      <c r="V376" s="342"/>
      <c r="W376" s="342"/>
      <c r="X376" s="342" t="s">
        <v>70</v>
      </c>
      <c r="Y376" s="342" t="s">
        <v>70</v>
      </c>
      <c r="Z376" s="342" t="s">
        <v>716</v>
      </c>
      <c r="AA376" s="342" t="s">
        <v>716</v>
      </c>
      <c r="AB376" s="342">
        <v>140</v>
      </c>
      <c r="AC376" s="342">
        <v>87</v>
      </c>
      <c r="AD376" s="342" t="s">
        <v>2335</v>
      </c>
      <c r="AE376" s="342" t="s">
        <v>2022</v>
      </c>
      <c r="AF376" s="342" t="s">
        <v>2022</v>
      </c>
      <c r="AG376" s="342"/>
    </row>
    <row r="377" spans="1:33" x14ac:dyDescent="0.3">
      <c r="A377" s="340" t="s">
        <v>750</v>
      </c>
      <c r="B377" s="342" t="s">
        <v>153</v>
      </c>
      <c r="C377" s="342"/>
      <c r="D377" s="342" t="s">
        <v>1346</v>
      </c>
      <c r="E377" s="342"/>
      <c r="F377" s="342"/>
      <c r="G377" s="342"/>
      <c r="H377" s="342"/>
      <c r="I377" s="342"/>
      <c r="J377" s="342" t="s">
        <v>70</v>
      </c>
      <c r="K377" s="342" t="s">
        <v>70</v>
      </c>
      <c r="L377" s="342">
        <v>208</v>
      </c>
      <c r="M377" s="342">
        <v>128</v>
      </c>
      <c r="N377" s="342">
        <v>158</v>
      </c>
      <c r="O377" s="342">
        <v>121</v>
      </c>
      <c r="P377" s="342" t="s">
        <v>1158</v>
      </c>
      <c r="Q377" s="342"/>
      <c r="R377" s="342" t="s">
        <v>1347</v>
      </c>
      <c r="S377" s="342"/>
      <c r="T377" s="342"/>
      <c r="U377" s="342"/>
      <c r="V377" s="342"/>
      <c r="W377" s="342"/>
      <c r="X377" s="342" t="s">
        <v>70</v>
      </c>
      <c r="Y377" s="342" t="s">
        <v>70</v>
      </c>
      <c r="Z377" s="342">
        <v>208</v>
      </c>
      <c r="AA377" s="342">
        <v>128</v>
      </c>
      <c r="AB377" s="342">
        <v>158</v>
      </c>
      <c r="AC377" s="342">
        <v>121</v>
      </c>
      <c r="AD377" s="342" t="s">
        <v>2335</v>
      </c>
      <c r="AE377" s="342" t="s">
        <v>2022</v>
      </c>
      <c r="AF377" s="342" t="s">
        <v>2022</v>
      </c>
      <c r="AG377" s="342"/>
    </row>
    <row r="378" spans="1:33" x14ac:dyDescent="0.3">
      <c r="A378" s="340" t="s">
        <v>744</v>
      </c>
      <c r="B378" s="342" t="s">
        <v>302</v>
      </c>
      <c r="C378" s="342"/>
      <c r="D378" s="342" t="s">
        <v>1346</v>
      </c>
      <c r="E378" s="342"/>
      <c r="F378" s="342"/>
      <c r="G378" s="342"/>
      <c r="H378" s="342"/>
      <c r="I378" s="342"/>
      <c r="J378" s="342" t="s">
        <v>70</v>
      </c>
      <c r="K378" s="342" t="s">
        <v>70</v>
      </c>
      <c r="L378" s="342">
        <v>24294</v>
      </c>
      <c r="M378" s="342">
        <v>18104</v>
      </c>
      <c r="N378" s="342">
        <v>39759</v>
      </c>
      <c r="O378" s="342">
        <v>40085</v>
      </c>
      <c r="P378" s="342" t="s">
        <v>1159</v>
      </c>
      <c r="Q378" s="342"/>
      <c r="R378" s="342" t="s">
        <v>1347</v>
      </c>
      <c r="S378" s="342"/>
      <c r="T378" s="342"/>
      <c r="U378" s="342"/>
      <c r="V378" s="342"/>
      <c r="W378" s="342"/>
      <c r="X378" s="342" t="s">
        <v>70</v>
      </c>
      <c r="Y378" s="342" t="s">
        <v>70</v>
      </c>
      <c r="Z378" s="342">
        <v>24294</v>
      </c>
      <c r="AA378" s="342">
        <v>18104</v>
      </c>
      <c r="AB378" s="342">
        <v>39759</v>
      </c>
      <c r="AC378" s="342">
        <v>40085</v>
      </c>
      <c r="AD378" s="342" t="s">
        <v>2335</v>
      </c>
      <c r="AE378" s="342" t="s">
        <v>2022</v>
      </c>
      <c r="AF378" s="342" t="s">
        <v>2022</v>
      </c>
      <c r="AG378" s="342"/>
    </row>
    <row r="379" spans="1:33" x14ac:dyDescent="0.3">
      <c r="A379" s="340" t="s">
        <v>751</v>
      </c>
      <c r="B379" s="342" t="s">
        <v>322</v>
      </c>
      <c r="C379" s="342"/>
      <c r="D379" s="342" t="s">
        <v>1346</v>
      </c>
      <c r="E379" s="342"/>
      <c r="F379" s="342"/>
      <c r="G379" s="342"/>
      <c r="H379" s="342"/>
      <c r="I379" s="342"/>
      <c r="J379" s="342" t="s">
        <v>70</v>
      </c>
      <c r="K379" s="342" t="s">
        <v>70</v>
      </c>
      <c r="L379" s="342">
        <v>13543</v>
      </c>
      <c r="M379" s="342">
        <v>11045</v>
      </c>
      <c r="N379" s="342">
        <v>12112</v>
      </c>
      <c r="O379" s="342">
        <v>12587</v>
      </c>
      <c r="P379" s="342" t="s">
        <v>1160</v>
      </c>
      <c r="Q379" s="342"/>
      <c r="R379" s="342" t="s">
        <v>1347</v>
      </c>
      <c r="S379" s="342"/>
      <c r="T379" s="342"/>
      <c r="U379" s="342"/>
      <c r="V379" s="342"/>
      <c r="W379" s="342"/>
      <c r="X379" s="342" t="s">
        <v>70</v>
      </c>
      <c r="Y379" s="342" t="s">
        <v>70</v>
      </c>
      <c r="Z379" s="342">
        <v>13543</v>
      </c>
      <c r="AA379" s="342">
        <v>11045</v>
      </c>
      <c r="AB379" s="342">
        <v>12112</v>
      </c>
      <c r="AC379" s="342">
        <v>12587</v>
      </c>
      <c r="AD379" s="342" t="s">
        <v>2335</v>
      </c>
      <c r="AE379" s="342" t="s">
        <v>2022</v>
      </c>
      <c r="AF379" s="342" t="s">
        <v>2022</v>
      </c>
      <c r="AG379" s="342"/>
    </row>
    <row r="380" spans="1:33" x14ac:dyDescent="0.3">
      <c r="A380" s="340" t="s">
        <v>752</v>
      </c>
      <c r="B380" s="342" t="s">
        <v>152</v>
      </c>
      <c r="C380" s="342"/>
      <c r="D380" s="342" t="s">
        <v>1346</v>
      </c>
      <c r="E380" s="342"/>
      <c r="F380" s="342"/>
      <c r="G380" s="342"/>
      <c r="H380" s="342"/>
      <c r="I380" s="342"/>
      <c r="J380" s="342" t="s">
        <v>70</v>
      </c>
      <c r="K380" s="342" t="s">
        <v>70</v>
      </c>
      <c r="L380" s="342">
        <v>10751</v>
      </c>
      <c r="M380" s="342">
        <v>7059</v>
      </c>
      <c r="N380" s="342">
        <v>27646</v>
      </c>
      <c r="O380" s="342">
        <v>27498</v>
      </c>
      <c r="P380" s="342" t="s">
        <v>1161</v>
      </c>
      <c r="Q380" s="342"/>
      <c r="R380" s="342" t="s">
        <v>1347</v>
      </c>
      <c r="S380" s="342"/>
      <c r="T380" s="342"/>
      <c r="U380" s="342"/>
      <c r="V380" s="342"/>
      <c r="W380" s="342"/>
      <c r="X380" s="342" t="s">
        <v>70</v>
      </c>
      <c r="Y380" s="342" t="s">
        <v>70</v>
      </c>
      <c r="Z380" s="342">
        <v>10751</v>
      </c>
      <c r="AA380" s="342">
        <v>7059</v>
      </c>
      <c r="AB380" s="342">
        <v>27646</v>
      </c>
      <c r="AC380" s="342">
        <v>27498</v>
      </c>
      <c r="AD380" s="342" t="s">
        <v>2335</v>
      </c>
      <c r="AE380" s="342" t="s">
        <v>2022</v>
      </c>
      <c r="AF380" s="342" t="s">
        <v>2022</v>
      </c>
      <c r="AG380" s="342"/>
    </row>
    <row r="381" spans="1:33" x14ac:dyDescent="0.3">
      <c r="A381" s="340" t="s">
        <v>733</v>
      </c>
      <c r="B381" s="342" t="s">
        <v>92</v>
      </c>
      <c r="C381" s="342"/>
      <c r="D381" s="342" t="s">
        <v>1345</v>
      </c>
      <c r="E381" s="342"/>
      <c r="F381" s="342"/>
      <c r="G381" s="342"/>
      <c r="H381" s="342"/>
      <c r="I381" s="342"/>
      <c r="J381" s="342">
        <v>855</v>
      </c>
      <c r="K381" s="342">
        <v>762</v>
      </c>
      <c r="L381" s="342">
        <v>765</v>
      </c>
      <c r="M381" s="342">
        <v>772</v>
      </c>
      <c r="N381" s="342">
        <v>947</v>
      </c>
      <c r="O381" s="342">
        <v>998</v>
      </c>
      <c r="P381" s="342" t="s">
        <v>1162</v>
      </c>
      <c r="Q381" s="342"/>
      <c r="R381" s="342" t="s">
        <v>2003</v>
      </c>
      <c r="S381" s="342"/>
      <c r="T381" s="342"/>
      <c r="U381" s="342"/>
      <c r="V381" s="342"/>
      <c r="W381" s="342"/>
      <c r="X381" s="342">
        <v>855</v>
      </c>
      <c r="Y381" s="342">
        <v>762</v>
      </c>
      <c r="Z381" s="342">
        <v>765</v>
      </c>
      <c r="AA381" s="342">
        <v>772</v>
      </c>
      <c r="AB381" s="342">
        <v>947</v>
      </c>
      <c r="AC381" s="342">
        <v>998</v>
      </c>
      <c r="AD381" s="342" t="s">
        <v>2336</v>
      </c>
      <c r="AE381" s="342" t="s">
        <v>2339</v>
      </c>
      <c r="AF381" s="342" t="s">
        <v>2383</v>
      </c>
      <c r="AG381" s="342"/>
    </row>
    <row r="382" spans="1:33" x14ac:dyDescent="0.3">
      <c r="A382" s="343" t="s">
        <v>720</v>
      </c>
      <c r="B382" s="344" t="s">
        <v>338</v>
      </c>
      <c r="C382" s="344"/>
      <c r="D382" s="344"/>
      <c r="E382" s="344"/>
      <c r="F382" s="344"/>
      <c r="G382" s="344"/>
      <c r="H382" s="344"/>
      <c r="I382" s="344"/>
      <c r="J382" s="344"/>
      <c r="K382" s="344"/>
      <c r="L382" s="344"/>
      <c r="M382" s="344"/>
      <c r="N382" s="344"/>
      <c r="O382" s="344"/>
      <c r="P382" s="344" t="s">
        <v>1168</v>
      </c>
      <c r="Q382" s="344"/>
      <c r="R382" s="344"/>
      <c r="S382" s="344"/>
      <c r="T382" s="344"/>
      <c r="U382" s="344"/>
      <c r="V382" s="344"/>
      <c r="W382" s="344"/>
      <c r="X382" s="344"/>
      <c r="Y382" s="344"/>
      <c r="Z382" s="344"/>
      <c r="AA382" s="344"/>
      <c r="AB382" s="344"/>
      <c r="AC382" s="344"/>
      <c r="AD382" s="344"/>
      <c r="AE382" s="344"/>
      <c r="AF382" s="344"/>
      <c r="AG382" s="344"/>
    </row>
    <row r="383" spans="1:33" x14ac:dyDescent="0.3">
      <c r="A383" s="343" t="s">
        <v>753</v>
      </c>
      <c r="B383" s="344" t="s">
        <v>712</v>
      </c>
      <c r="C383" s="344"/>
      <c r="D383" s="344" t="s">
        <v>1346</v>
      </c>
      <c r="E383" s="344" t="s">
        <v>70</v>
      </c>
      <c r="F383" s="344" t="s">
        <v>70</v>
      </c>
      <c r="G383" s="344" t="s">
        <v>70</v>
      </c>
      <c r="H383" s="344" t="s">
        <v>70</v>
      </c>
      <c r="I383" s="344" t="s">
        <v>70</v>
      </c>
      <c r="J383" s="344">
        <v>427004</v>
      </c>
      <c r="K383" s="344">
        <v>425774</v>
      </c>
      <c r="L383" s="344">
        <v>486445</v>
      </c>
      <c r="M383" s="344">
        <v>550073</v>
      </c>
      <c r="N383" s="344">
        <v>516442</v>
      </c>
      <c r="O383" s="344"/>
      <c r="P383" s="344" t="s">
        <v>1163</v>
      </c>
      <c r="Q383" s="344"/>
      <c r="R383" s="344" t="s">
        <v>1347</v>
      </c>
      <c r="S383" s="344" t="s">
        <v>70</v>
      </c>
      <c r="T383" s="344" t="s">
        <v>70</v>
      </c>
      <c r="U383" s="344" t="s">
        <v>70</v>
      </c>
      <c r="V383" s="344" t="s">
        <v>70</v>
      </c>
      <c r="W383" s="344" t="s">
        <v>70</v>
      </c>
      <c r="X383" s="344">
        <v>427004</v>
      </c>
      <c r="Y383" s="344">
        <v>425774</v>
      </c>
      <c r="Z383" s="344">
        <v>486445</v>
      </c>
      <c r="AA383" s="344">
        <v>550073</v>
      </c>
      <c r="AB383" s="344">
        <v>516442</v>
      </c>
      <c r="AC383" s="344"/>
      <c r="AD383" s="344" t="s">
        <v>2333</v>
      </c>
      <c r="AE383" s="344" t="s">
        <v>2022</v>
      </c>
      <c r="AF383" s="344" t="s">
        <v>2022</v>
      </c>
      <c r="AG383" s="344"/>
    </row>
    <row r="384" spans="1:33" x14ac:dyDescent="0.3">
      <c r="A384" s="343" t="s">
        <v>754</v>
      </c>
      <c r="B384" s="344" t="s">
        <v>713</v>
      </c>
      <c r="C384" s="344"/>
      <c r="D384" s="344" t="s">
        <v>1346</v>
      </c>
      <c r="E384" s="344" t="s">
        <v>70</v>
      </c>
      <c r="F384" s="344" t="s">
        <v>70</v>
      </c>
      <c r="G384" s="344" t="s">
        <v>70</v>
      </c>
      <c r="H384" s="344" t="s">
        <v>70</v>
      </c>
      <c r="I384" s="344" t="s">
        <v>70</v>
      </c>
      <c r="J384" s="344">
        <v>346604</v>
      </c>
      <c r="K384" s="344">
        <v>340919</v>
      </c>
      <c r="L384" s="344">
        <v>222050</v>
      </c>
      <c r="M384" s="344">
        <v>114850</v>
      </c>
      <c r="N384" s="344">
        <v>110815</v>
      </c>
      <c r="O384" s="344"/>
      <c r="P384" s="344" t="s">
        <v>1149</v>
      </c>
      <c r="Q384" s="344"/>
      <c r="R384" s="344" t="s">
        <v>1347</v>
      </c>
      <c r="S384" s="344" t="s">
        <v>70</v>
      </c>
      <c r="T384" s="344" t="s">
        <v>70</v>
      </c>
      <c r="U384" s="344" t="s">
        <v>70</v>
      </c>
      <c r="V384" s="344" t="s">
        <v>70</v>
      </c>
      <c r="W384" s="344" t="s">
        <v>70</v>
      </c>
      <c r="X384" s="344">
        <v>346604</v>
      </c>
      <c r="Y384" s="344">
        <v>340919</v>
      </c>
      <c r="Z384" s="344">
        <v>222050</v>
      </c>
      <c r="AA384" s="344">
        <v>114850</v>
      </c>
      <c r="AB384" s="344">
        <v>110815</v>
      </c>
      <c r="AC384" s="344"/>
      <c r="AD384" s="344" t="s">
        <v>2334</v>
      </c>
      <c r="AE384" s="344" t="s">
        <v>2022</v>
      </c>
      <c r="AF384" s="344" t="s">
        <v>2022</v>
      </c>
      <c r="AG384" s="344"/>
    </row>
    <row r="385" spans="1:33" x14ac:dyDescent="0.3">
      <c r="A385" s="343" t="s">
        <v>755</v>
      </c>
      <c r="B385" s="344" t="s">
        <v>309</v>
      </c>
      <c r="C385" s="344"/>
      <c r="D385" s="344" t="s">
        <v>1346</v>
      </c>
      <c r="E385" s="344" t="s">
        <v>70</v>
      </c>
      <c r="F385" s="344" t="s">
        <v>70</v>
      </c>
      <c r="G385" s="344" t="s">
        <v>70</v>
      </c>
      <c r="H385" s="344" t="s">
        <v>70</v>
      </c>
      <c r="I385" s="344" t="s">
        <v>70</v>
      </c>
      <c r="J385" s="344">
        <v>773609</v>
      </c>
      <c r="K385" s="344">
        <v>766693</v>
      </c>
      <c r="L385" s="344">
        <v>708495</v>
      </c>
      <c r="M385" s="344">
        <v>664924</v>
      </c>
      <c r="N385" s="344">
        <v>627256</v>
      </c>
      <c r="O385" s="344"/>
      <c r="P385" s="344" t="s">
        <v>1164</v>
      </c>
      <c r="Q385" s="344"/>
      <c r="R385" s="344" t="s">
        <v>1347</v>
      </c>
      <c r="S385" s="344" t="s">
        <v>70</v>
      </c>
      <c r="T385" s="344" t="s">
        <v>70</v>
      </c>
      <c r="U385" s="344" t="s">
        <v>70</v>
      </c>
      <c r="V385" s="344" t="s">
        <v>70</v>
      </c>
      <c r="W385" s="344" t="s">
        <v>70</v>
      </c>
      <c r="X385" s="344">
        <v>773609</v>
      </c>
      <c r="Y385" s="344">
        <v>766693</v>
      </c>
      <c r="Z385" s="344">
        <v>708495</v>
      </c>
      <c r="AA385" s="344">
        <v>664924</v>
      </c>
      <c r="AB385" s="344">
        <v>627256</v>
      </c>
      <c r="AC385" s="344"/>
      <c r="AD385" s="344" t="s">
        <v>2022</v>
      </c>
      <c r="AE385" s="344" t="s">
        <v>2338</v>
      </c>
      <c r="AF385" s="344" t="s">
        <v>2383</v>
      </c>
      <c r="AG385" s="344"/>
    </row>
    <row r="386" spans="1:33" x14ac:dyDescent="0.3">
      <c r="A386" s="343" t="s">
        <v>756</v>
      </c>
      <c r="B386" s="344" t="s">
        <v>92</v>
      </c>
      <c r="C386" s="344"/>
      <c r="D386" s="344" t="s">
        <v>1345</v>
      </c>
      <c r="E386" s="344" t="s">
        <v>70</v>
      </c>
      <c r="F386" s="344" t="s">
        <v>70</v>
      </c>
      <c r="G386" s="344" t="s">
        <v>70</v>
      </c>
      <c r="H386" s="344" t="s">
        <v>70</v>
      </c>
      <c r="I386" s="344" t="s">
        <v>70</v>
      </c>
      <c r="J386" s="344">
        <v>703</v>
      </c>
      <c r="K386" s="344">
        <v>697</v>
      </c>
      <c r="L386" s="344">
        <v>634</v>
      </c>
      <c r="M386" s="344">
        <v>564</v>
      </c>
      <c r="N386" s="344">
        <v>511</v>
      </c>
      <c r="O386" s="344"/>
      <c r="P386" s="344" t="s">
        <v>1162</v>
      </c>
      <c r="Q386" s="344"/>
      <c r="R386" s="344" t="s">
        <v>2003</v>
      </c>
      <c r="S386" s="344" t="s">
        <v>70</v>
      </c>
      <c r="T386" s="344" t="s">
        <v>70</v>
      </c>
      <c r="U386" s="344" t="s">
        <v>70</v>
      </c>
      <c r="V386" s="344" t="s">
        <v>70</v>
      </c>
      <c r="W386" s="344" t="s">
        <v>70</v>
      </c>
      <c r="X386" s="344">
        <v>703</v>
      </c>
      <c r="Y386" s="344">
        <v>697</v>
      </c>
      <c r="Z386" s="344">
        <v>634</v>
      </c>
      <c r="AA386" s="344">
        <v>564</v>
      </c>
      <c r="AB386" s="344">
        <v>511</v>
      </c>
      <c r="AC386" s="344"/>
      <c r="AD386" s="344" t="s">
        <v>2336</v>
      </c>
      <c r="AE386" s="344" t="s">
        <v>2339</v>
      </c>
      <c r="AF386" s="344" t="s">
        <v>2383</v>
      </c>
      <c r="AG386" s="344"/>
    </row>
    <row r="387" spans="1:33" x14ac:dyDescent="0.3">
      <c r="A387" s="343" t="s">
        <v>730</v>
      </c>
      <c r="B387" s="344" t="s">
        <v>761</v>
      </c>
      <c r="C387" s="344"/>
      <c r="D387" s="344"/>
      <c r="E387" s="344"/>
      <c r="F387" s="344"/>
      <c r="G387" s="344"/>
      <c r="H387" s="344"/>
      <c r="I387" s="344"/>
      <c r="J387" s="344"/>
      <c r="K387" s="344"/>
      <c r="L387" s="344"/>
      <c r="M387" s="344"/>
      <c r="N387" s="344"/>
      <c r="O387" s="344"/>
      <c r="P387" s="344" t="s">
        <v>1180</v>
      </c>
      <c r="Q387" s="344"/>
      <c r="R387" s="344"/>
      <c r="S387" s="344"/>
      <c r="T387" s="344"/>
      <c r="U387" s="344"/>
      <c r="V387" s="344"/>
      <c r="W387" s="344"/>
      <c r="X387" s="344"/>
      <c r="Y387" s="344"/>
      <c r="Z387" s="344"/>
      <c r="AA387" s="344"/>
      <c r="AB387" s="344"/>
      <c r="AC387" s="344"/>
      <c r="AD387" s="344"/>
      <c r="AE387" s="344"/>
      <c r="AF387" s="344"/>
      <c r="AG387" s="344"/>
    </row>
    <row r="388" spans="1:33" x14ac:dyDescent="0.3">
      <c r="A388" s="343" t="s">
        <v>769</v>
      </c>
      <c r="B388" s="344" t="s">
        <v>303</v>
      </c>
      <c r="C388" s="344"/>
      <c r="D388" s="344" t="s">
        <v>55</v>
      </c>
      <c r="E388" s="344">
        <v>3361000</v>
      </c>
      <c r="F388" s="344">
        <v>4052000</v>
      </c>
      <c r="G388" s="344">
        <v>4295472</v>
      </c>
      <c r="H388" s="344">
        <v>5223939</v>
      </c>
      <c r="I388" s="344">
        <v>5558494</v>
      </c>
      <c r="J388" s="344">
        <v>5832685</v>
      </c>
      <c r="K388" s="344">
        <v>5972101</v>
      </c>
      <c r="L388" s="344">
        <v>6568300</v>
      </c>
      <c r="M388" s="344">
        <v>7061250</v>
      </c>
      <c r="N388" s="344">
        <v>6629375</v>
      </c>
      <c r="O388" s="344"/>
      <c r="P388" s="344" t="s">
        <v>1169</v>
      </c>
      <c r="Q388" s="344"/>
      <c r="R388" s="344" t="s">
        <v>1138</v>
      </c>
      <c r="S388" s="344">
        <v>3361000</v>
      </c>
      <c r="T388" s="344">
        <v>4052000</v>
      </c>
      <c r="U388" s="344">
        <v>4295472</v>
      </c>
      <c r="V388" s="344">
        <v>5223939</v>
      </c>
      <c r="W388" s="344">
        <v>5558494</v>
      </c>
      <c r="X388" s="344">
        <v>5832685</v>
      </c>
      <c r="Y388" s="344">
        <v>5972101</v>
      </c>
      <c r="Z388" s="344">
        <v>6568300</v>
      </c>
      <c r="AA388" s="344">
        <v>7061250</v>
      </c>
      <c r="AB388" s="344">
        <v>6629375</v>
      </c>
      <c r="AC388" s="344"/>
      <c r="AD388" s="344" t="s">
        <v>2340</v>
      </c>
      <c r="AE388" s="344" t="s">
        <v>2022</v>
      </c>
      <c r="AF388" s="344" t="s">
        <v>2022</v>
      </c>
      <c r="AG388" s="344"/>
    </row>
    <row r="389" spans="1:33" x14ac:dyDescent="0.3">
      <c r="A389" s="343" t="s">
        <v>778</v>
      </c>
      <c r="B389" s="344" t="s">
        <v>119</v>
      </c>
      <c r="C389" s="344"/>
      <c r="D389" s="344" t="s">
        <v>55</v>
      </c>
      <c r="E389" s="344">
        <v>1268000</v>
      </c>
      <c r="F389" s="344">
        <v>1875000</v>
      </c>
      <c r="G389" s="344">
        <v>2001642</v>
      </c>
      <c r="H389" s="344">
        <v>2711538</v>
      </c>
      <c r="I389" s="344">
        <v>2886438</v>
      </c>
      <c r="J389" s="344">
        <v>3236542</v>
      </c>
      <c r="K389" s="344">
        <v>3353157</v>
      </c>
      <c r="L389" s="344">
        <v>3704632</v>
      </c>
      <c r="M389" s="344">
        <v>3799044</v>
      </c>
      <c r="N389" s="344">
        <v>3798138</v>
      </c>
      <c r="O389" s="344"/>
      <c r="P389" s="344" t="s">
        <v>1170</v>
      </c>
      <c r="Q389" s="344"/>
      <c r="R389" s="344" t="s">
        <v>1138</v>
      </c>
      <c r="S389" s="344">
        <v>1268000</v>
      </c>
      <c r="T389" s="344">
        <v>1875000</v>
      </c>
      <c r="U389" s="344">
        <v>2001642</v>
      </c>
      <c r="V389" s="344">
        <v>2711538</v>
      </c>
      <c r="W389" s="344">
        <v>2886438</v>
      </c>
      <c r="X389" s="344">
        <v>3236542</v>
      </c>
      <c r="Y389" s="344">
        <v>3353157</v>
      </c>
      <c r="Z389" s="344">
        <v>3704632</v>
      </c>
      <c r="AA389" s="344">
        <v>3799044</v>
      </c>
      <c r="AB389" s="344">
        <v>3798138</v>
      </c>
      <c r="AC389" s="344"/>
      <c r="AD389" s="344" t="s">
        <v>2340</v>
      </c>
      <c r="AE389" s="344" t="s">
        <v>2022</v>
      </c>
      <c r="AF389" s="344" t="s">
        <v>2022</v>
      </c>
      <c r="AG389" s="344"/>
    </row>
    <row r="390" spans="1:33" x14ac:dyDescent="0.3">
      <c r="A390" s="343" t="s">
        <v>779</v>
      </c>
      <c r="B390" s="344" t="s">
        <v>121</v>
      </c>
      <c r="C390" s="344"/>
      <c r="D390" s="344" t="s">
        <v>55</v>
      </c>
      <c r="E390" s="344">
        <v>2093000</v>
      </c>
      <c r="F390" s="344">
        <v>2177000</v>
      </c>
      <c r="G390" s="344">
        <v>2293830</v>
      </c>
      <c r="H390" s="344">
        <v>2412854</v>
      </c>
      <c r="I390" s="344">
        <v>2566341</v>
      </c>
      <c r="J390" s="344">
        <v>2299403</v>
      </c>
      <c r="K390" s="344">
        <v>2331857</v>
      </c>
      <c r="L390" s="344">
        <v>2570299</v>
      </c>
      <c r="M390" s="344">
        <v>2929821</v>
      </c>
      <c r="N390" s="344">
        <v>2493442</v>
      </c>
      <c r="O390" s="344"/>
      <c r="P390" s="344" t="s">
        <v>1171</v>
      </c>
      <c r="Q390" s="344"/>
      <c r="R390" s="344" t="s">
        <v>1138</v>
      </c>
      <c r="S390" s="344">
        <v>2093000</v>
      </c>
      <c r="T390" s="344">
        <v>2177000</v>
      </c>
      <c r="U390" s="344">
        <v>2293830</v>
      </c>
      <c r="V390" s="344">
        <v>2412854</v>
      </c>
      <c r="W390" s="344">
        <v>2566341</v>
      </c>
      <c r="X390" s="344">
        <v>2299403</v>
      </c>
      <c r="Y390" s="344">
        <v>2331857</v>
      </c>
      <c r="Z390" s="344">
        <v>2570299</v>
      </c>
      <c r="AA390" s="344">
        <v>2929821</v>
      </c>
      <c r="AB390" s="344">
        <v>2493442</v>
      </c>
      <c r="AC390" s="344"/>
      <c r="AD390" s="344" t="s">
        <v>2340</v>
      </c>
      <c r="AE390" s="344" t="s">
        <v>2022</v>
      </c>
      <c r="AF390" s="344" t="s">
        <v>2022</v>
      </c>
      <c r="AG390" s="344"/>
    </row>
    <row r="391" spans="1:33" x14ac:dyDescent="0.3">
      <c r="A391" s="343" t="s">
        <v>780</v>
      </c>
      <c r="B391" s="344" t="s">
        <v>122</v>
      </c>
      <c r="C391" s="344"/>
      <c r="D391" s="344" t="s">
        <v>55</v>
      </c>
      <c r="E391" s="344">
        <v>0</v>
      </c>
      <c r="F391" s="344">
        <v>0</v>
      </c>
      <c r="G391" s="344">
        <v>0</v>
      </c>
      <c r="H391" s="344">
        <v>99547</v>
      </c>
      <c r="I391" s="344">
        <v>105715</v>
      </c>
      <c r="J391" s="344">
        <v>296740</v>
      </c>
      <c r="K391" s="344">
        <v>287087</v>
      </c>
      <c r="L391" s="344">
        <v>293368</v>
      </c>
      <c r="M391" s="344">
        <v>332385</v>
      </c>
      <c r="N391" s="344">
        <v>337795</v>
      </c>
      <c r="O391" s="344"/>
      <c r="P391" s="344" t="s">
        <v>1172</v>
      </c>
      <c r="Q391" s="344"/>
      <c r="R391" s="344" t="s">
        <v>1138</v>
      </c>
      <c r="S391" s="344">
        <v>0</v>
      </c>
      <c r="T391" s="344">
        <v>0</v>
      </c>
      <c r="U391" s="344">
        <v>0</v>
      </c>
      <c r="V391" s="344">
        <v>99547</v>
      </c>
      <c r="W391" s="344">
        <v>105715</v>
      </c>
      <c r="X391" s="344">
        <v>296740</v>
      </c>
      <c r="Y391" s="344">
        <v>287087</v>
      </c>
      <c r="Z391" s="344">
        <v>293368</v>
      </c>
      <c r="AA391" s="344">
        <v>332385</v>
      </c>
      <c r="AB391" s="344">
        <v>337795</v>
      </c>
      <c r="AC391" s="344"/>
      <c r="AD391" s="344" t="s">
        <v>2340</v>
      </c>
      <c r="AE391" s="344" t="s">
        <v>2022</v>
      </c>
      <c r="AF391" s="344" t="s">
        <v>2022</v>
      </c>
      <c r="AG391" s="344"/>
    </row>
    <row r="392" spans="1:33" x14ac:dyDescent="0.3">
      <c r="A392" s="343" t="s">
        <v>770</v>
      </c>
      <c r="B392" s="344" t="s">
        <v>10</v>
      </c>
      <c r="C392" s="344"/>
      <c r="D392" s="344" t="s">
        <v>55</v>
      </c>
      <c r="E392" s="344">
        <v>1580000</v>
      </c>
      <c r="F392" s="344">
        <v>1618000</v>
      </c>
      <c r="G392" s="344">
        <v>1844458</v>
      </c>
      <c r="H392" s="344">
        <v>1863211</v>
      </c>
      <c r="I392" s="344">
        <v>2124366</v>
      </c>
      <c r="J392" s="344">
        <v>2161367</v>
      </c>
      <c r="K392" s="344">
        <v>2236462</v>
      </c>
      <c r="L392" s="344">
        <v>2318344</v>
      </c>
      <c r="M392" s="344">
        <v>2522532</v>
      </c>
      <c r="N392" s="344">
        <v>2778983</v>
      </c>
      <c r="O392" s="344"/>
      <c r="P392" s="344" t="s">
        <v>1173</v>
      </c>
      <c r="Q392" s="344"/>
      <c r="R392" s="344" t="s">
        <v>1138</v>
      </c>
      <c r="S392" s="344">
        <v>1580000</v>
      </c>
      <c r="T392" s="344">
        <v>1618000</v>
      </c>
      <c r="U392" s="344">
        <v>1844458</v>
      </c>
      <c r="V392" s="344">
        <v>1863211</v>
      </c>
      <c r="W392" s="344">
        <v>2124366</v>
      </c>
      <c r="X392" s="344">
        <v>2161367</v>
      </c>
      <c r="Y392" s="344">
        <v>2236462</v>
      </c>
      <c r="Z392" s="344">
        <v>2318344</v>
      </c>
      <c r="AA392" s="344">
        <v>2522532</v>
      </c>
      <c r="AB392" s="344">
        <v>2778983</v>
      </c>
      <c r="AC392" s="344"/>
      <c r="AD392" s="344" t="s">
        <v>2340</v>
      </c>
      <c r="AE392" s="344" t="s">
        <v>2022</v>
      </c>
      <c r="AF392" s="344" t="s">
        <v>2022</v>
      </c>
      <c r="AG392" s="344"/>
    </row>
    <row r="393" spans="1:33" x14ac:dyDescent="0.3">
      <c r="A393" s="343" t="s">
        <v>781</v>
      </c>
      <c r="B393" s="344" t="s">
        <v>762</v>
      </c>
      <c r="C393" s="344"/>
      <c r="D393" s="344" t="s">
        <v>55</v>
      </c>
      <c r="E393" s="344">
        <v>1580000</v>
      </c>
      <c r="F393" s="344">
        <v>1618000</v>
      </c>
      <c r="G393" s="344">
        <v>1844458</v>
      </c>
      <c r="H393" s="344">
        <v>1863211</v>
      </c>
      <c r="I393" s="344">
        <v>2124366</v>
      </c>
      <c r="J393" s="344">
        <v>2161367</v>
      </c>
      <c r="K393" s="344">
        <v>2130843</v>
      </c>
      <c r="L393" s="344">
        <v>1728421</v>
      </c>
      <c r="M393" s="344">
        <v>1427556</v>
      </c>
      <c r="N393" s="344">
        <v>1824246</v>
      </c>
      <c r="O393" s="344"/>
      <c r="P393" s="344" t="s">
        <v>1181</v>
      </c>
      <c r="Q393" s="344"/>
      <c r="R393" s="344" t="s">
        <v>1138</v>
      </c>
      <c r="S393" s="344">
        <v>1580000</v>
      </c>
      <c r="T393" s="344">
        <v>1618000</v>
      </c>
      <c r="U393" s="344">
        <v>1844458</v>
      </c>
      <c r="V393" s="344">
        <v>1863211</v>
      </c>
      <c r="W393" s="344">
        <v>2124366</v>
      </c>
      <c r="X393" s="344">
        <v>2161367</v>
      </c>
      <c r="Y393" s="344">
        <v>2130843</v>
      </c>
      <c r="Z393" s="344">
        <v>1728421</v>
      </c>
      <c r="AA393" s="344">
        <v>1427556</v>
      </c>
      <c r="AB393" s="344">
        <v>1824246</v>
      </c>
      <c r="AC393" s="344"/>
      <c r="AD393" s="344" t="s">
        <v>2340</v>
      </c>
      <c r="AE393" s="344" t="s">
        <v>2022</v>
      </c>
      <c r="AF393" s="344" t="s">
        <v>2022</v>
      </c>
      <c r="AG393" s="344"/>
    </row>
    <row r="394" spans="1:33" x14ac:dyDescent="0.3">
      <c r="A394" s="343" t="s">
        <v>782</v>
      </c>
      <c r="B394" s="344" t="s">
        <v>763</v>
      </c>
      <c r="C394" s="344"/>
      <c r="D394" s="344" t="s">
        <v>55</v>
      </c>
      <c r="E394" s="344">
        <v>0</v>
      </c>
      <c r="F394" s="344">
        <v>0</v>
      </c>
      <c r="G394" s="344">
        <v>0</v>
      </c>
      <c r="H394" s="344">
        <v>0</v>
      </c>
      <c r="I394" s="344">
        <v>0</v>
      </c>
      <c r="J394" s="344">
        <v>0</v>
      </c>
      <c r="K394" s="344">
        <v>105620</v>
      </c>
      <c r="L394" s="344">
        <v>589923</v>
      </c>
      <c r="M394" s="344">
        <v>824778</v>
      </c>
      <c r="N394" s="344">
        <v>701352</v>
      </c>
      <c r="O394" s="344"/>
      <c r="P394" s="344" t="s">
        <v>1182</v>
      </c>
      <c r="Q394" s="344"/>
      <c r="R394" s="344" t="s">
        <v>1138</v>
      </c>
      <c r="S394" s="344">
        <v>0</v>
      </c>
      <c r="T394" s="344">
        <v>0</v>
      </c>
      <c r="U394" s="344">
        <v>0</v>
      </c>
      <c r="V394" s="344">
        <v>0</v>
      </c>
      <c r="W394" s="344">
        <v>0</v>
      </c>
      <c r="X394" s="344">
        <v>0</v>
      </c>
      <c r="Y394" s="344">
        <v>105620</v>
      </c>
      <c r="Z394" s="344">
        <v>589923</v>
      </c>
      <c r="AA394" s="344">
        <v>824778</v>
      </c>
      <c r="AB394" s="344">
        <v>701352</v>
      </c>
      <c r="AC394" s="344"/>
      <c r="AD394" s="344" t="s">
        <v>2340</v>
      </c>
      <c r="AE394" s="344" t="s">
        <v>2022</v>
      </c>
      <c r="AF394" s="344" t="s">
        <v>2022</v>
      </c>
      <c r="AG394" s="344"/>
    </row>
    <row r="395" spans="1:33" x14ac:dyDescent="0.3">
      <c r="A395" s="343" t="s">
        <v>783</v>
      </c>
      <c r="B395" s="344" t="s">
        <v>764</v>
      </c>
      <c r="C395" s="344"/>
      <c r="D395" s="344" t="s">
        <v>55</v>
      </c>
      <c r="E395" s="344">
        <v>0</v>
      </c>
      <c r="F395" s="344">
        <v>0</v>
      </c>
      <c r="G395" s="344">
        <v>0</v>
      </c>
      <c r="H395" s="344">
        <v>0</v>
      </c>
      <c r="I395" s="344">
        <v>0</v>
      </c>
      <c r="J395" s="344">
        <v>0</v>
      </c>
      <c r="K395" s="344">
        <v>0</v>
      </c>
      <c r="L395" s="344">
        <v>0</v>
      </c>
      <c r="M395" s="344">
        <v>270198</v>
      </c>
      <c r="N395" s="344">
        <v>253385</v>
      </c>
      <c r="O395" s="344"/>
      <c r="P395" s="344" t="s">
        <v>1183</v>
      </c>
      <c r="Q395" s="344"/>
      <c r="R395" s="344" t="s">
        <v>1138</v>
      </c>
      <c r="S395" s="344">
        <v>0</v>
      </c>
      <c r="T395" s="344">
        <v>0</v>
      </c>
      <c r="U395" s="344">
        <v>0</v>
      </c>
      <c r="V395" s="344">
        <v>0</v>
      </c>
      <c r="W395" s="344">
        <v>0</v>
      </c>
      <c r="X395" s="344">
        <v>0</v>
      </c>
      <c r="Y395" s="344">
        <v>0</v>
      </c>
      <c r="Z395" s="344">
        <v>0</v>
      </c>
      <c r="AA395" s="344">
        <v>270198</v>
      </c>
      <c r="AB395" s="344">
        <v>253385</v>
      </c>
      <c r="AC395" s="344"/>
      <c r="AD395" s="344" t="s">
        <v>2340</v>
      </c>
      <c r="AE395" s="344" t="s">
        <v>2022</v>
      </c>
      <c r="AF395" s="344" t="s">
        <v>2022</v>
      </c>
      <c r="AG395" s="344"/>
    </row>
    <row r="396" spans="1:33" x14ac:dyDescent="0.3">
      <c r="A396" s="343" t="s">
        <v>729</v>
      </c>
      <c r="B396" s="344" t="s">
        <v>120</v>
      </c>
      <c r="C396" s="344"/>
      <c r="D396" s="344" t="s">
        <v>55</v>
      </c>
      <c r="E396" s="344">
        <v>414000</v>
      </c>
      <c r="F396" s="344">
        <v>613000</v>
      </c>
      <c r="G396" s="344">
        <v>670275</v>
      </c>
      <c r="H396" s="344">
        <v>442517</v>
      </c>
      <c r="I396" s="344">
        <v>934094</v>
      </c>
      <c r="J396" s="344">
        <v>856644</v>
      </c>
      <c r="K396" s="344">
        <v>786144</v>
      </c>
      <c r="L396" s="344">
        <v>830873</v>
      </c>
      <c r="M396" s="344">
        <v>904217</v>
      </c>
      <c r="N396" s="344">
        <v>1011524</v>
      </c>
      <c r="O396" s="344"/>
      <c r="P396" s="344" t="s">
        <v>1174</v>
      </c>
      <c r="Q396" s="344"/>
      <c r="R396" s="344" t="s">
        <v>1138</v>
      </c>
      <c r="S396" s="344">
        <v>414000</v>
      </c>
      <c r="T396" s="344">
        <v>613000</v>
      </c>
      <c r="U396" s="344">
        <v>670275</v>
      </c>
      <c r="V396" s="344">
        <v>442517</v>
      </c>
      <c r="W396" s="344">
        <v>934094</v>
      </c>
      <c r="X396" s="344">
        <v>856644</v>
      </c>
      <c r="Y396" s="344">
        <v>786144</v>
      </c>
      <c r="Z396" s="344">
        <v>830873</v>
      </c>
      <c r="AA396" s="344">
        <v>904217</v>
      </c>
      <c r="AB396" s="344">
        <v>1011524</v>
      </c>
      <c r="AC396" s="344"/>
      <c r="AD396" s="344" t="s">
        <v>2340</v>
      </c>
      <c r="AE396" s="344" t="s">
        <v>2022</v>
      </c>
      <c r="AF396" s="344" t="s">
        <v>2022</v>
      </c>
      <c r="AG396" s="344"/>
    </row>
    <row r="397" spans="1:33" x14ac:dyDescent="0.3">
      <c r="A397" s="343" t="s">
        <v>771</v>
      </c>
      <c r="B397" s="344" t="s">
        <v>123</v>
      </c>
      <c r="C397" s="344"/>
      <c r="D397" s="344" t="s">
        <v>55</v>
      </c>
      <c r="E397" s="344">
        <v>227000</v>
      </c>
      <c r="F397" s="344">
        <v>180000</v>
      </c>
      <c r="G397" s="344">
        <v>169802</v>
      </c>
      <c r="H397" s="344">
        <v>167626</v>
      </c>
      <c r="I397" s="344">
        <v>175208</v>
      </c>
      <c r="J397" s="344">
        <v>167911</v>
      </c>
      <c r="K397" s="344">
        <v>145662</v>
      </c>
      <c r="L397" s="344">
        <v>150825</v>
      </c>
      <c r="M397" s="344">
        <v>163033</v>
      </c>
      <c r="N397" s="344">
        <v>226933</v>
      </c>
      <c r="O397" s="344"/>
      <c r="P397" s="344" t="s">
        <v>1175</v>
      </c>
      <c r="Q397" s="344"/>
      <c r="R397" s="344" t="s">
        <v>1138</v>
      </c>
      <c r="S397" s="344">
        <v>227000</v>
      </c>
      <c r="T397" s="344">
        <v>180000</v>
      </c>
      <c r="U397" s="344">
        <v>169802</v>
      </c>
      <c r="V397" s="344">
        <v>167626</v>
      </c>
      <c r="W397" s="344">
        <v>175208</v>
      </c>
      <c r="X397" s="344">
        <v>167911</v>
      </c>
      <c r="Y397" s="344">
        <v>145662</v>
      </c>
      <c r="Z397" s="344">
        <v>150825</v>
      </c>
      <c r="AA397" s="344">
        <v>163033</v>
      </c>
      <c r="AB397" s="344">
        <v>226933</v>
      </c>
      <c r="AC397" s="344"/>
      <c r="AD397" s="344" t="s">
        <v>2340</v>
      </c>
      <c r="AE397" s="344" t="s">
        <v>2022</v>
      </c>
      <c r="AF397" s="344" t="s">
        <v>2022</v>
      </c>
      <c r="AG397" s="344"/>
    </row>
    <row r="398" spans="1:33" x14ac:dyDescent="0.3">
      <c r="A398" s="343" t="s">
        <v>772</v>
      </c>
      <c r="B398" s="344" t="s">
        <v>90</v>
      </c>
      <c r="C398" s="344"/>
      <c r="D398" s="344" t="s">
        <v>55</v>
      </c>
      <c r="E398" s="344">
        <v>36000</v>
      </c>
      <c r="F398" s="344">
        <v>41000</v>
      </c>
      <c r="G398" s="344">
        <v>64185</v>
      </c>
      <c r="H398" s="344">
        <v>49757</v>
      </c>
      <c r="I398" s="344">
        <v>52108</v>
      </c>
      <c r="J398" s="344">
        <v>36836</v>
      </c>
      <c r="K398" s="344">
        <v>49701</v>
      </c>
      <c r="L398" s="344">
        <v>54541</v>
      </c>
      <c r="M398" s="344">
        <v>62040</v>
      </c>
      <c r="N398" s="344">
        <v>59188</v>
      </c>
      <c r="O398" s="344"/>
      <c r="P398" s="344" t="s">
        <v>1176</v>
      </c>
      <c r="Q398" s="344"/>
      <c r="R398" s="344" t="s">
        <v>1138</v>
      </c>
      <c r="S398" s="344">
        <v>36000</v>
      </c>
      <c r="T398" s="344">
        <v>41000</v>
      </c>
      <c r="U398" s="344">
        <v>64185</v>
      </c>
      <c r="V398" s="344">
        <v>49757</v>
      </c>
      <c r="W398" s="344">
        <v>52108</v>
      </c>
      <c r="X398" s="344">
        <v>36836</v>
      </c>
      <c r="Y398" s="344">
        <v>49701</v>
      </c>
      <c r="Z398" s="344">
        <v>54541</v>
      </c>
      <c r="AA398" s="344">
        <v>62040</v>
      </c>
      <c r="AB398" s="344">
        <v>59188</v>
      </c>
      <c r="AC398" s="344"/>
      <c r="AD398" s="344" t="s">
        <v>2340</v>
      </c>
      <c r="AE398" s="344" t="s">
        <v>2022</v>
      </c>
      <c r="AF398" s="344" t="s">
        <v>2022</v>
      </c>
      <c r="AG398" s="344"/>
    </row>
    <row r="399" spans="1:33" x14ac:dyDescent="0.3">
      <c r="A399" s="343" t="s">
        <v>773</v>
      </c>
      <c r="B399" s="344" t="s">
        <v>91</v>
      </c>
      <c r="C399" s="344"/>
      <c r="D399" s="344" t="s">
        <v>55</v>
      </c>
      <c r="E399" s="344">
        <v>0</v>
      </c>
      <c r="F399" s="344">
        <v>0</v>
      </c>
      <c r="G399" s="344">
        <v>0</v>
      </c>
      <c r="H399" s="344">
        <v>0</v>
      </c>
      <c r="I399" s="344">
        <v>30783</v>
      </c>
      <c r="J399" s="344">
        <v>24688</v>
      </c>
      <c r="K399" s="344">
        <v>16776</v>
      </c>
      <c r="L399" s="344">
        <v>26695</v>
      </c>
      <c r="M399" s="344">
        <v>31736</v>
      </c>
      <c r="N399" s="344">
        <v>32322</v>
      </c>
      <c r="O399" s="344"/>
      <c r="P399" s="344" t="s">
        <v>1177</v>
      </c>
      <c r="Q399" s="344"/>
      <c r="R399" s="344" t="s">
        <v>1138</v>
      </c>
      <c r="S399" s="344">
        <v>0</v>
      </c>
      <c r="T399" s="344">
        <v>0</v>
      </c>
      <c r="U399" s="344">
        <v>0</v>
      </c>
      <c r="V399" s="344">
        <v>0</v>
      </c>
      <c r="W399" s="344">
        <v>30783</v>
      </c>
      <c r="X399" s="344">
        <v>24688</v>
      </c>
      <c r="Y399" s="344">
        <v>16776</v>
      </c>
      <c r="Z399" s="344">
        <v>26695</v>
      </c>
      <c r="AA399" s="344">
        <v>31736</v>
      </c>
      <c r="AB399" s="344">
        <v>32322</v>
      </c>
      <c r="AC399" s="344"/>
      <c r="AD399" s="344" t="s">
        <v>2340</v>
      </c>
      <c r="AE399" s="344" t="s">
        <v>2022</v>
      </c>
      <c r="AF399" s="344" t="s">
        <v>2022</v>
      </c>
      <c r="AG399" s="344"/>
    </row>
    <row r="400" spans="1:33" x14ac:dyDescent="0.3">
      <c r="A400" s="343" t="s">
        <v>774</v>
      </c>
      <c r="B400" s="344" t="s">
        <v>304</v>
      </c>
      <c r="C400" s="344"/>
      <c r="D400" s="344" t="s">
        <v>55</v>
      </c>
      <c r="E400" s="344">
        <v>0</v>
      </c>
      <c r="F400" s="344">
        <v>0</v>
      </c>
      <c r="G400" s="344">
        <v>0</v>
      </c>
      <c r="H400" s="344">
        <v>0</v>
      </c>
      <c r="I400" s="344">
        <v>33</v>
      </c>
      <c r="J400" s="344">
        <v>3824</v>
      </c>
      <c r="K400" s="344">
        <v>3586</v>
      </c>
      <c r="L400" s="344">
        <v>3899</v>
      </c>
      <c r="M400" s="344">
        <v>12073</v>
      </c>
      <c r="N400" s="344">
        <v>9413</v>
      </c>
      <c r="O400" s="344"/>
      <c r="P400" s="344" t="s">
        <v>1178</v>
      </c>
      <c r="Q400" s="344"/>
      <c r="R400" s="344" t="s">
        <v>1138</v>
      </c>
      <c r="S400" s="344">
        <v>0</v>
      </c>
      <c r="T400" s="344">
        <v>0</v>
      </c>
      <c r="U400" s="344">
        <v>0</v>
      </c>
      <c r="V400" s="344">
        <v>0</v>
      </c>
      <c r="W400" s="344">
        <v>33</v>
      </c>
      <c r="X400" s="344">
        <v>3824</v>
      </c>
      <c r="Y400" s="344">
        <v>3586</v>
      </c>
      <c r="Z400" s="344">
        <v>3899</v>
      </c>
      <c r="AA400" s="344">
        <v>12073</v>
      </c>
      <c r="AB400" s="344">
        <v>9413</v>
      </c>
      <c r="AC400" s="344"/>
      <c r="AD400" s="344" t="s">
        <v>2340</v>
      </c>
      <c r="AE400" s="344" t="s">
        <v>2022</v>
      </c>
      <c r="AF400" s="344" t="s">
        <v>2022</v>
      </c>
      <c r="AG400" s="344"/>
    </row>
    <row r="401" spans="1:33" x14ac:dyDescent="0.3">
      <c r="A401" s="343" t="s">
        <v>775</v>
      </c>
      <c r="B401" s="344" t="s">
        <v>3</v>
      </c>
      <c r="C401" s="344"/>
      <c r="D401" s="344" t="s">
        <v>55</v>
      </c>
      <c r="E401" s="344">
        <v>5618000</v>
      </c>
      <c r="F401" s="344">
        <v>6504000</v>
      </c>
      <c r="G401" s="344">
        <v>7044192</v>
      </c>
      <c r="H401" s="344">
        <v>7747050</v>
      </c>
      <c r="I401" s="344">
        <v>8875086</v>
      </c>
      <c r="J401" s="344">
        <v>9083956</v>
      </c>
      <c r="K401" s="344">
        <v>9210433</v>
      </c>
      <c r="L401" s="344">
        <v>9953476</v>
      </c>
      <c r="M401" s="344">
        <v>10756881</v>
      </c>
      <c r="N401" s="344">
        <v>10747737</v>
      </c>
      <c r="O401" s="344"/>
      <c r="P401" s="344" t="s">
        <v>1179</v>
      </c>
      <c r="Q401" s="344"/>
      <c r="R401" s="344" t="s">
        <v>1138</v>
      </c>
      <c r="S401" s="344">
        <v>5618000</v>
      </c>
      <c r="T401" s="344">
        <v>6504000</v>
      </c>
      <c r="U401" s="344">
        <v>7044192</v>
      </c>
      <c r="V401" s="344">
        <v>7747050</v>
      </c>
      <c r="W401" s="344">
        <v>8875086</v>
      </c>
      <c r="X401" s="344">
        <v>9083956</v>
      </c>
      <c r="Y401" s="344">
        <v>9210433</v>
      </c>
      <c r="Z401" s="344">
        <v>9953476</v>
      </c>
      <c r="AA401" s="344">
        <v>10756881</v>
      </c>
      <c r="AB401" s="344">
        <v>10747737</v>
      </c>
      <c r="AC401" s="344"/>
      <c r="AD401" s="344" t="s">
        <v>2340</v>
      </c>
      <c r="AE401" s="344" t="s">
        <v>2343</v>
      </c>
      <c r="AF401" s="344" t="s">
        <v>2383</v>
      </c>
      <c r="AG401" s="344"/>
    </row>
    <row r="402" spans="1:33" x14ac:dyDescent="0.3">
      <c r="A402" s="343" t="s">
        <v>776</v>
      </c>
      <c r="B402" s="344" t="s">
        <v>768</v>
      </c>
      <c r="C402" s="344"/>
      <c r="D402" s="344" t="s">
        <v>765</v>
      </c>
      <c r="E402" s="344">
        <v>4311</v>
      </c>
      <c r="F402" s="344">
        <v>5151</v>
      </c>
      <c r="G402" s="344">
        <v>5611</v>
      </c>
      <c r="H402" s="344">
        <v>5493</v>
      </c>
      <c r="I402" s="344">
        <v>5792</v>
      </c>
      <c r="J402" s="344">
        <v>5627</v>
      </c>
      <c r="K402" s="344">
        <v>5702</v>
      </c>
      <c r="L402" s="344">
        <v>5934</v>
      </c>
      <c r="M402" s="344">
        <v>6254</v>
      </c>
      <c r="N402" s="344">
        <v>6271</v>
      </c>
      <c r="O402" s="344"/>
      <c r="P402" s="344" t="s">
        <v>1184</v>
      </c>
      <c r="Q402" s="344"/>
      <c r="R402" s="344" t="s">
        <v>2002</v>
      </c>
      <c r="S402" s="344">
        <v>4311</v>
      </c>
      <c r="T402" s="344">
        <v>5151</v>
      </c>
      <c r="U402" s="344">
        <v>5611</v>
      </c>
      <c r="V402" s="344">
        <v>5493</v>
      </c>
      <c r="W402" s="344">
        <v>5792</v>
      </c>
      <c r="X402" s="344">
        <v>5627</v>
      </c>
      <c r="Y402" s="344">
        <v>5702</v>
      </c>
      <c r="Z402" s="344">
        <v>5934</v>
      </c>
      <c r="AA402" s="344">
        <v>6254</v>
      </c>
      <c r="AB402" s="344">
        <v>6271</v>
      </c>
      <c r="AC402" s="344"/>
      <c r="AD402" s="344" t="s">
        <v>2341</v>
      </c>
      <c r="AE402" s="344" t="s">
        <v>2022</v>
      </c>
      <c r="AF402" s="344" t="s">
        <v>2383</v>
      </c>
      <c r="AG402" s="344"/>
    </row>
    <row r="403" spans="1:33" x14ac:dyDescent="0.3">
      <c r="A403" s="343" t="s">
        <v>777</v>
      </c>
      <c r="B403" s="344" t="s">
        <v>766</v>
      </c>
      <c r="C403" s="344"/>
      <c r="D403" s="344" t="s">
        <v>767</v>
      </c>
      <c r="E403" s="344" t="s">
        <v>70</v>
      </c>
      <c r="F403" s="344">
        <v>19.5</v>
      </c>
      <c r="G403" s="344">
        <v>8.9</v>
      </c>
      <c r="H403" s="344">
        <v>-2.1</v>
      </c>
      <c r="I403" s="344">
        <v>5.4</v>
      </c>
      <c r="J403" s="344">
        <v>-2.8</v>
      </c>
      <c r="K403" s="344">
        <v>1.3</v>
      </c>
      <c r="L403" s="344">
        <v>4.0999999999999996</v>
      </c>
      <c r="M403" s="344">
        <v>5.4</v>
      </c>
      <c r="N403" s="344">
        <v>0.3</v>
      </c>
      <c r="O403" s="344"/>
      <c r="P403" s="344" t="s">
        <v>1185</v>
      </c>
      <c r="Q403" s="344"/>
      <c r="R403" s="344" t="s">
        <v>1139</v>
      </c>
      <c r="S403" s="344" t="s">
        <v>70</v>
      </c>
      <c r="T403" s="344">
        <v>19.5</v>
      </c>
      <c r="U403" s="344">
        <v>8.9</v>
      </c>
      <c r="V403" s="344">
        <v>-2.1</v>
      </c>
      <c r="W403" s="344">
        <v>5.4</v>
      </c>
      <c r="X403" s="344">
        <v>-2.8</v>
      </c>
      <c r="Y403" s="344">
        <v>1.3</v>
      </c>
      <c r="Z403" s="344">
        <v>4.0999999999999996</v>
      </c>
      <c r="AA403" s="344">
        <v>5.4</v>
      </c>
      <c r="AB403" s="344">
        <v>0.3</v>
      </c>
      <c r="AC403" s="344"/>
      <c r="AD403" s="344" t="s">
        <v>2342</v>
      </c>
      <c r="AE403" s="344" t="s">
        <v>2022</v>
      </c>
      <c r="AF403" s="344" t="s">
        <v>2383</v>
      </c>
      <c r="AG403" s="344"/>
    </row>
    <row r="404" spans="1:33" s="124" customFormat="1" x14ac:dyDescent="0.3">
      <c r="A404" s="340" t="s">
        <v>1972</v>
      </c>
      <c r="B404" s="342" t="s">
        <v>2531</v>
      </c>
      <c r="C404" s="342"/>
      <c r="D404" s="342"/>
      <c r="E404" s="342"/>
      <c r="F404" s="342"/>
      <c r="G404" s="342"/>
      <c r="H404" s="342"/>
      <c r="I404" s="342"/>
      <c r="J404" s="342"/>
      <c r="K404" s="342"/>
      <c r="L404" s="342"/>
      <c r="M404" s="342"/>
      <c r="N404" s="342"/>
      <c r="O404" s="342"/>
      <c r="P404" s="342" t="s">
        <v>2532</v>
      </c>
      <c r="Q404" s="342"/>
      <c r="R404" s="342"/>
      <c r="S404" s="342"/>
      <c r="T404" s="342"/>
      <c r="U404" s="342"/>
      <c r="V404" s="342"/>
      <c r="W404" s="342"/>
      <c r="X404" s="342"/>
      <c r="Y404" s="342"/>
      <c r="Z404" s="342"/>
      <c r="AA404" s="342"/>
      <c r="AB404" s="342"/>
      <c r="AC404" s="342"/>
      <c r="AD404" s="342"/>
      <c r="AE404" s="342"/>
      <c r="AF404" s="342"/>
      <c r="AG404" s="342"/>
    </row>
    <row r="405" spans="1:33" s="124" customFormat="1" x14ac:dyDescent="0.3">
      <c r="A405" s="340" t="s">
        <v>1973</v>
      </c>
      <c r="B405" s="342" t="s">
        <v>303</v>
      </c>
      <c r="C405" s="342"/>
      <c r="D405" s="342" t="s">
        <v>55</v>
      </c>
      <c r="E405" s="342"/>
      <c r="F405" s="342"/>
      <c r="G405" s="342"/>
      <c r="H405" s="342"/>
      <c r="I405" s="342"/>
      <c r="J405" s="359">
        <f t="shared" ref="J405:N405" si="1">J406+J407+J408+J409</f>
        <v>2215273</v>
      </c>
      <c r="K405" s="359">
        <f t="shared" si="1"/>
        <v>2352823</v>
      </c>
      <c r="L405" s="359">
        <f t="shared" si="1"/>
        <v>2476061</v>
      </c>
      <c r="M405" s="359">
        <f t="shared" si="1"/>
        <v>2566682</v>
      </c>
      <c r="N405" s="359">
        <f t="shared" si="1"/>
        <v>2632462</v>
      </c>
      <c r="O405" s="359">
        <f>O406+O407+O408+O409</f>
        <v>3013545</v>
      </c>
      <c r="P405" s="342" t="s">
        <v>1169</v>
      </c>
      <c r="Q405" s="342"/>
      <c r="R405" s="342" t="s">
        <v>1138</v>
      </c>
      <c r="S405" s="342"/>
      <c r="T405" s="342"/>
      <c r="U405" s="342"/>
      <c r="V405" s="342"/>
      <c r="W405" s="342"/>
      <c r="X405" s="359">
        <f t="shared" ref="X405" si="2">X406+X407+X408+X409</f>
        <v>2215273</v>
      </c>
      <c r="Y405" s="359">
        <f t="shared" ref="Y405" si="3">Y406+Y407+Y408+Y409</f>
        <v>2352823</v>
      </c>
      <c r="Z405" s="359">
        <f t="shared" ref="Z405" si="4">Z406+Z407+Z408+Z409</f>
        <v>2476061</v>
      </c>
      <c r="AA405" s="359">
        <f t="shared" ref="AA405" si="5">AA406+AA407+AA408+AA409</f>
        <v>2566682</v>
      </c>
      <c r="AB405" s="359">
        <f t="shared" ref="AB405" si="6">AB406+AB407+AB408+AB409</f>
        <v>2632462</v>
      </c>
      <c r="AC405" s="359">
        <f>AC406+AC407+AC408+AC409</f>
        <v>3013545</v>
      </c>
      <c r="AD405" s="342" t="s">
        <v>2340</v>
      </c>
      <c r="AE405" s="342" t="s">
        <v>2022</v>
      </c>
      <c r="AF405" s="342" t="s">
        <v>2022</v>
      </c>
      <c r="AG405" s="342"/>
    </row>
    <row r="406" spans="1:33" s="124" customFormat="1" x14ac:dyDescent="0.3">
      <c r="A406" s="340" t="s">
        <v>1967</v>
      </c>
      <c r="B406" s="342" t="s">
        <v>119</v>
      </c>
      <c r="C406" s="342"/>
      <c r="D406" s="342" t="s">
        <v>55</v>
      </c>
      <c r="E406" s="342"/>
      <c r="F406" s="342"/>
      <c r="G406" s="342"/>
      <c r="H406" s="342"/>
      <c r="I406" s="342"/>
      <c r="J406" s="342">
        <v>1800631</v>
      </c>
      <c r="K406" s="342">
        <v>1972599</v>
      </c>
      <c r="L406" s="342">
        <v>2136169</v>
      </c>
      <c r="M406" s="342">
        <v>2261886</v>
      </c>
      <c r="N406" s="342">
        <v>2321641</v>
      </c>
      <c r="O406" s="342">
        <v>2644025</v>
      </c>
      <c r="P406" s="342" t="s">
        <v>1170</v>
      </c>
      <c r="Q406" s="342"/>
      <c r="R406" s="342" t="s">
        <v>1138</v>
      </c>
      <c r="S406" s="342"/>
      <c r="T406" s="342"/>
      <c r="U406" s="342"/>
      <c r="V406" s="342"/>
      <c r="W406" s="342"/>
      <c r="X406" s="342">
        <v>1800631</v>
      </c>
      <c r="Y406" s="342">
        <v>1972599</v>
      </c>
      <c r="Z406" s="342">
        <v>2136169</v>
      </c>
      <c r="AA406" s="342">
        <v>2261886</v>
      </c>
      <c r="AB406" s="342">
        <v>2321641</v>
      </c>
      <c r="AC406" s="342">
        <v>2644025</v>
      </c>
      <c r="AD406" s="342" t="s">
        <v>2340</v>
      </c>
      <c r="AE406" s="342" t="s">
        <v>2022</v>
      </c>
      <c r="AF406" s="342" t="s">
        <v>2022</v>
      </c>
      <c r="AG406" s="342"/>
    </row>
    <row r="407" spans="1:33" s="124" customFormat="1" x14ac:dyDescent="0.3">
      <c r="A407" s="340" t="s">
        <v>1968</v>
      </c>
      <c r="B407" s="342" t="s">
        <v>121</v>
      </c>
      <c r="C407" s="342"/>
      <c r="D407" s="342" t="s">
        <v>55</v>
      </c>
      <c r="E407" s="342"/>
      <c r="F407" s="342"/>
      <c r="G407" s="342"/>
      <c r="H407" s="342"/>
      <c r="I407" s="342"/>
      <c r="J407" s="359">
        <v>1424</v>
      </c>
      <c r="K407" s="359">
        <v>1575</v>
      </c>
      <c r="L407" s="359">
        <v>1804</v>
      </c>
      <c r="M407" s="359">
        <v>1689</v>
      </c>
      <c r="N407" s="342">
        <v>2689</v>
      </c>
      <c r="O407" s="342">
        <v>5656</v>
      </c>
      <c r="P407" s="342" t="s">
        <v>1171</v>
      </c>
      <c r="Q407" s="342"/>
      <c r="R407" s="342" t="s">
        <v>1138</v>
      </c>
      <c r="S407" s="342"/>
      <c r="T407" s="342"/>
      <c r="U407" s="342"/>
      <c r="V407" s="342"/>
      <c r="W407" s="342"/>
      <c r="X407" s="359">
        <v>1424</v>
      </c>
      <c r="Y407" s="359">
        <v>1575</v>
      </c>
      <c r="Z407" s="359">
        <v>1804</v>
      </c>
      <c r="AA407" s="359">
        <v>1689</v>
      </c>
      <c r="AB407" s="342">
        <v>2689</v>
      </c>
      <c r="AC407" s="342">
        <v>5656</v>
      </c>
      <c r="AD407" s="342" t="s">
        <v>2340</v>
      </c>
      <c r="AE407" s="342" t="s">
        <v>2022</v>
      </c>
      <c r="AF407" s="342" t="s">
        <v>2022</v>
      </c>
      <c r="AG407" s="342"/>
    </row>
    <row r="408" spans="1:33" s="124" customFormat="1" x14ac:dyDescent="0.3">
      <c r="A408" s="340" t="s">
        <v>1969</v>
      </c>
      <c r="B408" s="342" t="s">
        <v>122</v>
      </c>
      <c r="C408" s="342"/>
      <c r="D408" s="342" t="s">
        <v>55</v>
      </c>
      <c r="E408" s="342"/>
      <c r="F408" s="342"/>
      <c r="G408" s="342"/>
      <c r="H408" s="342"/>
      <c r="I408" s="342"/>
      <c r="J408" s="342">
        <v>70757</v>
      </c>
      <c r="K408" s="342">
        <v>89474</v>
      </c>
      <c r="L408" s="342">
        <v>77009</v>
      </c>
      <c r="M408" s="342">
        <v>63824</v>
      </c>
      <c r="N408" s="342">
        <v>62390</v>
      </c>
      <c r="O408" s="342">
        <v>69896</v>
      </c>
      <c r="P408" s="342" t="s">
        <v>1172</v>
      </c>
      <c r="Q408" s="342"/>
      <c r="R408" s="342" t="s">
        <v>1138</v>
      </c>
      <c r="S408" s="342"/>
      <c r="T408" s="342"/>
      <c r="U408" s="342"/>
      <c r="V408" s="342"/>
      <c r="W408" s="342"/>
      <c r="X408" s="342">
        <v>70757</v>
      </c>
      <c r="Y408" s="342">
        <v>89474</v>
      </c>
      <c r="Z408" s="342">
        <v>77009</v>
      </c>
      <c r="AA408" s="342">
        <v>63824</v>
      </c>
      <c r="AB408" s="342">
        <v>62390</v>
      </c>
      <c r="AC408" s="342">
        <v>69896</v>
      </c>
      <c r="AD408" s="342" t="s">
        <v>2340</v>
      </c>
      <c r="AE408" s="342" t="s">
        <v>2022</v>
      </c>
      <c r="AF408" s="342" t="s">
        <v>2022</v>
      </c>
      <c r="AG408" s="342"/>
    </row>
    <row r="409" spans="1:33" s="124" customFormat="1" x14ac:dyDescent="0.3">
      <c r="A409" s="340" t="s">
        <v>2533</v>
      </c>
      <c r="B409" s="342" t="s">
        <v>2534</v>
      </c>
      <c r="C409" s="342"/>
      <c r="D409" s="342" t="s">
        <v>55</v>
      </c>
      <c r="E409" s="342"/>
      <c r="F409" s="342"/>
      <c r="G409" s="342"/>
      <c r="H409" s="342"/>
      <c r="I409" s="342"/>
      <c r="J409" s="359">
        <v>342461</v>
      </c>
      <c r="K409" s="359">
        <v>289175</v>
      </c>
      <c r="L409" s="359">
        <v>261079</v>
      </c>
      <c r="M409" s="359">
        <v>239283</v>
      </c>
      <c r="N409" s="342">
        <v>245742</v>
      </c>
      <c r="O409" s="342">
        <v>293968</v>
      </c>
      <c r="P409" s="342" t="s">
        <v>2541</v>
      </c>
      <c r="Q409" s="342"/>
      <c r="R409" s="342" t="s">
        <v>1138</v>
      </c>
      <c r="S409" s="342"/>
      <c r="T409" s="342"/>
      <c r="U409" s="342"/>
      <c r="V409" s="342"/>
      <c r="W409" s="342"/>
      <c r="X409" s="359">
        <v>342461</v>
      </c>
      <c r="Y409" s="359">
        <v>289175</v>
      </c>
      <c r="Z409" s="359">
        <v>261079</v>
      </c>
      <c r="AA409" s="359">
        <v>239283</v>
      </c>
      <c r="AB409" s="342">
        <v>245742</v>
      </c>
      <c r="AC409" s="342">
        <v>293968</v>
      </c>
      <c r="AD409" s="342" t="s">
        <v>2340</v>
      </c>
      <c r="AE409" s="342" t="s">
        <v>2022</v>
      </c>
      <c r="AF409" s="342" t="s">
        <v>2022</v>
      </c>
      <c r="AG409" s="342"/>
    </row>
    <row r="410" spans="1:33" s="124" customFormat="1" x14ac:dyDescent="0.3">
      <c r="A410" s="340" t="s">
        <v>1974</v>
      </c>
      <c r="B410" s="342" t="s">
        <v>2539</v>
      </c>
      <c r="C410" s="342"/>
      <c r="D410" s="342" t="s">
        <v>55</v>
      </c>
      <c r="E410" s="342"/>
      <c r="F410" s="342"/>
      <c r="G410" s="342"/>
      <c r="H410" s="342"/>
      <c r="I410" s="342"/>
      <c r="J410" s="342">
        <f>J411+J412+J413</f>
        <v>930691</v>
      </c>
      <c r="K410" s="342">
        <f t="shared" ref="K410:M410" si="7">K411+K412+K413</f>
        <v>975156</v>
      </c>
      <c r="L410" s="342">
        <f t="shared" si="7"/>
        <v>1022426</v>
      </c>
      <c r="M410" s="342">
        <f t="shared" si="7"/>
        <v>1042856</v>
      </c>
      <c r="N410" s="342">
        <v>1048872</v>
      </c>
      <c r="O410" s="342">
        <v>1064388</v>
      </c>
      <c r="P410" s="342" t="s">
        <v>2540</v>
      </c>
      <c r="Q410" s="342"/>
      <c r="R410" s="342" t="s">
        <v>1138</v>
      </c>
      <c r="S410" s="342"/>
      <c r="T410" s="342"/>
      <c r="U410" s="342"/>
      <c r="V410" s="342"/>
      <c r="W410" s="342"/>
      <c r="X410" s="342">
        <f>X411+X412+X413</f>
        <v>930691</v>
      </c>
      <c r="Y410" s="342">
        <f t="shared" ref="Y410:AA410" si="8">Y411+Y412+Y413</f>
        <v>975156</v>
      </c>
      <c r="Z410" s="342">
        <f t="shared" si="8"/>
        <v>1022426</v>
      </c>
      <c r="AA410" s="342">
        <f t="shared" si="8"/>
        <v>1042856</v>
      </c>
      <c r="AB410" s="342">
        <v>1048872</v>
      </c>
      <c r="AC410" s="342">
        <v>1064388</v>
      </c>
      <c r="AD410" s="342" t="s">
        <v>2340</v>
      </c>
      <c r="AE410" s="342" t="s">
        <v>2022</v>
      </c>
      <c r="AF410" s="342" t="s">
        <v>2022</v>
      </c>
      <c r="AG410" s="342"/>
    </row>
    <row r="411" spans="1:33" s="124" customFormat="1" x14ac:dyDescent="0.3">
      <c r="A411" s="340" t="s">
        <v>1970</v>
      </c>
      <c r="B411" s="342" t="s">
        <v>762</v>
      </c>
      <c r="C411" s="342"/>
      <c r="D411" s="342" t="s">
        <v>55</v>
      </c>
      <c r="E411" s="342"/>
      <c r="F411" s="342"/>
      <c r="G411" s="342"/>
      <c r="H411" s="342"/>
      <c r="I411" s="342"/>
      <c r="J411" s="342">
        <v>930691</v>
      </c>
      <c r="K411" s="342">
        <v>881412</v>
      </c>
      <c r="L411" s="342">
        <v>903494</v>
      </c>
      <c r="M411" s="342">
        <v>831119</v>
      </c>
      <c r="N411" s="342">
        <v>964126</v>
      </c>
      <c r="O411" s="342">
        <v>1064388</v>
      </c>
      <c r="P411" s="342" t="s">
        <v>1181</v>
      </c>
      <c r="Q411" s="342"/>
      <c r="R411" s="342" t="s">
        <v>1138</v>
      </c>
      <c r="S411" s="342"/>
      <c r="T411" s="342"/>
      <c r="U411" s="342"/>
      <c r="V411" s="342"/>
      <c r="W411" s="342"/>
      <c r="X411" s="342">
        <v>930691</v>
      </c>
      <c r="Y411" s="342">
        <v>881412</v>
      </c>
      <c r="Z411" s="342">
        <v>903494</v>
      </c>
      <c r="AA411" s="342">
        <v>831119</v>
      </c>
      <c r="AB411" s="342">
        <v>964126</v>
      </c>
      <c r="AC411" s="342">
        <v>1064388</v>
      </c>
      <c r="AD411" s="342" t="s">
        <v>2340</v>
      </c>
      <c r="AE411" s="342" t="s">
        <v>2022</v>
      </c>
      <c r="AF411" s="342" t="s">
        <v>2022</v>
      </c>
      <c r="AG411" s="342"/>
    </row>
    <row r="412" spans="1:33" s="124" customFormat="1" x14ac:dyDescent="0.3">
      <c r="A412" s="340" t="s">
        <v>1971</v>
      </c>
      <c r="B412" s="342" t="s">
        <v>763</v>
      </c>
      <c r="C412" s="342"/>
      <c r="D412" s="342" t="s">
        <v>55</v>
      </c>
      <c r="E412" s="342"/>
      <c r="F412" s="342"/>
      <c r="G412" s="342"/>
      <c r="H412" s="342"/>
      <c r="I412" s="342"/>
      <c r="J412" s="342">
        <v>0</v>
      </c>
      <c r="K412" s="342">
        <v>93744</v>
      </c>
      <c r="L412" s="342">
        <v>118932</v>
      </c>
      <c r="M412" s="342">
        <v>211737</v>
      </c>
      <c r="N412" s="342">
        <v>84746</v>
      </c>
      <c r="O412" s="342">
        <v>0</v>
      </c>
      <c r="P412" s="342" t="s">
        <v>1182</v>
      </c>
      <c r="Q412" s="342"/>
      <c r="R412" s="342" t="s">
        <v>1138</v>
      </c>
      <c r="S412" s="342"/>
      <c r="T412" s="342"/>
      <c r="U412" s="342"/>
      <c r="V412" s="342"/>
      <c r="W412" s="342"/>
      <c r="X412" s="342">
        <v>0</v>
      </c>
      <c r="Y412" s="342">
        <v>93744</v>
      </c>
      <c r="Z412" s="342">
        <v>118932</v>
      </c>
      <c r="AA412" s="342">
        <v>211737</v>
      </c>
      <c r="AB412" s="342">
        <v>84746</v>
      </c>
      <c r="AC412" s="342">
        <v>0</v>
      </c>
      <c r="AD412" s="342" t="s">
        <v>2340</v>
      </c>
      <c r="AE412" s="342" t="s">
        <v>2022</v>
      </c>
      <c r="AF412" s="342" t="s">
        <v>2022</v>
      </c>
      <c r="AG412" s="342"/>
    </row>
    <row r="413" spans="1:33" s="124" customFormat="1" x14ac:dyDescent="0.3">
      <c r="A413" s="343" t="s">
        <v>783</v>
      </c>
      <c r="B413" s="344" t="s">
        <v>764</v>
      </c>
      <c r="C413" s="344"/>
      <c r="D413" s="344" t="s">
        <v>55</v>
      </c>
      <c r="E413" s="344"/>
      <c r="F413" s="344"/>
      <c r="G413" s="344"/>
      <c r="H413" s="344"/>
      <c r="I413" s="344"/>
      <c r="J413" s="344">
        <v>0</v>
      </c>
      <c r="K413" s="344">
        <v>0</v>
      </c>
      <c r="L413" s="344">
        <v>0</v>
      </c>
      <c r="M413" s="344">
        <v>0</v>
      </c>
      <c r="N413" s="344">
        <v>0</v>
      </c>
      <c r="O413" s="344"/>
      <c r="P413" s="344" t="s">
        <v>1183</v>
      </c>
      <c r="Q413" s="344"/>
      <c r="R413" s="344" t="s">
        <v>1138</v>
      </c>
      <c r="S413" s="344"/>
      <c r="T413" s="344"/>
      <c r="U413" s="344"/>
      <c r="V413" s="344"/>
      <c r="W413" s="344"/>
      <c r="X413" s="344">
        <v>0</v>
      </c>
      <c r="Y413" s="344">
        <v>0</v>
      </c>
      <c r="Z413" s="344">
        <v>0</v>
      </c>
      <c r="AA413" s="344">
        <v>0</v>
      </c>
      <c r="AB413" s="344">
        <v>0</v>
      </c>
      <c r="AC413" s="344"/>
      <c r="AD413" s="344" t="s">
        <v>2340</v>
      </c>
      <c r="AE413" s="344" t="s">
        <v>2022</v>
      </c>
      <c r="AF413" s="344" t="s">
        <v>2022</v>
      </c>
      <c r="AG413" s="344"/>
    </row>
    <row r="414" spans="1:33" s="124" customFormat="1" x14ac:dyDescent="0.3">
      <c r="A414" s="340" t="s">
        <v>1975</v>
      </c>
      <c r="B414" s="342" t="s">
        <v>120</v>
      </c>
      <c r="C414" s="342"/>
      <c r="D414" s="342" t="s">
        <v>55</v>
      </c>
      <c r="E414" s="342"/>
      <c r="F414" s="342"/>
      <c r="G414" s="342"/>
      <c r="H414" s="342"/>
      <c r="I414" s="342"/>
      <c r="J414" s="342">
        <v>194562</v>
      </c>
      <c r="K414" s="342">
        <v>86229</v>
      </c>
      <c r="L414" s="342">
        <v>86275</v>
      </c>
      <c r="M414" s="342">
        <v>68797</v>
      </c>
      <c r="N414" s="342">
        <v>82181</v>
      </c>
      <c r="O414" s="342">
        <v>83934</v>
      </c>
      <c r="P414" s="342" t="s">
        <v>1174</v>
      </c>
      <c r="Q414" s="342"/>
      <c r="R414" s="342" t="s">
        <v>1138</v>
      </c>
      <c r="S414" s="342"/>
      <c r="T414" s="342"/>
      <c r="U414" s="342"/>
      <c r="V414" s="342"/>
      <c r="W414" s="342"/>
      <c r="X414" s="342">
        <v>194562</v>
      </c>
      <c r="Y414" s="342">
        <v>86229</v>
      </c>
      <c r="Z414" s="342">
        <v>86275</v>
      </c>
      <c r="AA414" s="342">
        <v>68797</v>
      </c>
      <c r="AB414" s="342">
        <v>82181</v>
      </c>
      <c r="AC414" s="342">
        <v>83934</v>
      </c>
      <c r="AD414" s="342" t="s">
        <v>2340</v>
      </c>
      <c r="AE414" s="342" t="s">
        <v>2022</v>
      </c>
      <c r="AF414" s="342" t="s">
        <v>2022</v>
      </c>
      <c r="AG414" s="342"/>
    </row>
    <row r="415" spans="1:33" s="124" customFormat="1" x14ac:dyDescent="0.3">
      <c r="A415" s="340" t="s">
        <v>1976</v>
      </c>
      <c r="B415" s="342" t="s">
        <v>123</v>
      </c>
      <c r="C415" s="342"/>
      <c r="D415" s="342" t="s">
        <v>55</v>
      </c>
      <c r="E415" s="342"/>
      <c r="F415" s="342"/>
      <c r="G415" s="342"/>
      <c r="H415" s="342"/>
      <c r="I415" s="342"/>
      <c r="J415" s="342">
        <v>6547</v>
      </c>
      <c r="K415" s="342">
        <v>6117</v>
      </c>
      <c r="L415" s="342">
        <v>6405</v>
      </c>
      <c r="M415" s="342">
        <v>6327</v>
      </c>
      <c r="N415" s="342">
        <v>6080</v>
      </c>
      <c r="O415" s="342">
        <v>6135</v>
      </c>
      <c r="P415" s="342" t="s">
        <v>1175</v>
      </c>
      <c r="Q415" s="342"/>
      <c r="R415" s="342" t="s">
        <v>1138</v>
      </c>
      <c r="S415" s="342"/>
      <c r="T415" s="342"/>
      <c r="U415" s="342"/>
      <c r="V415" s="342"/>
      <c r="W415" s="342"/>
      <c r="X415" s="342">
        <v>6547</v>
      </c>
      <c r="Y415" s="342">
        <v>6117</v>
      </c>
      <c r="Z415" s="342">
        <v>6405</v>
      </c>
      <c r="AA415" s="342">
        <v>6327</v>
      </c>
      <c r="AB415" s="342">
        <v>6080</v>
      </c>
      <c r="AC415" s="342">
        <v>6135</v>
      </c>
      <c r="AD415" s="342" t="s">
        <v>2340</v>
      </c>
      <c r="AE415" s="342" t="s">
        <v>2022</v>
      </c>
      <c r="AF415" s="342" t="s">
        <v>2022</v>
      </c>
      <c r="AG415" s="342"/>
    </row>
    <row r="416" spans="1:33" s="124" customFormat="1" x14ac:dyDescent="0.3">
      <c r="A416" s="340" t="s">
        <v>1977</v>
      </c>
      <c r="B416" s="342" t="s">
        <v>90</v>
      </c>
      <c r="C416" s="342"/>
      <c r="D416" s="342" t="s">
        <v>55</v>
      </c>
      <c r="E416" s="342"/>
      <c r="F416" s="342"/>
      <c r="G416" s="342"/>
      <c r="H416" s="342"/>
      <c r="I416" s="342"/>
      <c r="J416" s="342">
        <v>14971</v>
      </c>
      <c r="K416" s="342">
        <v>15824</v>
      </c>
      <c r="L416" s="342">
        <v>17661</v>
      </c>
      <c r="M416" s="342">
        <v>19579</v>
      </c>
      <c r="N416" s="342">
        <v>18267</v>
      </c>
      <c r="O416" s="342">
        <v>18958</v>
      </c>
      <c r="P416" s="342" t="s">
        <v>1176</v>
      </c>
      <c r="Q416" s="342"/>
      <c r="R416" s="342" t="s">
        <v>1138</v>
      </c>
      <c r="S416" s="342"/>
      <c r="T416" s="342"/>
      <c r="U416" s="342"/>
      <c r="V416" s="342"/>
      <c r="W416" s="342"/>
      <c r="X416" s="342">
        <v>14971</v>
      </c>
      <c r="Y416" s="342">
        <v>15824</v>
      </c>
      <c r="Z416" s="342">
        <v>17661</v>
      </c>
      <c r="AA416" s="342">
        <v>19579</v>
      </c>
      <c r="AB416" s="342">
        <v>18267</v>
      </c>
      <c r="AC416" s="342">
        <v>18958</v>
      </c>
      <c r="AD416" s="342" t="s">
        <v>2340</v>
      </c>
      <c r="AE416" s="342" t="s">
        <v>2022</v>
      </c>
      <c r="AF416" s="342" t="s">
        <v>2022</v>
      </c>
      <c r="AG416" s="342"/>
    </row>
    <row r="417" spans="1:33" s="124" customFormat="1" x14ac:dyDescent="0.3">
      <c r="A417" s="340" t="s">
        <v>1978</v>
      </c>
      <c r="B417" s="342" t="s">
        <v>91</v>
      </c>
      <c r="C417" s="342"/>
      <c r="D417" s="342" t="s">
        <v>55</v>
      </c>
      <c r="E417" s="342"/>
      <c r="F417" s="342"/>
      <c r="G417" s="342"/>
      <c r="H417" s="342"/>
      <c r="I417" s="342"/>
      <c r="J417" s="342">
        <v>133</v>
      </c>
      <c r="K417" s="342">
        <v>0</v>
      </c>
      <c r="L417" s="342">
        <v>0</v>
      </c>
      <c r="M417" s="342">
        <v>0</v>
      </c>
      <c r="N417" s="342">
        <v>0</v>
      </c>
      <c r="O417" s="342">
        <v>0</v>
      </c>
      <c r="P417" s="342" t="s">
        <v>1177</v>
      </c>
      <c r="Q417" s="342"/>
      <c r="R417" s="342" t="s">
        <v>1138</v>
      </c>
      <c r="S417" s="342"/>
      <c r="T417" s="342"/>
      <c r="U417" s="342"/>
      <c r="V417" s="342"/>
      <c r="W417" s="342"/>
      <c r="X417" s="342">
        <v>133</v>
      </c>
      <c r="Y417" s="342">
        <v>0</v>
      </c>
      <c r="Z417" s="342">
        <v>0</v>
      </c>
      <c r="AA417" s="342">
        <v>0</v>
      </c>
      <c r="AB417" s="342">
        <v>0</v>
      </c>
      <c r="AC417" s="342">
        <v>0</v>
      </c>
      <c r="AD417" s="342" t="s">
        <v>2340</v>
      </c>
      <c r="AE417" s="342" t="s">
        <v>2022</v>
      </c>
      <c r="AF417" s="342" t="s">
        <v>2022</v>
      </c>
      <c r="AG417" s="342"/>
    </row>
    <row r="418" spans="1:33" s="124" customFormat="1" x14ac:dyDescent="0.3">
      <c r="A418" s="340" t="s">
        <v>1979</v>
      </c>
      <c r="B418" s="342" t="s">
        <v>1982</v>
      </c>
      <c r="C418" s="342"/>
      <c r="D418" s="342" t="s">
        <v>55</v>
      </c>
      <c r="E418" s="342"/>
      <c r="F418" s="342"/>
      <c r="G418" s="342"/>
      <c r="H418" s="342"/>
      <c r="I418" s="342"/>
      <c r="J418" s="342">
        <v>0</v>
      </c>
      <c r="K418" s="342">
        <v>11</v>
      </c>
      <c r="L418" s="342">
        <v>16</v>
      </c>
      <c r="M418" s="342">
        <v>19</v>
      </c>
      <c r="N418" s="342">
        <v>19</v>
      </c>
      <c r="O418" s="342">
        <v>19</v>
      </c>
      <c r="P418" s="342" t="s">
        <v>1983</v>
      </c>
      <c r="Q418" s="342"/>
      <c r="R418" s="342" t="s">
        <v>1138</v>
      </c>
      <c r="S418" s="342"/>
      <c r="T418" s="342"/>
      <c r="U418" s="342"/>
      <c r="V418" s="342"/>
      <c r="W418" s="342"/>
      <c r="X418" s="342">
        <v>0</v>
      </c>
      <c r="Y418" s="342">
        <v>11</v>
      </c>
      <c r="Z418" s="342">
        <v>16</v>
      </c>
      <c r="AA418" s="342">
        <v>19</v>
      </c>
      <c r="AB418" s="342">
        <v>19</v>
      </c>
      <c r="AC418" s="342">
        <v>19</v>
      </c>
      <c r="AD418" s="342" t="s">
        <v>2340</v>
      </c>
      <c r="AE418" s="342" t="s">
        <v>2022</v>
      </c>
      <c r="AF418" s="342" t="s">
        <v>2022</v>
      </c>
      <c r="AG418" s="342"/>
    </row>
    <row r="419" spans="1:33" s="124" customFormat="1" x14ac:dyDescent="0.3">
      <c r="A419" s="340" t="s">
        <v>1980</v>
      </c>
      <c r="B419" s="342" t="s">
        <v>3</v>
      </c>
      <c r="C419" s="342"/>
      <c r="D419" s="342" t="s">
        <v>55</v>
      </c>
      <c r="E419" s="342"/>
      <c r="F419" s="342"/>
      <c r="G419" s="342"/>
      <c r="H419" s="342"/>
      <c r="I419" s="342"/>
      <c r="J419" s="342">
        <f t="shared" ref="J419:O419" si="9">J405+J410+J414+J415+J416+J417+J418</f>
        <v>3362177</v>
      </c>
      <c r="K419" s="342">
        <f t="shared" si="9"/>
        <v>3436160</v>
      </c>
      <c r="L419" s="342">
        <f t="shared" si="9"/>
        <v>3608844</v>
      </c>
      <c r="M419" s="342">
        <f t="shared" si="9"/>
        <v>3704260</v>
      </c>
      <c r="N419" s="342">
        <f t="shared" si="9"/>
        <v>3787881</v>
      </c>
      <c r="O419" s="342">
        <f t="shared" si="9"/>
        <v>4186979</v>
      </c>
      <c r="P419" s="342" t="s">
        <v>1179</v>
      </c>
      <c r="Q419" s="342"/>
      <c r="R419" s="342" t="s">
        <v>1138</v>
      </c>
      <c r="S419" s="342"/>
      <c r="T419" s="342"/>
      <c r="U419" s="342"/>
      <c r="V419" s="342"/>
      <c r="W419" s="342"/>
      <c r="X419" s="342">
        <f t="shared" ref="X419:AC419" si="10">X405+X410+X414+X415+X416+X417+X418</f>
        <v>3362177</v>
      </c>
      <c r="Y419" s="342">
        <f t="shared" si="10"/>
        <v>3436160</v>
      </c>
      <c r="Z419" s="342">
        <f t="shared" si="10"/>
        <v>3608844</v>
      </c>
      <c r="AA419" s="342">
        <f t="shared" si="10"/>
        <v>3704260</v>
      </c>
      <c r="AB419" s="342">
        <f t="shared" si="10"/>
        <v>3787881</v>
      </c>
      <c r="AC419" s="342">
        <f t="shared" si="10"/>
        <v>4186979</v>
      </c>
      <c r="AD419" s="342" t="s">
        <v>2340</v>
      </c>
      <c r="AE419" s="342" t="s">
        <v>2343</v>
      </c>
      <c r="AF419" s="342" t="s">
        <v>2022</v>
      </c>
      <c r="AG419" s="342"/>
    </row>
    <row r="420" spans="1:33" s="124" customFormat="1" x14ac:dyDescent="0.3">
      <c r="A420" s="340" t="s">
        <v>1984</v>
      </c>
      <c r="B420" s="342" t="s">
        <v>1985</v>
      </c>
      <c r="C420" s="342"/>
      <c r="D420" s="342" t="s">
        <v>765</v>
      </c>
      <c r="E420" s="342"/>
      <c r="F420" s="342"/>
      <c r="G420" s="342"/>
      <c r="H420" s="342"/>
      <c r="I420" s="342"/>
      <c r="J420" s="342">
        <v>6995</v>
      </c>
      <c r="K420" s="342">
        <v>6356</v>
      </c>
      <c r="L420" s="342">
        <v>6470</v>
      </c>
      <c r="M420" s="342">
        <v>6840</v>
      </c>
      <c r="N420" s="359">
        <v>7802</v>
      </c>
      <c r="O420" s="359">
        <v>8553</v>
      </c>
      <c r="P420" s="342" t="s">
        <v>1986</v>
      </c>
      <c r="Q420" s="342"/>
      <c r="R420" s="342" t="s">
        <v>2002</v>
      </c>
      <c r="S420" s="342"/>
      <c r="T420" s="342"/>
      <c r="U420" s="342"/>
      <c r="V420" s="342"/>
      <c r="W420" s="342"/>
      <c r="X420" s="342">
        <v>6995</v>
      </c>
      <c r="Y420" s="342">
        <v>6356</v>
      </c>
      <c r="Z420" s="342">
        <v>6470</v>
      </c>
      <c r="AA420" s="342">
        <v>6840</v>
      </c>
      <c r="AB420" s="359">
        <v>7802</v>
      </c>
      <c r="AC420" s="359">
        <v>8553</v>
      </c>
      <c r="AD420" s="342" t="s">
        <v>2341</v>
      </c>
      <c r="AE420" s="342" t="s">
        <v>2022</v>
      </c>
      <c r="AF420" s="342" t="s">
        <v>2022</v>
      </c>
      <c r="AG420" s="342"/>
    </row>
    <row r="421" spans="1:33" s="124" customFormat="1" x14ac:dyDescent="0.3">
      <c r="A421" s="340" t="s">
        <v>1981</v>
      </c>
      <c r="B421" s="342" t="s">
        <v>766</v>
      </c>
      <c r="C421" s="342"/>
      <c r="D421" s="342" t="s">
        <v>767</v>
      </c>
      <c r="E421" s="342"/>
      <c r="F421" s="342"/>
      <c r="G421" s="342"/>
      <c r="H421" s="342"/>
      <c r="I421" s="342"/>
      <c r="J421" s="342" t="s">
        <v>70</v>
      </c>
      <c r="K421" s="359">
        <f>(K420/J420-1)*100</f>
        <v>-9.1350964974982176</v>
      </c>
      <c r="L421" s="359">
        <f>(L420/K420-1)*100</f>
        <v>1.7935808684707455</v>
      </c>
      <c r="M421" s="359">
        <f>(M420/L420-1)*100</f>
        <v>5.7187017001545604</v>
      </c>
      <c r="N421" s="359">
        <f>(N420/M420-1)*100</f>
        <v>14.064327485380112</v>
      </c>
      <c r="O421" s="359">
        <f>(O420/N420-1)*100</f>
        <v>9.6257369905152537</v>
      </c>
      <c r="P421" s="342" t="s">
        <v>1185</v>
      </c>
      <c r="Q421" s="342"/>
      <c r="R421" s="342" t="s">
        <v>1139</v>
      </c>
      <c r="S421" s="342"/>
      <c r="T421" s="342"/>
      <c r="U421" s="342"/>
      <c r="V421" s="342"/>
      <c r="W421" s="342"/>
      <c r="X421" s="342" t="s">
        <v>70</v>
      </c>
      <c r="Y421" s="359">
        <f>(Y420/X420-1)*100</f>
        <v>-9.1350964974982176</v>
      </c>
      <c r="Z421" s="359">
        <f>(Z420/Y420-1)*100</f>
        <v>1.7935808684707455</v>
      </c>
      <c r="AA421" s="359">
        <f>(AA420/Z420-1)*100</f>
        <v>5.7187017001545604</v>
      </c>
      <c r="AB421" s="359">
        <f>(AB420/AA420-1)*100</f>
        <v>14.064327485380112</v>
      </c>
      <c r="AC421" s="359">
        <f>(AC420/AB420-1)*100</f>
        <v>9.6257369905152537</v>
      </c>
      <c r="AD421" s="342" t="s">
        <v>2342</v>
      </c>
      <c r="AE421" s="342" t="s">
        <v>2022</v>
      </c>
      <c r="AF421" s="342" t="s">
        <v>2022</v>
      </c>
      <c r="AG421" s="342"/>
    </row>
    <row r="422" spans="1:33" x14ac:dyDescent="0.3">
      <c r="A422" s="343" t="s">
        <v>784</v>
      </c>
      <c r="B422" s="344" t="s">
        <v>798</v>
      </c>
      <c r="C422" s="344"/>
      <c r="D422" s="344"/>
      <c r="E422" s="344"/>
      <c r="F422" s="344"/>
      <c r="G422" s="344"/>
      <c r="H422" s="344"/>
      <c r="I422" s="344"/>
      <c r="J422" s="344"/>
      <c r="K422" s="344"/>
      <c r="L422" s="344"/>
      <c r="M422" s="344"/>
      <c r="N422" s="344"/>
      <c r="O422" s="344"/>
      <c r="P422" s="344" t="s">
        <v>1196</v>
      </c>
      <c r="Q422" s="344"/>
      <c r="R422" s="344"/>
      <c r="S422" s="344"/>
      <c r="T422" s="344"/>
      <c r="U422" s="344"/>
      <c r="V422" s="344"/>
      <c r="W422" s="344"/>
      <c r="X422" s="344"/>
      <c r="Y422" s="344"/>
      <c r="Z422" s="344"/>
      <c r="AA422" s="344"/>
      <c r="AB422" s="344"/>
      <c r="AC422" s="344"/>
      <c r="AD422" s="344"/>
      <c r="AE422" s="344"/>
      <c r="AF422" s="344"/>
      <c r="AG422" s="344"/>
    </row>
    <row r="423" spans="1:33" x14ac:dyDescent="0.3">
      <c r="A423" s="343" t="s">
        <v>785</v>
      </c>
      <c r="B423" s="344" t="s">
        <v>286</v>
      </c>
      <c r="C423" s="344"/>
      <c r="D423" s="344" t="s">
        <v>55</v>
      </c>
      <c r="E423" s="344">
        <v>2354000</v>
      </c>
      <c r="F423" s="344">
        <v>2440000</v>
      </c>
      <c r="G423" s="344">
        <v>2716603</v>
      </c>
      <c r="H423" s="344">
        <v>2807496</v>
      </c>
      <c r="I423" s="344">
        <v>3130117</v>
      </c>
      <c r="J423" s="344">
        <v>3066154</v>
      </c>
      <c r="K423" s="344">
        <v>3154215</v>
      </c>
      <c r="L423" s="344">
        <v>3325659</v>
      </c>
      <c r="M423" s="344">
        <v>3664374</v>
      </c>
      <c r="N423" s="344">
        <v>3747637</v>
      </c>
      <c r="O423" s="344"/>
      <c r="P423" s="344" t="s">
        <v>1186</v>
      </c>
      <c r="Q423" s="344"/>
      <c r="R423" s="344" t="s">
        <v>1138</v>
      </c>
      <c r="S423" s="344">
        <v>2354000</v>
      </c>
      <c r="T423" s="344">
        <v>2440000</v>
      </c>
      <c r="U423" s="344">
        <v>2716603</v>
      </c>
      <c r="V423" s="344">
        <v>2807496</v>
      </c>
      <c r="W423" s="344">
        <v>3130117</v>
      </c>
      <c r="X423" s="344">
        <v>3066154</v>
      </c>
      <c r="Y423" s="344">
        <v>3154215</v>
      </c>
      <c r="Z423" s="344">
        <v>3325659</v>
      </c>
      <c r="AA423" s="344">
        <v>3664374</v>
      </c>
      <c r="AB423" s="344">
        <v>3747637</v>
      </c>
      <c r="AC423" s="344"/>
      <c r="AD423" s="344" t="s">
        <v>2340</v>
      </c>
      <c r="AE423" s="344" t="s">
        <v>2022</v>
      </c>
      <c r="AF423" s="344" t="s">
        <v>2022</v>
      </c>
      <c r="AG423" s="344"/>
    </row>
    <row r="424" spans="1:33" x14ac:dyDescent="0.3">
      <c r="A424" s="343" t="s">
        <v>787</v>
      </c>
      <c r="B424" s="344" t="s">
        <v>264</v>
      </c>
      <c r="C424" s="344"/>
      <c r="D424" s="344" t="s">
        <v>55</v>
      </c>
      <c r="E424" s="344">
        <v>774000</v>
      </c>
      <c r="F424" s="344">
        <v>822000</v>
      </c>
      <c r="G424" s="344">
        <v>872145</v>
      </c>
      <c r="H424" s="344">
        <v>944285</v>
      </c>
      <c r="I424" s="344">
        <v>1005718</v>
      </c>
      <c r="J424" s="344">
        <v>900962</v>
      </c>
      <c r="K424" s="344">
        <v>914166</v>
      </c>
      <c r="L424" s="344">
        <v>1003416</v>
      </c>
      <c r="M424" s="344">
        <v>1129769</v>
      </c>
      <c r="N424" s="344">
        <v>959241</v>
      </c>
      <c r="O424" s="344"/>
      <c r="P424" s="344" t="s">
        <v>1187</v>
      </c>
      <c r="Q424" s="344"/>
      <c r="R424" s="344" t="s">
        <v>1138</v>
      </c>
      <c r="S424" s="344">
        <v>774000</v>
      </c>
      <c r="T424" s="344">
        <v>822000</v>
      </c>
      <c r="U424" s="344">
        <v>872145</v>
      </c>
      <c r="V424" s="344">
        <v>944285</v>
      </c>
      <c r="W424" s="344">
        <v>1005718</v>
      </c>
      <c r="X424" s="344">
        <v>900962</v>
      </c>
      <c r="Y424" s="344">
        <v>914166</v>
      </c>
      <c r="Z424" s="344">
        <v>1003416</v>
      </c>
      <c r="AA424" s="344">
        <v>1129769</v>
      </c>
      <c r="AB424" s="344">
        <v>959241</v>
      </c>
      <c r="AC424" s="344"/>
      <c r="AD424" s="344" t="s">
        <v>2340</v>
      </c>
      <c r="AE424" s="344" t="s">
        <v>2022</v>
      </c>
      <c r="AF424" s="344" t="s">
        <v>2022</v>
      </c>
      <c r="AG424" s="344"/>
    </row>
    <row r="425" spans="1:33" x14ac:dyDescent="0.3">
      <c r="A425" s="343" t="s">
        <v>788</v>
      </c>
      <c r="B425" s="344" t="s">
        <v>265</v>
      </c>
      <c r="C425" s="344"/>
      <c r="D425" s="344" t="s">
        <v>55</v>
      </c>
      <c r="E425" s="344">
        <v>0</v>
      </c>
      <c r="F425" s="344">
        <v>0</v>
      </c>
      <c r="G425" s="344">
        <v>0</v>
      </c>
      <c r="H425" s="344">
        <v>0</v>
      </c>
      <c r="I425" s="344">
        <v>33</v>
      </c>
      <c r="J425" s="344">
        <v>3824</v>
      </c>
      <c r="K425" s="344">
        <v>3586</v>
      </c>
      <c r="L425" s="344">
        <v>3899</v>
      </c>
      <c r="M425" s="344">
        <v>12073</v>
      </c>
      <c r="N425" s="344">
        <v>9413</v>
      </c>
      <c r="O425" s="344"/>
      <c r="P425" s="344" t="s">
        <v>1188</v>
      </c>
      <c r="Q425" s="344"/>
      <c r="R425" s="344" t="s">
        <v>1138</v>
      </c>
      <c r="S425" s="344">
        <v>0</v>
      </c>
      <c r="T425" s="344">
        <v>0</v>
      </c>
      <c r="U425" s="344">
        <v>0</v>
      </c>
      <c r="V425" s="344">
        <v>0</v>
      </c>
      <c r="W425" s="344">
        <v>33</v>
      </c>
      <c r="X425" s="344">
        <v>3824</v>
      </c>
      <c r="Y425" s="344">
        <v>3586</v>
      </c>
      <c r="Z425" s="344">
        <v>3899</v>
      </c>
      <c r="AA425" s="344">
        <v>12073</v>
      </c>
      <c r="AB425" s="344">
        <v>9413</v>
      </c>
      <c r="AC425" s="344"/>
      <c r="AD425" s="344" t="s">
        <v>2340</v>
      </c>
      <c r="AE425" s="344" t="s">
        <v>2022</v>
      </c>
      <c r="AF425" s="344" t="s">
        <v>2022</v>
      </c>
      <c r="AG425" s="344"/>
    </row>
    <row r="426" spans="1:33" x14ac:dyDescent="0.3">
      <c r="A426" s="343" t="s">
        <v>789</v>
      </c>
      <c r="B426" s="344" t="s">
        <v>266</v>
      </c>
      <c r="C426" s="344"/>
      <c r="D426" s="344" t="s">
        <v>55</v>
      </c>
      <c r="E426" s="344">
        <v>1580000</v>
      </c>
      <c r="F426" s="344">
        <v>1618000</v>
      </c>
      <c r="G426" s="344">
        <v>1844458</v>
      </c>
      <c r="H426" s="344">
        <v>1863211</v>
      </c>
      <c r="I426" s="344">
        <v>2124366</v>
      </c>
      <c r="J426" s="344">
        <v>2161367</v>
      </c>
      <c r="K426" s="344">
        <v>2130842</v>
      </c>
      <c r="L426" s="344">
        <v>1728421</v>
      </c>
      <c r="M426" s="344">
        <v>1427556</v>
      </c>
      <c r="N426" s="344">
        <v>1824246</v>
      </c>
      <c r="O426" s="344"/>
      <c r="P426" s="344" t="s">
        <v>1189</v>
      </c>
      <c r="Q426" s="344"/>
      <c r="R426" s="344" t="s">
        <v>1138</v>
      </c>
      <c r="S426" s="344">
        <v>1580000</v>
      </c>
      <c r="T426" s="344">
        <v>1618000</v>
      </c>
      <c r="U426" s="344">
        <v>1844458</v>
      </c>
      <c r="V426" s="344">
        <v>1863211</v>
      </c>
      <c r="W426" s="344">
        <v>2124366</v>
      </c>
      <c r="X426" s="344">
        <v>2161367</v>
      </c>
      <c r="Y426" s="344">
        <v>2130842</v>
      </c>
      <c r="Z426" s="344">
        <v>1728421</v>
      </c>
      <c r="AA426" s="344">
        <v>1427556</v>
      </c>
      <c r="AB426" s="344">
        <v>1824246</v>
      </c>
      <c r="AC426" s="344"/>
      <c r="AD426" s="344" t="s">
        <v>2340</v>
      </c>
      <c r="AE426" s="344" t="s">
        <v>2343</v>
      </c>
      <c r="AF426" s="344" t="s">
        <v>2022</v>
      </c>
      <c r="AG426" s="344"/>
    </row>
    <row r="427" spans="1:33" x14ac:dyDescent="0.3">
      <c r="A427" s="343" t="s">
        <v>790</v>
      </c>
      <c r="B427" s="344" t="s">
        <v>267</v>
      </c>
      <c r="C427" s="344"/>
      <c r="D427" s="344" t="s">
        <v>55</v>
      </c>
      <c r="E427" s="344">
        <v>0</v>
      </c>
      <c r="F427" s="344">
        <v>0</v>
      </c>
      <c r="G427" s="344">
        <v>0</v>
      </c>
      <c r="H427" s="344">
        <v>0</v>
      </c>
      <c r="I427" s="344">
        <v>0</v>
      </c>
      <c r="J427" s="344">
        <v>0</v>
      </c>
      <c r="K427" s="344">
        <v>105620</v>
      </c>
      <c r="L427" s="344">
        <v>589923</v>
      </c>
      <c r="M427" s="344">
        <v>824778</v>
      </c>
      <c r="N427" s="344">
        <v>701352</v>
      </c>
      <c r="O427" s="344"/>
      <c r="P427" s="344" t="s">
        <v>1190</v>
      </c>
      <c r="Q427" s="344"/>
      <c r="R427" s="344" t="s">
        <v>1138</v>
      </c>
      <c r="S427" s="344">
        <v>0</v>
      </c>
      <c r="T427" s="344">
        <v>0</v>
      </c>
      <c r="U427" s="344">
        <v>0</v>
      </c>
      <c r="V427" s="344">
        <v>0</v>
      </c>
      <c r="W427" s="344">
        <v>0</v>
      </c>
      <c r="X427" s="344">
        <v>0</v>
      </c>
      <c r="Y427" s="344">
        <v>105620</v>
      </c>
      <c r="Z427" s="344">
        <v>589923</v>
      </c>
      <c r="AA427" s="344">
        <v>824778</v>
      </c>
      <c r="AB427" s="344">
        <v>701352</v>
      </c>
      <c r="AC427" s="344"/>
      <c r="AD427" s="344" t="s">
        <v>2340</v>
      </c>
      <c r="AE427" s="344" t="s">
        <v>2343</v>
      </c>
      <c r="AF427" s="344" t="s">
        <v>2022</v>
      </c>
      <c r="AG427" s="344"/>
    </row>
    <row r="428" spans="1:33" x14ac:dyDescent="0.3">
      <c r="A428" s="343" t="s">
        <v>791</v>
      </c>
      <c r="B428" s="344" t="s">
        <v>961</v>
      </c>
      <c r="C428" s="344"/>
      <c r="D428" s="344" t="s">
        <v>55</v>
      </c>
      <c r="E428" s="344">
        <v>0</v>
      </c>
      <c r="F428" s="344">
        <v>0</v>
      </c>
      <c r="G428" s="344">
        <v>0</v>
      </c>
      <c r="H428" s="344">
        <v>0</v>
      </c>
      <c r="I428" s="344">
        <v>0</v>
      </c>
      <c r="J428" s="344">
        <v>0</v>
      </c>
      <c r="K428" s="344">
        <v>0</v>
      </c>
      <c r="L428" s="344">
        <v>0</v>
      </c>
      <c r="M428" s="344">
        <v>270198</v>
      </c>
      <c r="N428" s="344">
        <v>253385</v>
      </c>
      <c r="O428" s="344"/>
      <c r="P428" s="344" t="s">
        <v>1197</v>
      </c>
      <c r="Q428" s="344"/>
      <c r="R428" s="344" t="s">
        <v>1138</v>
      </c>
      <c r="S428" s="344">
        <v>0</v>
      </c>
      <c r="T428" s="344">
        <v>0</v>
      </c>
      <c r="U428" s="344">
        <v>0</v>
      </c>
      <c r="V428" s="344">
        <v>0</v>
      </c>
      <c r="W428" s="344">
        <v>0</v>
      </c>
      <c r="X428" s="344">
        <v>0</v>
      </c>
      <c r="Y428" s="344">
        <v>0</v>
      </c>
      <c r="Z428" s="344">
        <v>0</v>
      </c>
      <c r="AA428" s="344">
        <v>270198</v>
      </c>
      <c r="AB428" s="344">
        <v>253385</v>
      </c>
      <c r="AC428" s="344"/>
      <c r="AD428" s="344" t="s">
        <v>2340</v>
      </c>
      <c r="AE428" s="344" t="s">
        <v>2343</v>
      </c>
      <c r="AF428" s="344" t="s">
        <v>2022</v>
      </c>
      <c r="AG428" s="344"/>
    </row>
    <row r="429" spans="1:33" x14ac:dyDescent="0.3">
      <c r="A429" s="343" t="s">
        <v>786</v>
      </c>
      <c r="B429" s="344" t="s">
        <v>323</v>
      </c>
      <c r="C429" s="344"/>
      <c r="D429" s="344" t="s">
        <v>55</v>
      </c>
      <c r="E429" s="344">
        <v>641000</v>
      </c>
      <c r="F429" s="344">
        <v>793000</v>
      </c>
      <c r="G429" s="344">
        <v>840077</v>
      </c>
      <c r="H429" s="344">
        <v>709690</v>
      </c>
      <c r="I429" s="344">
        <v>1678829</v>
      </c>
      <c r="J429" s="344">
        <v>1773696</v>
      </c>
      <c r="K429" s="344">
        <v>1628330</v>
      </c>
      <c r="L429" s="344">
        <v>1744709</v>
      </c>
      <c r="M429" s="344">
        <v>1949157</v>
      </c>
      <c r="N429" s="344">
        <v>2126380</v>
      </c>
      <c r="O429" s="344"/>
      <c r="P429" s="344" t="s">
        <v>1191</v>
      </c>
      <c r="Q429" s="344"/>
      <c r="R429" s="344" t="s">
        <v>1138</v>
      </c>
      <c r="S429" s="344">
        <v>641000</v>
      </c>
      <c r="T429" s="344">
        <v>793000</v>
      </c>
      <c r="U429" s="344">
        <v>840077</v>
      </c>
      <c r="V429" s="344">
        <v>709690</v>
      </c>
      <c r="W429" s="344">
        <v>1678829</v>
      </c>
      <c r="X429" s="344">
        <v>1773696</v>
      </c>
      <c r="Y429" s="344">
        <v>1628330</v>
      </c>
      <c r="Z429" s="344">
        <v>1744709</v>
      </c>
      <c r="AA429" s="344">
        <v>1949157</v>
      </c>
      <c r="AB429" s="344">
        <v>2126380</v>
      </c>
      <c r="AC429" s="344"/>
      <c r="AD429" s="344" t="s">
        <v>2340</v>
      </c>
      <c r="AE429" s="344" t="s">
        <v>2022</v>
      </c>
      <c r="AF429" s="344" t="s">
        <v>2022</v>
      </c>
      <c r="AG429" s="344"/>
    </row>
    <row r="430" spans="1:33" x14ac:dyDescent="0.3">
      <c r="A430" s="343" t="s">
        <v>792</v>
      </c>
      <c r="B430" s="344" t="s">
        <v>268</v>
      </c>
      <c r="C430" s="344"/>
      <c r="D430" s="344" t="s">
        <v>55</v>
      </c>
      <c r="E430" s="344">
        <v>641000</v>
      </c>
      <c r="F430" s="344">
        <v>793000</v>
      </c>
      <c r="G430" s="344">
        <v>840077</v>
      </c>
      <c r="H430" s="344">
        <v>709690</v>
      </c>
      <c r="I430" s="344">
        <v>1245800</v>
      </c>
      <c r="J430" s="344">
        <v>1345984</v>
      </c>
      <c r="K430" s="344">
        <v>1235669</v>
      </c>
      <c r="L430" s="344">
        <v>1301761</v>
      </c>
      <c r="M430" s="344">
        <v>1431370</v>
      </c>
      <c r="N430" s="344">
        <v>1608573</v>
      </c>
      <c r="O430" s="344"/>
      <c r="P430" s="344" t="s">
        <v>1192</v>
      </c>
      <c r="Q430" s="344"/>
      <c r="R430" s="344" t="s">
        <v>1138</v>
      </c>
      <c r="S430" s="344">
        <v>641000</v>
      </c>
      <c r="T430" s="344">
        <v>793000</v>
      </c>
      <c r="U430" s="344">
        <v>840077</v>
      </c>
      <c r="V430" s="344">
        <v>709690</v>
      </c>
      <c r="W430" s="344">
        <v>1245800</v>
      </c>
      <c r="X430" s="344">
        <v>1345984</v>
      </c>
      <c r="Y430" s="344">
        <v>1235669</v>
      </c>
      <c r="Z430" s="344">
        <v>1301761</v>
      </c>
      <c r="AA430" s="344">
        <v>1431370</v>
      </c>
      <c r="AB430" s="344">
        <v>1608573</v>
      </c>
      <c r="AC430" s="344"/>
      <c r="AD430" s="344" t="s">
        <v>2340</v>
      </c>
      <c r="AE430" s="344" t="s">
        <v>2022</v>
      </c>
      <c r="AF430" s="344" t="s">
        <v>2022</v>
      </c>
      <c r="AG430" s="344"/>
    </row>
    <row r="431" spans="1:33" x14ac:dyDescent="0.3">
      <c r="A431" s="343" t="s">
        <v>793</v>
      </c>
      <c r="B431" s="344" t="s">
        <v>797</v>
      </c>
      <c r="C431" s="344"/>
      <c r="D431" s="344" t="s">
        <v>55</v>
      </c>
      <c r="E431" s="344" t="s">
        <v>70</v>
      </c>
      <c r="F431" s="344" t="s">
        <v>70</v>
      </c>
      <c r="G431" s="344" t="s">
        <v>70</v>
      </c>
      <c r="H431" s="344" t="s">
        <v>70</v>
      </c>
      <c r="I431" s="344">
        <v>433029</v>
      </c>
      <c r="J431" s="344">
        <v>427713</v>
      </c>
      <c r="K431" s="344">
        <v>392660</v>
      </c>
      <c r="L431" s="344">
        <v>442948</v>
      </c>
      <c r="M431" s="344">
        <v>517787</v>
      </c>
      <c r="N431" s="344">
        <v>517807</v>
      </c>
      <c r="O431" s="344"/>
      <c r="P431" s="344" t="s">
        <v>1198</v>
      </c>
      <c r="Q431" s="344"/>
      <c r="R431" s="344" t="s">
        <v>1138</v>
      </c>
      <c r="S431" s="344" t="s">
        <v>70</v>
      </c>
      <c r="T431" s="344" t="s">
        <v>70</v>
      </c>
      <c r="U431" s="344" t="s">
        <v>70</v>
      </c>
      <c r="V431" s="344" t="s">
        <v>70</v>
      </c>
      <c r="W431" s="344">
        <v>433029</v>
      </c>
      <c r="X431" s="344">
        <v>427713</v>
      </c>
      <c r="Y431" s="344">
        <v>392660</v>
      </c>
      <c r="Z431" s="344">
        <v>442948</v>
      </c>
      <c r="AA431" s="344">
        <v>517787</v>
      </c>
      <c r="AB431" s="344">
        <v>517807</v>
      </c>
      <c r="AC431" s="344"/>
      <c r="AD431" s="344" t="s">
        <v>2340</v>
      </c>
      <c r="AE431" s="344" t="s">
        <v>2022</v>
      </c>
      <c r="AF431" s="344" t="s">
        <v>2022</v>
      </c>
      <c r="AG431" s="344"/>
    </row>
    <row r="432" spans="1:33" x14ac:dyDescent="0.3">
      <c r="A432" s="343" t="s">
        <v>794</v>
      </c>
      <c r="B432" s="344" t="s">
        <v>287</v>
      </c>
      <c r="C432" s="344"/>
      <c r="D432" s="344" t="s">
        <v>54</v>
      </c>
      <c r="E432" s="344" t="s">
        <v>70</v>
      </c>
      <c r="F432" s="344" t="s">
        <v>70</v>
      </c>
      <c r="G432" s="344" t="s">
        <v>70</v>
      </c>
      <c r="H432" s="344" t="s">
        <v>70</v>
      </c>
      <c r="I432" s="344">
        <v>0</v>
      </c>
      <c r="J432" s="344">
        <v>0.1</v>
      </c>
      <c r="K432" s="344">
        <v>3</v>
      </c>
      <c r="L432" s="344">
        <v>18</v>
      </c>
      <c r="M432" s="344">
        <v>30</v>
      </c>
      <c r="N432" s="344">
        <v>28</v>
      </c>
      <c r="O432" s="344"/>
      <c r="P432" s="344" t="s">
        <v>1193</v>
      </c>
      <c r="Q432" s="344"/>
      <c r="R432" s="344" t="s">
        <v>54</v>
      </c>
      <c r="S432" s="344" t="s">
        <v>70</v>
      </c>
      <c r="T432" s="344" t="s">
        <v>70</v>
      </c>
      <c r="U432" s="344" t="s">
        <v>70</v>
      </c>
      <c r="V432" s="344" t="s">
        <v>70</v>
      </c>
      <c r="W432" s="344">
        <v>0</v>
      </c>
      <c r="X432" s="344">
        <v>0.1</v>
      </c>
      <c r="Y432" s="344">
        <v>3</v>
      </c>
      <c r="Z432" s="344">
        <v>18</v>
      </c>
      <c r="AA432" s="344">
        <v>30</v>
      </c>
      <c r="AB432" s="344">
        <v>28</v>
      </c>
      <c r="AC432" s="344"/>
      <c r="AD432" s="344" t="s">
        <v>2344</v>
      </c>
      <c r="AE432" s="344" t="s">
        <v>2343</v>
      </c>
      <c r="AF432" s="344" t="s">
        <v>2022</v>
      </c>
      <c r="AG432" s="344"/>
    </row>
    <row r="433" spans="1:33" x14ac:dyDescent="0.3">
      <c r="A433" s="343" t="s">
        <v>795</v>
      </c>
      <c r="B433" s="344" t="s">
        <v>288</v>
      </c>
      <c r="C433" s="344"/>
      <c r="D433" s="344" t="s">
        <v>54</v>
      </c>
      <c r="E433" s="344" t="s">
        <v>70</v>
      </c>
      <c r="F433" s="344" t="s">
        <v>70</v>
      </c>
      <c r="G433" s="344" t="s">
        <v>70</v>
      </c>
      <c r="H433" s="344" t="s">
        <v>70</v>
      </c>
      <c r="I433" s="344">
        <v>0</v>
      </c>
      <c r="J433" s="344">
        <v>0.4</v>
      </c>
      <c r="K433" s="344">
        <v>0.4</v>
      </c>
      <c r="L433" s="344">
        <v>0.4</v>
      </c>
      <c r="M433" s="344">
        <v>1.0999999999999999</v>
      </c>
      <c r="N433" s="344">
        <v>1</v>
      </c>
      <c r="O433" s="344"/>
      <c r="P433" s="344" t="s">
        <v>1194</v>
      </c>
      <c r="Q433" s="344"/>
      <c r="R433" s="344" t="s">
        <v>54</v>
      </c>
      <c r="S433" s="344" t="s">
        <v>70</v>
      </c>
      <c r="T433" s="344" t="s">
        <v>70</v>
      </c>
      <c r="U433" s="344" t="s">
        <v>70</v>
      </c>
      <c r="V433" s="344" t="s">
        <v>70</v>
      </c>
      <c r="W433" s="344">
        <v>0</v>
      </c>
      <c r="X433" s="344">
        <v>0.4</v>
      </c>
      <c r="Y433" s="344">
        <v>0.4</v>
      </c>
      <c r="Z433" s="344">
        <v>0.4</v>
      </c>
      <c r="AA433" s="344">
        <v>1.0999999999999999</v>
      </c>
      <c r="AB433" s="344">
        <v>1</v>
      </c>
      <c r="AC433" s="344"/>
      <c r="AD433" s="344" t="s">
        <v>2344</v>
      </c>
      <c r="AE433" s="344" t="s">
        <v>2343</v>
      </c>
      <c r="AF433" s="344" t="s">
        <v>2022</v>
      </c>
      <c r="AG433" s="344"/>
    </row>
    <row r="434" spans="1:33" x14ac:dyDescent="0.3">
      <c r="A434" s="343" t="s">
        <v>796</v>
      </c>
      <c r="B434" s="344" t="s">
        <v>289</v>
      </c>
      <c r="C434" s="344"/>
      <c r="D434" s="344" t="s">
        <v>54</v>
      </c>
      <c r="E434" s="344" t="s">
        <v>70</v>
      </c>
      <c r="F434" s="344" t="s">
        <v>70</v>
      </c>
      <c r="G434" s="344" t="s">
        <v>70</v>
      </c>
      <c r="H434" s="344" t="s">
        <v>70</v>
      </c>
      <c r="I434" s="344">
        <v>26</v>
      </c>
      <c r="J434" s="344">
        <v>24</v>
      </c>
      <c r="K434" s="344">
        <v>24</v>
      </c>
      <c r="L434" s="344">
        <v>25</v>
      </c>
      <c r="M434" s="344">
        <v>27</v>
      </c>
      <c r="N434" s="344">
        <v>24</v>
      </c>
      <c r="O434" s="344"/>
      <c r="P434" s="344" t="s">
        <v>1195</v>
      </c>
      <c r="Q434" s="344"/>
      <c r="R434" s="344" t="s">
        <v>54</v>
      </c>
      <c r="S434" s="344" t="s">
        <v>70</v>
      </c>
      <c r="T434" s="344" t="s">
        <v>70</v>
      </c>
      <c r="U434" s="344" t="s">
        <v>70</v>
      </c>
      <c r="V434" s="344" t="s">
        <v>70</v>
      </c>
      <c r="W434" s="344">
        <v>26</v>
      </c>
      <c r="X434" s="344">
        <v>24</v>
      </c>
      <c r="Y434" s="344">
        <v>24</v>
      </c>
      <c r="Z434" s="344">
        <v>25</v>
      </c>
      <c r="AA434" s="344">
        <v>27</v>
      </c>
      <c r="AB434" s="344">
        <v>24</v>
      </c>
      <c r="AC434" s="344"/>
      <c r="AD434" s="344" t="s">
        <v>2344</v>
      </c>
      <c r="AE434" s="344" t="s">
        <v>2022</v>
      </c>
      <c r="AF434" s="344" t="s">
        <v>2022</v>
      </c>
      <c r="AG434" s="344"/>
    </row>
    <row r="435" spans="1:33" s="124" customFormat="1" x14ac:dyDescent="0.3">
      <c r="A435" s="340" t="s">
        <v>1987</v>
      </c>
      <c r="B435" s="342" t="s">
        <v>2535</v>
      </c>
      <c r="C435" s="342"/>
      <c r="D435" s="342"/>
      <c r="E435" s="342"/>
      <c r="F435" s="342"/>
      <c r="G435" s="342"/>
      <c r="H435" s="342"/>
      <c r="I435" s="342"/>
      <c r="J435" s="342"/>
      <c r="K435" s="342"/>
      <c r="L435" s="342"/>
      <c r="M435" s="342"/>
      <c r="N435" s="342"/>
      <c r="O435" s="342"/>
      <c r="P435" s="342" t="s">
        <v>2536</v>
      </c>
      <c r="Q435" s="342"/>
      <c r="R435" s="342"/>
      <c r="S435" s="342"/>
      <c r="T435" s="342"/>
      <c r="U435" s="342"/>
      <c r="V435" s="342"/>
      <c r="W435" s="342"/>
      <c r="X435" s="342"/>
      <c r="Y435" s="342"/>
      <c r="Z435" s="342"/>
      <c r="AA435" s="342"/>
      <c r="AB435" s="342"/>
      <c r="AC435" s="342"/>
      <c r="AD435" s="342"/>
      <c r="AE435" s="342"/>
      <c r="AF435" s="342"/>
      <c r="AG435" s="342"/>
    </row>
    <row r="436" spans="1:33" s="124" customFormat="1" x14ac:dyDescent="0.3">
      <c r="A436" s="340" t="s">
        <v>1988</v>
      </c>
      <c r="B436" s="342" t="s">
        <v>286</v>
      </c>
      <c r="C436" s="342"/>
      <c r="D436" s="342" t="s">
        <v>55</v>
      </c>
      <c r="E436" s="342"/>
      <c r="F436" s="342"/>
      <c r="G436" s="342"/>
      <c r="H436" s="342"/>
      <c r="I436" s="342"/>
      <c r="J436" s="342">
        <f>J437+J438+J439+J440</f>
        <v>930691</v>
      </c>
      <c r="K436" s="342">
        <f t="shared" ref="K436:O436" si="11">K437+K438+K439+K440</f>
        <v>975327</v>
      </c>
      <c r="L436" s="342">
        <f t="shared" si="11"/>
        <v>1022637</v>
      </c>
      <c r="M436" s="342">
        <f t="shared" si="11"/>
        <v>1042913</v>
      </c>
      <c r="N436" s="342">
        <f t="shared" si="11"/>
        <v>1049165</v>
      </c>
      <c r="O436" s="342">
        <f t="shared" si="11"/>
        <v>1065119</v>
      </c>
      <c r="P436" s="342" t="s">
        <v>1186</v>
      </c>
      <c r="Q436" s="342"/>
      <c r="R436" s="342" t="s">
        <v>1138</v>
      </c>
      <c r="S436" s="342"/>
      <c r="T436" s="342"/>
      <c r="U436" s="342"/>
      <c r="V436" s="342"/>
      <c r="W436" s="342"/>
      <c r="X436" s="342">
        <f>X437+X438+X439+X440</f>
        <v>930691</v>
      </c>
      <c r="Y436" s="342">
        <f t="shared" ref="Y436:AC436" si="12">Y437+Y438+Y439+Y440</f>
        <v>975327</v>
      </c>
      <c r="Z436" s="342">
        <f t="shared" si="12"/>
        <v>1022637</v>
      </c>
      <c r="AA436" s="342">
        <f t="shared" si="12"/>
        <v>1042913</v>
      </c>
      <c r="AB436" s="342">
        <f t="shared" si="12"/>
        <v>1049165</v>
      </c>
      <c r="AC436" s="342">
        <f t="shared" si="12"/>
        <v>1065119</v>
      </c>
      <c r="AD436" s="342" t="s">
        <v>2340</v>
      </c>
      <c r="AE436" s="342" t="s">
        <v>2022</v>
      </c>
      <c r="AF436" s="342" t="s">
        <v>2022</v>
      </c>
      <c r="AG436" s="342"/>
    </row>
    <row r="437" spans="1:33" s="124" customFormat="1" x14ac:dyDescent="0.3">
      <c r="A437" s="340" t="s">
        <v>1989</v>
      </c>
      <c r="B437" s="342" t="s">
        <v>264</v>
      </c>
      <c r="C437" s="342"/>
      <c r="D437" s="342" t="s">
        <v>55</v>
      </c>
      <c r="E437" s="342"/>
      <c r="F437" s="342"/>
      <c r="G437" s="342"/>
      <c r="H437" s="342"/>
      <c r="I437" s="342"/>
      <c r="J437" s="342">
        <v>0</v>
      </c>
      <c r="K437" s="342">
        <v>160</v>
      </c>
      <c r="L437" s="342">
        <v>195</v>
      </c>
      <c r="M437" s="342">
        <v>38</v>
      </c>
      <c r="N437" s="342">
        <v>274</v>
      </c>
      <c r="O437" s="342">
        <v>792</v>
      </c>
      <c r="P437" s="342" t="s">
        <v>1187</v>
      </c>
      <c r="Q437" s="342"/>
      <c r="R437" s="342" t="s">
        <v>1138</v>
      </c>
      <c r="S437" s="342"/>
      <c r="T437" s="342"/>
      <c r="U437" s="342"/>
      <c r="V437" s="342"/>
      <c r="W437" s="342"/>
      <c r="X437" s="342">
        <v>0</v>
      </c>
      <c r="Y437" s="342">
        <v>160</v>
      </c>
      <c r="Z437" s="342">
        <v>195</v>
      </c>
      <c r="AA437" s="342">
        <v>38</v>
      </c>
      <c r="AB437" s="342">
        <v>274</v>
      </c>
      <c r="AC437" s="342">
        <v>792</v>
      </c>
      <c r="AD437" s="342" t="s">
        <v>2340</v>
      </c>
      <c r="AE437" s="342" t="s">
        <v>2022</v>
      </c>
      <c r="AF437" s="342" t="s">
        <v>2022</v>
      </c>
      <c r="AG437" s="342"/>
    </row>
    <row r="438" spans="1:33" s="124" customFormat="1" x14ac:dyDescent="0.3">
      <c r="A438" s="340" t="s">
        <v>1990</v>
      </c>
      <c r="B438" s="342" t="s">
        <v>2000</v>
      </c>
      <c r="C438" s="342"/>
      <c r="D438" s="342" t="s">
        <v>55</v>
      </c>
      <c r="E438" s="342"/>
      <c r="F438" s="342"/>
      <c r="G438" s="342"/>
      <c r="H438" s="342"/>
      <c r="I438" s="342"/>
      <c r="J438" s="342">
        <v>0</v>
      </c>
      <c r="K438" s="342">
        <v>11</v>
      </c>
      <c r="L438" s="342">
        <v>16</v>
      </c>
      <c r="M438" s="342">
        <v>19</v>
      </c>
      <c r="N438" s="342">
        <v>19</v>
      </c>
      <c r="O438" s="342">
        <v>19</v>
      </c>
      <c r="P438" s="342" t="s">
        <v>2001</v>
      </c>
      <c r="Q438" s="342"/>
      <c r="R438" s="342" t="s">
        <v>1138</v>
      </c>
      <c r="S438" s="342"/>
      <c r="T438" s="342"/>
      <c r="U438" s="342"/>
      <c r="V438" s="342"/>
      <c r="W438" s="342"/>
      <c r="X438" s="342">
        <v>0</v>
      </c>
      <c r="Y438" s="342">
        <v>11</v>
      </c>
      <c r="Z438" s="342">
        <v>16</v>
      </c>
      <c r="AA438" s="342">
        <v>19</v>
      </c>
      <c r="AB438" s="342">
        <v>19</v>
      </c>
      <c r="AC438" s="342">
        <v>19</v>
      </c>
      <c r="AD438" s="342" t="s">
        <v>2340</v>
      </c>
      <c r="AE438" s="342" t="s">
        <v>2022</v>
      </c>
      <c r="AF438" s="342" t="s">
        <v>2022</v>
      </c>
      <c r="AG438" s="342"/>
    </row>
    <row r="439" spans="1:33" s="124" customFormat="1" x14ac:dyDescent="0.3">
      <c r="A439" s="340" t="s">
        <v>1991</v>
      </c>
      <c r="B439" s="342" t="s">
        <v>266</v>
      </c>
      <c r="C439" s="342"/>
      <c r="D439" s="342" t="s">
        <v>55</v>
      </c>
      <c r="E439" s="342"/>
      <c r="F439" s="342"/>
      <c r="G439" s="342"/>
      <c r="H439" s="342"/>
      <c r="I439" s="342"/>
      <c r="J439" s="342">
        <v>930691</v>
      </c>
      <c r="K439" s="342">
        <v>881412</v>
      </c>
      <c r="L439" s="342">
        <v>903494</v>
      </c>
      <c r="M439" s="342">
        <v>831119</v>
      </c>
      <c r="N439" s="342">
        <v>964126</v>
      </c>
      <c r="O439" s="342">
        <v>1064308</v>
      </c>
      <c r="P439" s="342" t="s">
        <v>1189</v>
      </c>
      <c r="Q439" s="342"/>
      <c r="R439" s="342" t="s">
        <v>1138</v>
      </c>
      <c r="S439" s="342"/>
      <c r="T439" s="342"/>
      <c r="U439" s="342"/>
      <c r="V439" s="342"/>
      <c r="W439" s="342"/>
      <c r="X439" s="342">
        <v>930691</v>
      </c>
      <c r="Y439" s="342">
        <v>881412</v>
      </c>
      <c r="Z439" s="342">
        <v>903494</v>
      </c>
      <c r="AA439" s="342">
        <v>831119</v>
      </c>
      <c r="AB439" s="342">
        <v>964126</v>
      </c>
      <c r="AC439" s="342">
        <v>1064308</v>
      </c>
      <c r="AD439" s="342" t="s">
        <v>2340</v>
      </c>
      <c r="AE439" s="342" t="s">
        <v>2343</v>
      </c>
      <c r="AF439" s="342" t="s">
        <v>2022</v>
      </c>
      <c r="AG439" s="342"/>
    </row>
    <row r="440" spans="1:33" s="124" customFormat="1" x14ac:dyDescent="0.3">
      <c r="A440" s="340" t="s">
        <v>1992</v>
      </c>
      <c r="B440" s="342" t="s">
        <v>267</v>
      </c>
      <c r="C440" s="342"/>
      <c r="D440" s="342" t="s">
        <v>55</v>
      </c>
      <c r="E440" s="342"/>
      <c r="F440" s="342"/>
      <c r="G440" s="342"/>
      <c r="H440" s="342"/>
      <c r="I440" s="342"/>
      <c r="J440" s="342">
        <v>0</v>
      </c>
      <c r="K440" s="342">
        <v>93744</v>
      </c>
      <c r="L440" s="342">
        <v>118932</v>
      </c>
      <c r="M440" s="342">
        <v>211737</v>
      </c>
      <c r="N440" s="342">
        <v>84746</v>
      </c>
      <c r="O440" s="342">
        <v>0</v>
      </c>
      <c r="P440" s="342" t="s">
        <v>1190</v>
      </c>
      <c r="Q440" s="342"/>
      <c r="R440" s="342" t="s">
        <v>1138</v>
      </c>
      <c r="S440" s="342"/>
      <c r="T440" s="342"/>
      <c r="U440" s="342"/>
      <c r="V440" s="342"/>
      <c r="W440" s="342"/>
      <c r="X440" s="342">
        <v>0</v>
      </c>
      <c r="Y440" s="342">
        <v>93744</v>
      </c>
      <c r="Z440" s="342">
        <v>118932</v>
      </c>
      <c r="AA440" s="342">
        <v>211737</v>
      </c>
      <c r="AB440" s="342">
        <v>84746</v>
      </c>
      <c r="AC440" s="342">
        <v>0</v>
      </c>
      <c r="AD440" s="342" t="s">
        <v>2340</v>
      </c>
      <c r="AE440" s="342" t="s">
        <v>2343</v>
      </c>
      <c r="AF440" s="342" t="s">
        <v>2022</v>
      </c>
      <c r="AG440" s="342"/>
    </row>
    <row r="441" spans="1:33" s="124" customFormat="1" x14ac:dyDescent="0.3">
      <c r="A441" s="343" t="s">
        <v>1993</v>
      </c>
      <c r="B441" s="344" t="s">
        <v>961</v>
      </c>
      <c r="C441" s="344"/>
      <c r="D441" s="344" t="s">
        <v>55</v>
      </c>
      <c r="E441" s="344"/>
      <c r="F441" s="344"/>
      <c r="G441" s="344"/>
      <c r="H441" s="344"/>
      <c r="I441" s="344"/>
      <c r="J441" s="344">
        <v>0</v>
      </c>
      <c r="K441" s="344">
        <v>0</v>
      </c>
      <c r="L441" s="344">
        <v>0</v>
      </c>
      <c r="M441" s="344">
        <v>0</v>
      </c>
      <c r="N441" s="344">
        <v>0</v>
      </c>
      <c r="O441" s="344"/>
      <c r="P441" s="344" t="s">
        <v>1197</v>
      </c>
      <c r="Q441" s="344"/>
      <c r="R441" s="344" t="s">
        <v>1138</v>
      </c>
      <c r="S441" s="344"/>
      <c r="T441" s="344"/>
      <c r="U441" s="344"/>
      <c r="V441" s="344"/>
      <c r="W441" s="344"/>
      <c r="X441" s="344">
        <v>0</v>
      </c>
      <c r="Y441" s="344">
        <v>0</v>
      </c>
      <c r="Z441" s="344">
        <v>0</v>
      </c>
      <c r="AA441" s="344">
        <v>0</v>
      </c>
      <c r="AB441" s="344">
        <v>0</v>
      </c>
      <c r="AC441" s="344"/>
      <c r="AD441" s="344" t="s">
        <v>2340</v>
      </c>
      <c r="AE441" s="344" t="s">
        <v>2343</v>
      </c>
      <c r="AF441" s="344" t="s">
        <v>2022</v>
      </c>
      <c r="AG441" s="344"/>
    </row>
    <row r="442" spans="1:33" s="124" customFormat="1" x14ac:dyDescent="0.3">
      <c r="A442" s="340" t="s">
        <v>1994</v>
      </c>
      <c r="B442" s="342" t="s">
        <v>323</v>
      </c>
      <c r="C442" s="342"/>
      <c r="D442" s="342" t="s">
        <v>55</v>
      </c>
      <c r="E442" s="342"/>
      <c r="F442" s="342"/>
      <c r="G442" s="342"/>
      <c r="H442" s="342"/>
      <c r="I442" s="342"/>
      <c r="J442" s="342">
        <v>199187</v>
      </c>
      <c r="K442" s="342">
        <v>149178</v>
      </c>
      <c r="L442" s="342">
        <v>140127</v>
      </c>
      <c r="M442" s="342">
        <v>117873</v>
      </c>
      <c r="N442" s="342">
        <v>119189</v>
      </c>
      <c r="O442" s="342">
        <v>126337</v>
      </c>
      <c r="P442" s="342" t="s">
        <v>1191</v>
      </c>
      <c r="Q442" s="342"/>
      <c r="R442" s="342" t="s">
        <v>1138</v>
      </c>
      <c r="S442" s="342"/>
      <c r="T442" s="342"/>
      <c r="U442" s="342"/>
      <c r="V442" s="342"/>
      <c r="W442" s="342"/>
      <c r="X442" s="342">
        <v>199187</v>
      </c>
      <c r="Y442" s="342">
        <v>149178</v>
      </c>
      <c r="Z442" s="342">
        <v>140127</v>
      </c>
      <c r="AA442" s="342">
        <v>117873</v>
      </c>
      <c r="AB442" s="342">
        <v>119189</v>
      </c>
      <c r="AC442" s="342">
        <v>126337</v>
      </c>
      <c r="AD442" s="342" t="s">
        <v>2340</v>
      </c>
      <c r="AE442" s="342" t="s">
        <v>2022</v>
      </c>
      <c r="AF442" s="342" t="s">
        <v>2022</v>
      </c>
      <c r="AG442" s="342"/>
    </row>
    <row r="443" spans="1:33" s="124" customFormat="1" x14ac:dyDescent="0.3">
      <c r="A443" s="340" t="s">
        <v>1995</v>
      </c>
      <c r="B443" s="342" t="s">
        <v>268</v>
      </c>
      <c r="C443" s="342"/>
      <c r="D443" s="342" t="s">
        <v>55</v>
      </c>
      <c r="E443" s="342"/>
      <c r="F443" s="342"/>
      <c r="G443" s="342"/>
      <c r="H443" s="342"/>
      <c r="I443" s="342"/>
      <c r="J443" s="342">
        <v>199187</v>
      </c>
      <c r="K443" s="342">
        <v>149178</v>
      </c>
      <c r="L443" s="342">
        <v>140127</v>
      </c>
      <c r="M443" s="342">
        <v>117873</v>
      </c>
      <c r="N443" s="342">
        <v>119189</v>
      </c>
      <c r="O443" s="342">
        <v>126337</v>
      </c>
      <c r="P443" s="342" t="s">
        <v>1192</v>
      </c>
      <c r="Q443" s="342"/>
      <c r="R443" s="342" t="s">
        <v>1138</v>
      </c>
      <c r="S443" s="342"/>
      <c r="T443" s="342"/>
      <c r="U443" s="342"/>
      <c r="V443" s="342"/>
      <c r="W443" s="342"/>
      <c r="X443" s="342">
        <v>199187</v>
      </c>
      <c r="Y443" s="342">
        <v>149178</v>
      </c>
      <c r="Z443" s="342">
        <v>140127</v>
      </c>
      <c r="AA443" s="342">
        <v>117873</v>
      </c>
      <c r="AB443" s="342">
        <v>119189</v>
      </c>
      <c r="AC443" s="342">
        <v>126337</v>
      </c>
      <c r="AD443" s="342" t="s">
        <v>2340</v>
      </c>
      <c r="AE443" s="342" t="s">
        <v>2022</v>
      </c>
      <c r="AF443" s="342" t="s">
        <v>2022</v>
      </c>
      <c r="AG443" s="342"/>
    </row>
    <row r="444" spans="1:33" s="124" customFormat="1" x14ac:dyDescent="0.3">
      <c r="A444" s="340" t="s">
        <v>1996</v>
      </c>
      <c r="B444" s="342" t="s">
        <v>797</v>
      </c>
      <c r="C444" s="342"/>
      <c r="D444" s="342" t="s">
        <v>55</v>
      </c>
      <c r="E444" s="342"/>
      <c r="F444" s="342"/>
      <c r="G444" s="342"/>
      <c r="H444" s="342"/>
      <c r="I444" s="342"/>
      <c r="J444" s="342">
        <v>0</v>
      </c>
      <c r="K444" s="342">
        <v>0</v>
      </c>
      <c r="L444" s="342">
        <v>0</v>
      </c>
      <c r="M444" s="342">
        <v>0</v>
      </c>
      <c r="N444" s="342">
        <v>0</v>
      </c>
      <c r="O444" s="342">
        <v>0</v>
      </c>
      <c r="P444" s="342" t="s">
        <v>1198</v>
      </c>
      <c r="Q444" s="342"/>
      <c r="R444" s="342" t="s">
        <v>1138</v>
      </c>
      <c r="S444" s="342"/>
      <c r="T444" s="342"/>
      <c r="U444" s="342"/>
      <c r="V444" s="342"/>
      <c r="W444" s="342"/>
      <c r="X444" s="342">
        <v>0</v>
      </c>
      <c r="Y444" s="342">
        <v>0</v>
      </c>
      <c r="Z444" s="342">
        <v>0</v>
      </c>
      <c r="AA444" s="342">
        <v>0</v>
      </c>
      <c r="AB444" s="342">
        <v>0</v>
      </c>
      <c r="AC444" s="342">
        <v>0</v>
      </c>
      <c r="AD444" s="342" t="s">
        <v>2340</v>
      </c>
      <c r="AE444" s="342" t="s">
        <v>2022</v>
      </c>
      <c r="AF444" s="342" t="s">
        <v>2022</v>
      </c>
      <c r="AG444" s="342"/>
    </row>
    <row r="445" spans="1:33" s="124" customFormat="1" x14ac:dyDescent="0.3">
      <c r="A445" s="340" t="s">
        <v>1997</v>
      </c>
      <c r="B445" s="342" t="s">
        <v>287</v>
      </c>
      <c r="C445" s="342"/>
      <c r="D445" s="342" t="s">
        <v>54</v>
      </c>
      <c r="E445" s="342"/>
      <c r="F445" s="342"/>
      <c r="G445" s="342"/>
      <c r="H445" s="342"/>
      <c r="I445" s="342"/>
      <c r="J445" s="359">
        <v>0</v>
      </c>
      <c r="K445" s="359">
        <v>10</v>
      </c>
      <c r="L445" s="359">
        <v>12</v>
      </c>
      <c r="M445" s="359">
        <v>20</v>
      </c>
      <c r="N445" s="359">
        <v>8</v>
      </c>
      <c r="O445" s="359">
        <v>2E-3</v>
      </c>
      <c r="P445" s="342" t="s">
        <v>1193</v>
      </c>
      <c r="Q445" s="342"/>
      <c r="R445" s="342" t="s">
        <v>54</v>
      </c>
      <c r="S445" s="342"/>
      <c r="T445" s="342"/>
      <c r="U445" s="342"/>
      <c r="V445" s="342"/>
      <c r="W445" s="342"/>
      <c r="X445" s="359">
        <v>0</v>
      </c>
      <c r="Y445" s="359">
        <v>10</v>
      </c>
      <c r="Z445" s="359">
        <v>12</v>
      </c>
      <c r="AA445" s="359">
        <v>20</v>
      </c>
      <c r="AB445" s="359">
        <v>8</v>
      </c>
      <c r="AC445" s="359">
        <v>2E-3</v>
      </c>
      <c r="AD445" s="342" t="s">
        <v>2344</v>
      </c>
      <c r="AE445" s="342" t="s">
        <v>2343</v>
      </c>
      <c r="AF445" s="342" t="s">
        <v>2022</v>
      </c>
      <c r="AG445" s="359"/>
    </row>
    <row r="446" spans="1:33" s="124" customFormat="1" x14ac:dyDescent="0.3">
      <c r="A446" s="343" t="s">
        <v>1998</v>
      </c>
      <c r="B446" s="344" t="s">
        <v>288</v>
      </c>
      <c r="C446" s="344"/>
      <c r="D446" s="344" t="s">
        <v>54</v>
      </c>
      <c r="E446" s="344"/>
      <c r="F446" s="344"/>
      <c r="G446" s="344"/>
      <c r="H446" s="344"/>
      <c r="I446" s="344"/>
      <c r="J446" s="344">
        <v>0</v>
      </c>
      <c r="K446" s="362">
        <v>6</v>
      </c>
      <c r="L446" s="362">
        <v>8</v>
      </c>
      <c r="M446" s="362">
        <v>33</v>
      </c>
      <c r="N446" s="362">
        <v>6</v>
      </c>
      <c r="O446" s="362"/>
      <c r="P446" s="344" t="s">
        <v>1194</v>
      </c>
      <c r="Q446" s="344"/>
      <c r="R446" s="344" t="s">
        <v>54</v>
      </c>
      <c r="S446" s="344"/>
      <c r="T446" s="344"/>
      <c r="U446" s="344"/>
      <c r="V446" s="344"/>
      <c r="W446" s="344"/>
      <c r="X446" s="344">
        <v>0</v>
      </c>
      <c r="Y446" s="362">
        <v>6</v>
      </c>
      <c r="Z446" s="362">
        <v>8</v>
      </c>
      <c r="AA446" s="362">
        <v>33</v>
      </c>
      <c r="AB446" s="362">
        <v>6</v>
      </c>
      <c r="AC446" s="362"/>
      <c r="AD446" s="344" t="s">
        <v>2344</v>
      </c>
      <c r="AE446" s="344" t="s">
        <v>2343</v>
      </c>
      <c r="AF446" s="344" t="s">
        <v>2022</v>
      </c>
      <c r="AG446" s="362"/>
    </row>
    <row r="447" spans="1:33" s="124" customFormat="1" x14ac:dyDescent="0.3">
      <c r="A447" s="343" t="s">
        <v>1999</v>
      </c>
      <c r="B447" s="344" t="s">
        <v>289</v>
      </c>
      <c r="C447" s="344"/>
      <c r="D447" s="344" t="s">
        <v>54</v>
      </c>
      <c r="E447" s="344"/>
      <c r="F447" s="344"/>
      <c r="G447" s="344"/>
      <c r="H447" s="344"/>
      <c r="I447" s="344"/>
      <c r="J447" s="344">
        <v>0</v>
      </c>
      <c r="K447" s="344">
        <v>0</v>
      </c>
      <c r="L447" s="344">
        <v>0</v>
      </c>
      <c r="M447" s="344">
        <v>0</v>
      </c>
      <c r="N447" s="344">
        <v>0</v>
      </c>
      <c r="O447" s="344"/>
      <c r="P447" s="344" t="s">
        <v>1195</v>
      </c>
      <c r="Q447" s="344"/>
      <c r="R447" s="344" t="s">
        <v>54</v>
      </c>
      <c r="S447" s="344"/>
      <c r="T447" s="344"/>
      <c r="U447" s="344"/>
      <c r="V447" s="344"/>
      <c r="W447" s="344"/>
      <c r="X447" s="344">
        <v>0</v>
      </c>
      <c r="Y447" s="344">
        <v>0</v>
      </c>
      <c r="Z447" s="344">
        <v>0</v>
      </c>
      <c r="AA447" s="344">
        <v>0</v>
      </c>
      <c r="AB447" s="344">
        <v>0</v>
      </c>
      <c r="AC447" s="344"/>
      <c r="AD447" s="344" t="s">
        <v>2344</v>
      </c>
      <c r="AE447" s="344" t="s">
        <v>2022</v>
      </c>
      <c r="AF447" s="344" t="s">
        <v>2022</v>
      </c>
      <c r="AG447" s="344"/>
    </row>
    <row r="448" spans="1:33" x14ac:dyDescent="0.3">
      <c r="A448" s="340" t="s">
        <v>954</v>
      </c>
      <c r="B448" s="342" t="s">
        <v>2530</v>
      </c>
      <c r="C448" s="342"/>
      <c r="D448" s="342"/>
      <c r="E448" s="342"/>
      <c r="F448" s="342"/>
      <c r="G448" s="342"/>
      <c r="H448" s="342"/>
      <c r="I448" s="342"/>
      <c r="J448" s="342"/>
      <c r="K448" s="342"/>
      <c r="L448" s="342"/>
      <c r="M448" s="342"/>
      <c r="N448" s="342"/>
      <c r="O448" s="342"/>
      <c r="P448" s="342" t="s">
        <v>2412</v>
      </c>
      <c r="Q448" s="342"/>
      <c r="R448" s="342"/>
      <c r="S448" s="342"/>
      <c r="T448" s="342"/>
      <c r="U448" s="342"/>
      <c r="V448" s="342"/>
      <c r="W448" s="342"/>
      <c r="X448" s="342"/>
      <c r="Y448" s="342"/>
      <c r="Z448" s="342"/>
      <c r="AA448" s="342"/>
      <c r="AB448" s="342"/>
      <c r="AC448" s="342"/>
      <c r="AD448" s="342"/>
      <c r="AE448" s="342"/>
      <c r="AF448" s="342"/>
      <c r="AG448" s="342"/>
    </row>
    <row r="449" spans="1:33" x14ac:dyDescent="0.3">
      <c r="A449" s="340" t="s">
        <v>955</v>
      </c>
      <c r="B449" s="342" t="s">
        <v>2542</v>
      </c>
      <c r="C449" s="342"/>
      <c r="D449" s="342"/>
      <c r="E449" s="342"/>
      <c r="F449" s="342"/>
      <c r="G449" s="342"/>
      <c r="H449" s="342"/>
      <c r="I449" s="342"/>
      <c r="J449" s="342"/>
      <c r="K449" s="342"/>
      <c r="L449" s="342"/>
      <c r="M449" s="342"/>
      <c r="N449" s="342"/>
      <c r="O449" s="342"/>
      <c r="P449" s="342" t="s">
        <v>2543</v>
      </c>
      <c r="Q449" s="342"/>
      <c r="R449" s="342"/>
      <c r="S449" s="342"/>
      <c r="T449" s="342"/>
      <c r="U449" s="342"/>
      <c r="V449" s="342"/>
      <c r="W449" s="342"/>
      <c r="X449" s="342"/>
      <c r="Y449" s="342"/>
      <c r="Z449" s="342"/>
      <c r="AA449" s="342"/>
      <c r="AB449" s="342"/>
      <c r="AC449" s="342"/>
      <c r="AD449" s="342"/>
      <c r="AE449" s="342"/>
      <c r="AF449" s="342"/>
      <c r="AG449" s="342"/>
    </row>
    <row r="450" spans="1:33" x14ac:dyDescent="0.3">
      <c r="A450" s="340">
        <v>5</v>
      </c>
      <c r="B450" s="342" t="s">
        <v>2544</v>
      </c>
      <c r="C450" s="342"/>
      <c r="D450" s="342"/>
      <c r="E450" s="342"/>
      <c r="F450" s="342"/>
      <c r="G450" s="342"/>
      <c r="H450" s="342"/>
      <c r="I450" s="342"/>
      <c r="J450" s="342"/>
      <c r="K450" s="342"/>
      <c r="L450" s="342"/>
      <c r="M450" s="342"/>
      <c r="N450" s="342"/>
      <c r="O450" s="342"/>
      <c r="P450" s="342" t="s">
        <v>2545</v>
      </c>
      <c r="Q450" s="342"/>
      <c r="R450" s="342"/>
      <c r="S450" s="342"/>
      <c r="T450" s="342"/>
      <c r="U450" s="342"/>
      <c r="V450" s="342"/>
      <c r="W450" s="342"/>
      <c r="X450" s="342"/>
      <c r="Y450" s="342"/>
      <c r="Z450" s="342"/>
      <c r="AA450" s="342"/>
      <c r="AB450" s="342"/>
      <c r="AC450" s="342"/>
      <c r="AD450" s="342"/>
      <c r="AE450" s="342"/>
      <c r="AF450" s="342"/>
      <c r="AG450" s="342"/>
    </row>
    <row r="451" spans="1:33" x14ac:dyDescent="0.3">
      <c r="A451" s="340" t="s">
        <v>826</v>
      </c>
      <c r="B451" s="342" t="s">
        <v>189</v>
      </c>
      <c r="C451" s="342"/>
      <c r="D451" s="342"/>
      <c r="E451" s="342"/>
      <c r="F451" s="342"/>
      <c r="G451" s="342"/>
      <c r="H451" s="342"/>
      <c r="I451" s="342"/>
      <c r="J451" s="342"/>
      <c r="K451" s="342"/>
      <c r="L451" s="342"/>
      <c r="M451" s="342"/>
      <c r="N451" s="342"/>
      <c r="O451" s="342"/>
      <c r="P451" s="342" t="s">
        <v>1200</v>
      </c>
      <c r="Q451" s="342"/>
      <c r="R451" s="342"/>
      <c r="S451" s="342"/>
      <c r="T451" s="342"/>
      <c r="U451" s="342"/>
      <c r="V451" s="342"/>
      <c r="W451" s="342"/>
      <c r="X451" s="342"/>
      <c r="Y451" s="342"/>
      <c r="Z451" s="342"/>
      <c r="AA451" s="342"/>
      <c r="AB451" s="342"/>
      <c r="AC451" s="342"/>
      <c r="AD451" s="342"/>
      <c r="AE451" s="342"/>
      <c r="AF451" s="342"/>
      <c r="AG451" s="342"/>
    </row>
    <row r="452" spans="1:33" x14ac:dyDescent="0.3">
      <c r="A452" s="340" t="s">
        <v>828</v>
      </c>
      <c r="B452" s="342" t="s">
        <v>259</v>
      </c>
      <c r="C452" s="342"/>
      <c r="D452" s="342" t="s">
        <v>60</v>
      </c>
      <c r="E452" s="342"/>
      <c r="F452" s="342"/>
      <c r="G452" s="342"/>
      <c r="H452" s="342"/>
      <c r="I452" s="342"/>
      <c r="J452" s="342">
        <v>7071</v>
      </c>
      <c r="K452" s="342">
        <v>7254</v>
      </c>
      <c r="L452" s="342">
        <v>7437</v>
      </c>
      <c r="M452" s="342">
        <v>8823</v>
      </c>
      <c r="N452" s="342">
        <v>7283</v>
      </c>
      <c r="O452" s="342">
        <v>9829</v>
      </c>
      <c r="P452" s="342" t="s">
        <v>1201</v>
      </c>
      <c r="Q452" s="342"/>
      <c r="R452" s="342" t="s">
        <v>1024</v>
      </c>
      <c r="S452" s="342"/>
      <c r="T452" s="342"/>
      <c r="U452" s="342"/>
      <c r="V452" s="342"/>
      <c r="W452" s="342"/>
      <c r="X452" s="342">
        <v>7071</v>
      </c>
      <c r="Y452" s="342">
        <v>7254</v>
      </c>
      <c r="Z452" s="342">
        <v>7437</v>
      </c>
      <c r="AA452" s="342">
        <v>8823</v>
      </c>
      <c r="AB452" s="342">
        <v>7282</v>
      </c>
      <c r="AC452" s="342">
        <v>9829</v>
      </c>
      <c r="AD452" s="342" t="s">
        <v>2345</v>
      </c>
      <c r="AE452" s="342" t="s">
        <v>2350</v>
      </c>
      <c r="AF452" s="342" t="s">
        <v>2388</v>
      </c>
      <c r="AG452" s="342"/>
    </row>
    <row r="453" spans="1:33" x14ac:dyDescent="0.3">
      <c r="A453" s="343" t="s">
        <v>832</v>
      </c>
      <c r="B453" s="344" t="s">
        <v>337</v>
      </c>
      <c r="C453" s="344"/>
      <c r="D453" s="344" t="s">
        <v>60</v>
      </c>
      <c r="E453" s="344"/>
      <c r="F453" s="344"/>
      <c r="G453" s="344"/>
      <c r="H453" s="344"/>
      <c r="I453" s="344"/>
      <c r="J453" s="344">
        <v>7071</v>
      </c>
      <c r="K453" s="344">
        <v>7254</v>
      </c>
      <c r="L453" s="344">
        <v>7437</v>
      </c>
      <c r="M453" s="344">
        <v>8823</v>
      </c>
      <c r="N453" s="344">
        <v>7282</v>
      </c>
      <c r="O453" s="344"/>
      <c r="P453" s="344" t="s">
        <v>1026</v>
      </c>
      <c r="Q453" s="344"/>
      <c r="R453" s="344" t="s">
        <v>1024</v>
      </c>
      <c r="S453" s="344"/>
      <c r="T453" s="344"/>
      <c r="U453" s="344"/>
      <c r="V453" s="344"/>
      <c r="W453" s="344"/>
      <c r="X453" s="344">
        <v>7071</v>
      </c>
      <c r="Y453" s="344">
        <v>7254</v>
      </c>
      <c r="Z453" s="344">
        <v>7437</v>
      </c>
      <c r="AA453" s="344">
        <v>8823</v>
      </c>
      <c r="AB453" s="344">
        <v>7282</v>
      </c>
      <c r="AC453" s="344"/>
      <c r="AD453" s="344" t="s">
        <v>2345</v>
      </c>
      <c r="AE453" s="344" t="s">
        <v>2350</v>
      </c>
      <c r="AF453" s="344" t="s">
        <v>2388</v>
      </c>
      <c r="AG453" s="344"/>
    </row>
    <row r="454" spans="1:33" x14ac:dyDescent="0.3">
      <c r="A454" s="340" t="s">
        <v>834</v>
      </c>
      <c r="B454" s="342" t="s">
        <v>12</v>
      </c>
      <c r="C454" s="342"/>
      <c r="D454" s="342" t="s">
        <v>60</v>
      </c>
      <c r="E454" s="342"/>
      <c r="F454" s="342"/>
      <c r="G454" s="342"/>
      <c r="H454" s="342"/>
      <c r="I454" s="342"/>
      <c r="J454" s="342">
        <v>4467</v>
      </c>
      <c r="K454" s="342">
        <v>705</v>
      </c>
      <c r="L454" s="342">
        <v>1416</v>
      </c>
      <c r="M454" s="342">
        <v>1106</v>
      </c>
      <c r="N454" s="342">
        <v>1920</v>
      </c>
      <c r="O454" s="359">
        <v>1682.4</v>
      </c>
      <c r="P454" s="342" t="s">
        <v>1202</v>
      </c>
      <c r="Q454" s="342"/>
      <c r="R454" s="342" t="s">
        <v>1024</v>
      </c>
      <c r="S454" s="342"/>
      <c r="T454" s="342"/>
      <c r="U454" s="342"/>
      <c r="V454" s="342"/>
      <c r="W454" s="342"/>
      <c r="X454" s="342">
        <v>4467</v>
      </c>
      <c r="Y454" s="342">
        <v>705</v>
      </c>
      <c r="Z454" s="342">
        <v>1416</v>
      </c>
      <c r="AA454" s="342">
        <v>1106</v>
      </c>
      <c r="AB454" s="342">
        <v>1920</v>
      </c>
      <c r="AC454" s="359">
        <v>1682.4</v>
      </c>
      <c r="AD454" s="342" t="s">
        <v>2345</v>
      </c>
      <c r="AE454" s="342" t="s">
        <v>2350</v>
      </c>
      <c r="AF454" s="342" t="s">
        <v>2388</v>
      </c>
      <c r="AG454" s="342"/>
    </row>
    <row r="455" spans="1:33" x14ac:dyDescent="0.3">
      <c r="A455" s="340" t="s">
        <v>835</v>
      </c>
      <c r="B455" s="342" t="s">
        <v>74</v>
      </c>
      <c r="C455" s="342"/>
      <c r="D455" s="342" t="s">
        <v>60</v>
      </c>
      <c r="E455" s="342"/>
      <c r="F455" s="342"/>
      <c r="G455" s="342"/>
      <c r="H455" s="342"/>
      <c r="I455" s="342"/>
      <c r="J455" s="342">
        <v>26</v>
      </c>
      <c r="K455" s="342">
        <v>5874</v>
      </c>
      <c r="L455" s="342">
        <v>4277</v>
      </c>
      <c r="M455" s="342">
        <v>4561</v>
      </c>
      <c r="N455" s="342">
        <v>6</v>
      </c>
      <c r="O455" s="359">
        <v>5</v>
      </c>
      <c r="P455" s="342" t="s">
        <v>1203</v>
      </c>
      <c r="Q455" s="342"/>
      <c r="R455" s="342" t="s">
        <v>1024</v>
      </c>
      <c r="S455" s="342"/>
      <c r="T455" s="342"/>
      <c r="U455" s="342"/>
      <c r="V455" s="342"/>
      <c r="W455" s="342"/>
      <c r="X455" s="342">
        <v>26</v>
      </c>
      <c r="Y455" s="342">
        <v>5874</v>
      </c>
      <c r="Z455" s="342">
        <v>4277</v>
      </c>
      <c r="AA455" s="342">
        <v>4561</v>
      </c>
      <c r="AB455" s="342">
        <v>5</v>
      </c>
      <c r="AC455" s="359">
        <v>5</v>
      </c>
      <c r="AD455" s="342" t="s">
        <v>2345</v>
      </c>
      <c r="AE455" s="342" t="s">
        <v>2350</v>
      </c>
      <c r="AF455" s="342" t="s">
        <v>2388</v>
      </c>
      <c r="AG455" s="342"/>
    </row>
    <row r="456" spans="1:33" x14ac:dyDescent="0.3">
      <c r="A456" s="340" t="s">
        <v>836</v>
      </c>
      <c r="B456" s="342" t="s">
        <v>75</v>
      </c>
      <c r="C456" s="342"/>
      <c r="D456" s="342" t="s">
        <v>60</v>
      </c>
      <c r="E456" s="342"/>
      <c r="F456" s="342"/>
      <c r="G456" s="342"/>
      <c r="H456" s="342"/>
      <c r="I456" s="342"/>
      <c r="J456" s="342">
        <v>80</v>
      </c>
      <c r="K456" s="342">
        <v>209</v>
      </c>
      <c r="L456" s="342">
        <v>310</v>
      </c>
      <c r="M456" s="342">
        <v>641</v>
      </c>
      <c r="N456" s="342">
        <v>251</v>
      </c>
      <c r="O456" s="359">
        <v>368</v>
      </c>
      <c r="P456" s="342" t="s">
        <v>1214</v>
      </c>
      <c r="Q456" s="342"/>
      <c r="R456" s="342" t="s">
        <v>1024</v>
      </c>
      <c r="S456" s="342"/>
      <c r="T456" s="342"/>
      <c r="U456" s="342"/>
      <c r="V456" s="342"/>
      <c r="W456" s="342"/>
      <c r="X456" s="342">
        <v>80</v>
      </c>
      <c r="Y456" s="342">
        <v>209</v>
      </c>
      <c r="Z456" s="342">
        <v>310</v>
      </c>
      <c r="AA456" s="342">
        <v>641</v>
      </c>
      <c r="AB456" s="342">
        <v>251</v>
      </c>
      <c r="AC456" s="359">
        <v>368</v>
      </c>
      <c r="AD456" s="342" t="s">
        <v>2345</v>
      </c>
      <c r="AE456" s="342" t="s">
        <v>2350</v>
      </c>
      <c r="AF456" s="342" t="s">
        <v>2388</v>
      </c>
      <c r="AG456" s="342"/>
    </row>
    <row r="457" spans="1:33" x14ac:dyDescent="0.3">
      <c r="A457" s="340" t="s">
        <v>837</v>
      </c>
      <c r="B457" s="342" t="s">
        <v>13</v>
      </c>
      <c r="C457" s="342"/>
      <c r="D457" s="342" t="s">
        <v>60</v>
      </c>
      <c r="E457" s="342"/>
      <c r="F457" s="342"/>
      <c r="G457" s="342"/>
      <c r="H457" s="342"/>
      <c r="I457" s="342"/>
      <c r="J457" s="342">
        <v>53</v>
      </c>
      <c r="K457" s="342">
        <v>32</v>
      </c>
      <c r="L457" s="342">
        <v>238</v>
      </c>
      <c r="M457" s="342">
        <v>67</v>
      </c>
      <c r="N457" s="342">
        <v>96</v>
      </c>
      <c r="O457" s="359">
        <v>97</v>
      </c>
      <c r="P457" s="342" t="s">
        <v>1204</v>
      </c>
      <c r="Q457" s="342"/>
      <c r="R457" s="342" t="s">
        <v>1024</v>
      </c>
      <c r="S457" s="342"/>
      <c r="T457" s="342"/>
      <c r="U457" s="342"/>
      <c r="V457" s="342"/>
      <c r="W457" s="342"/>
      <c r="X457" s="342">
        <v>53</v>
      </c>
      <c r="Y457" s="342">
        <v>32</v>
      </c>
      <c r="Z457" s="342">
        <v>238</v>
      </c>
      <c r="AA457" s="342">
        <v>67</v>
      </c>
      <c r="AB457" s="342">
        <v>96</v>
      </c>
      <c r="AC457" s="359">
        <v>97</v>
      </c>
      <c r="AD457" s="342" t="s">
        <v>2345</v>
      </c>
      <c r="AE457" s="342" t="s">
        <v>2350</v>
      </c>
      <c r="AF457" s="342" t="s">
        <v>2388</v>
      </c>
      <c r="AG457" s="342"/>
    </row>
    <row r="458" spans="1:33" x14ac:dyDescent="0.3">
      <c r="A458" s="340" t="s">
        <v>838</v>
      </c>
      <c r="B458" s="342" t="s">
        <v>14</v>
      </c>
      <c r="C458" s="342"/>
      <c r="D458" s="342" t="s">
        <v>60</v>
      </c>
      <c r="E458" s="342"/>
      <c r="F458" s="342"/>
      <c r="G458" s="342"/>
      <c r="H458" s="342"/>
      <c r="I458" s="342"/>
      <c r="J458" s="342">
        <v>925</v>
      </c>
      <c r="K458" s="342">
        <v>232</v>
      </c>
      <c r="L458" s="342">
        <v>1014</v>
      </c>
      <c r="M458" s="342">
        <v>1711</v>
      </c>
      <c r="N458" s="342">
        <v>4871</v>
      </c>
      <c r="O458" s="359">
        <v>4891.3999999999996</v>
      </c>
      <c r="P458" s="342" t="s">
        <v>1205</v>
      </c>
      <c r="Q458" s="342"/>
      <c r="R458" s="342" t="s">
        <v>1024</v>
      </c>
      <c r="S458" s="342"/>
      <c r="T458" s="342"/>
      <c r="U458" s="342"/>
      <c r="V458" s="342"/>
      <c r="W458" s="342"/>
      <c r="X458" s="342">
        <v>925</v>
      </c>
      <c r="Y458" s="342">
        <v>232</v>
      </c>
      <c r="Z458" s="342">
        <v>1014</v>
      </c>
      <c r="AA458" s="342">
        <v>1711</v>
      </c>
      <c r="AB458" s="342">
        <v>4871</v>
      </c>
      <c r="AC458" s="359">
        <v>4891.3999999999996</v>
      </c>
      <c r="AD458" s="342" t="s">
        <v>2345</v>
      </c>
      <c r="AE458" s="342" t="s">
        <v>2350</v>
      </c>
      <c r="AF458" s="342" t="s">
        <v>2388</v>
      </c>
      <c r="AG458" s="342"/>
    </row>
    <row r="459" spans="1:33" x14ac:dyDescent="0.3">
      <c r="A459" s="340" t="s">
        <v>839</v>
      </c>
      <c r="B459" s="342" t="s">
        <v>61</v>
      </c>
      <c r="C459" s="342"/>
      <c r="D459" s="342" t="s">
        <v>60</v>
      </c>
      <c r="E459" s="342"/>
      <c r="F459" s="342"/>
      <c r="G459" s="342"/>
      <c r="H459" s="342"/>
      <c r="I459" s="342"/>
      <c r="J459" s="342">
        <v>1520</v>
      </c>
      <c r="K459" s="342">
        <v>202</v>
      </c>
      <c r="L459" s="342">
        <v>182</v>
      </c>
      <c r="M459" s="342">
        <v>737</v>
      </c>
      <c r="N459" s="342">
        <v>139</v>
      </c>
      <c r="O459" s="359">
        <v>772</v>
      </c>
      <c r="P459" s="342" t="s">
        <v>1206</v>
      </c>
      <c r="Q459" s="342"/>
      <c r="R459" s="342" t="s">
        <v>1024</v>
      </c>
      <c r="S459" s="342"/>
      <c r="T459" s="342"/>
      <c r="U459" s="342"/>
      <c r="V459" s="342"/>
      <c r="W459" s="342"/>
      <c r="X459" s="342">
        <v>1520</v>
      </c>
      <c r="Y459" s="342">
        <v>202</v>
      </c>
      <c r="Z459" s="342">
        <v>182</v>
      </c>
      <c r="AA459" s="342">
        <v>737</v>
      </c>
      <c r="AB459" s="342">
        <v>139</v>
      </c>
      <c r="AC459" s="359">
        <v>772</v>
      </c>
      <c r="AD459" s="342" t="s">
        <v>2345</v>
      </c>
      <c r="AE459" s="342" t="s">
        <v>2350</v>
      </c>
      <c r="AF459" s="342" t="s">
        <v>2388</v>
      </c>
      <c r="AG459" s="342"/>
    </row>
    <row r="460" spans="1:33" s="124" customFormat="1" x14ac:dyDescent="0.3">
      <c r="A460" s="340" t="s">
        <v>2549</v>
      </c>
      <c r="B460" s="342" t="s">
        <v>2551</v>
      </c>
      <c r="C460" s="342"/>
      <c r="D460" s="342" t="s">
        <v>60</v>
      </c>
      <c r="E460" s="342"/>
      <c r="F460" s="342"/>
      <c r="G460" s="342"/>
      <c r="H460" s="342"/>
      <c r="I460" s="342"/>
      <c r="J460" s="342" t="s">
        <v>70</v>
      </c>
      <c r="K460" s="342" t="s">
        <v>70</v>
      </c>
      <c r="L460" s="342" t="s">
        <v>70</v>
      </c>
      <c r="M460" s="342" t="s">
        <v>70</v>
      </c>
      <c r="N460" s="342" t="s">
        <v>70</v>
      </c>
      <c r="O460" s="359">
        <v>1919</v>
      </c>
      <c r="P460" s="342" t="s">
        <v>2552</v>
      </c>
      <c r="Q460" s="342"/>
      <c r="R460" s="342" t="s">
        <v>1024</v>
      </c>
      <c r="S460" s="342"/>
      <c r="T460" s="342"/>
      <c r="U460" s="342"/>
      <c r="V460" s="342"/>
      <c r="W460" s="342"/>
      <c r="X460" s="342" t="s">
        <v>70</v>
      </c>
      <c r="Y460" s="342" t="s">
        <v>70</v>
      </c>
      <c r="Z460" s="342" t="s">
        <v>70</v>
      </c>
      <c r="AA460" s="342" t="s">
        <v>70</v>
      </c>
      <c r="AB460" s="342" t="s">
        <v>70</v>
      </c>
      <c r="AC460" s="359">
        <v>1919</v>
      </c>
      <c r="AD460" s="342"/>
      <c r="AE460" s="342"/>
      <c r="AF460" s="342"/>
      <c r="AG460" s="342"/>
    </row>
    <row r="461" spans="1:33" s="124" customFormat="1" x14ac:dyDescent="0.3">
      <c r="A461" s="340" t="s">
        <v>2550</v>
      </c>
      <c r="B461" s="342" t="s">
        <v>117</v>
      </c>
      <c r="C461" s="342"/>
      <c r="D461" s="342" t="s">
        <v>60</v>
      </c>
      <c r="E461" s="342"/>
      <c r="F461" s="342"/>
      <c r="G461" s="342"/>
      <c r="H461" s="342"/>
      <c r="I461" s="342"/>
      <c r="J461" s="342" t="s">
        <v>70</v>
      </c>
      <c r="K461" s="342" t="s">
        <v>70</v>
      </c>
      <c r="L461" s="342" t="s">
        <v>70</v>
      </c>
      <c r="M461" s="342" t="s">
        <v>70</v>
      </c>
      <c r="N461" s="342" t="s">
        <v>70</v>
      </c>
      <c r="O461" s="359">
        <v>94</v>
      </c>
      <c r="P461" s="342" t="s">
        <v>2553</v>
      </c>
      <c r="Q461" s="342"/>
      <c r="R461" s="342" t="s">
        <v>1024</v>
      </c>
      <c r="S461" s="342"/>
      <c r="T461" s="342"/>
      <c r="U461" s="342"/>
      <c r="V461" s="342"/>
      <c r="W461" s="342"/>
      <c r="X461" s="342" t="s">
        <v>70</v>
      </c>
      <c r="Y461" s="342" t="s">
        <v>70</v>
      </c>
      <c r="Z461" s="342" t="s">
        <v>70</v>
      </c>
      <c r="AA461" s="342" t="s">
        <v>70</v>
      </c>
      <c r="AB461" s="342" t="s">
        <v>70</v>
      </c>
      <c r="AC461" s="359">
        <v>94</v>
      </c>
      <c r="AD461" s="342"/>
      <c r="AE461" s="342"/>
      <c r="AF461" s="342"/>
      <c r="AG461" s="342"/>
    </row>
    <row r="462" spans="1:33" x14ac:dyDescent="0.3">
      <c r="A462" s="343" t="s">
        <v>833</v>
      </c>
      <c r="B462" s="344" t="s">
        <v>338</v>
      </c>
      <c r="C462" s="344"/>
      <c r="D462" s="344" t="s">
        <v>60</v>
      </c>
      <c r="E462" s="344"/>
      <c r="F462" s="344"/>
      <c r="G462" s="344"/>
      <c r="H462" s="344"/>
      <c r="I462" s="344"/>
      <c r="J462" s="344">
        <v>8077</v>
      </c>
      <c r="K462" s="344">
        <v>10643</v>
      </c>
      <c r="L462" s="344">
        <v>12529</v>
      </c>
      <c r="M462" s="344">
        <v>14403</v>
      </c>
      <c r="N462" s="344">
        <v>10361</v>
      </c>
      <c r="O462" s="344"/>
      <c r="P462" s="344" t="s">
        <v>1168</v>
      </c>
      <c r="Q462" s="344"/>
      <c r="R462" s="344" t="s">
        <v>1024</v>
      </c>
      <c r="S462" s="344"/>
      <c r="T462" s="344"/>
      <c r="U462" s="344"/>
      <c r="V462" s="344"/>
      <c r="W462" s="344"/>
      <c r="X462" s="344">
        <v>8077</v>
      </c>
      <c r="Y462" s="344">
        <v>10643</v>
      </c>
      <c r="Z462" s="344">
        <v>12529</v>
      </c>
      <c r="AA462" s="344">
        <v>14403</v>
      </c>
      <c r="AB462" s="344">
        <v>10361</v>
      </c>
      <c r="AC462" s="344"/>
      <c r="AD462" s="344" t="s">
        <v>2345</v>
      </c>
      <c r="AE462" s="344" t="s">
        <v>2350</v>
      </c>
      <c r="AF462" s="344" t="s">
        <v>2388</v>
      </c>
      <c r="AG462" s="344"/>
    </row>
    <row r="463" spans="1:33" x14ac:dyDescent="0.3">
      <c r="A463" s="340" t="s">
        <v>829</v>
      </c>
      <c r="B463" s="342" t="s">
        <v>2546</v>
      </c>
      <c r="C463" s="342"/>
      <c r="D463" s="342" t="s">
        <v>60</v>
      </c>
      <c r="E463" s="342">
        <v>0</v>
      </c>
      <c r="F463" s="342">
        <v>0</v>
      </c>
      <c r="G463" s="342">
        <v>0</v>
      </c>
      <c r="H463" s="342">
        <v>0</v>
      </c>
      <c r="I463" s="342">
        <v>0</v>
      </c>
      <c r="J463" s="342">
        <v>0</v>
      </c>
      <c r="K463" s="342">
        <v>0</v>
      </c>
      <c r="L463" s="342">
        <v>0</v>
      </c>
      <c r="M463" s="342">
        <v>0</v>
      </c>
      <c r="N463" s="342">
        <v>0</v>
      </c>
      <c r="O463" s="359">
        <v>0</v>
      </c>
      <c r="P463" s="342" t="s">
        <v>1208</v>
      </c>
      <c r="Q463" s="342"/>
      <c r="R463" s="342" t="s">
        <v>1024</v>
      </c>
      <c r="S463" s="342">
        <v>0</v>
      </c>
      <c r="T463" s="342">
        <v>0</v>
      </c>
      <c r="U463" s="342">
        <v>0</v>
      </c>
      <c r="V463" s="342">
        <v>0</v>
      </c>
      <c r="W463" s="342">
        <v>0</v>
      </c>
      <c r="X463" s="342">
        <v>0</v>
      </c>
      <c r="Y463" s="342">
        <v>0</v>
      </c>
      <c r="Z463" s="342">
        <v>0</v>
      </c>
      <c r="AA463" s="342">
        <v>0</v>
      </c>
      <c r="AB463" s="342">
        <v>0</v>
      </c>
      <c r="AC463" s="359">
        <v>0</v>
      </c>
      <c r="AD463" s="342" t="s">
        <v>2346</v>
      </c>
      <c r="AE463" s="342" t="s">
        <v>2022</v>
      </c>
      <c r="AF463" s="342" t="s">
        <v>2373</v>
      </c>
      <c r="AG463" s="342"/>
    </row>
    <row r="464" spans="1:33" x14ac:dyDescent="0.3">
      <c r="A464" s="343" t="s">
        <v>840</v>
      </c>
      <c r="B464" s="344" t="s">
        <v>337</v>
      </c>
      <c r="C464" s="344"/>
      <c r="D464" s="344" t="s">
        <v>60</v>
      </c>
      <c r="E464" s="344">
        <v>0</v>
      </c>
      <c r="F464" s="344">
        <v>0</v>
      </c>
      <c r="G464" s="344">
        <v>0</v>
      </c>
      <c r="H464" s="344">
        <v>0</v>
      </c>
      <c r="I464" s="344">
        <v>0</v>
      </c>
      <c r="J464" s="344">
        <v>0</v>
      </c>
      <c r="K464" s="344">
        <v>0</v>
      </c>
      <c r="L464" s="344">
        <v>0</v>
      </c>
      <c r="M464" s="344">
        <v>0</v>
      </c>
      <c r="N464" s="344">
        <v>0</v>
      </c>
      <c r="O464" s="344"/>
      <c r="P464" s="344" t="s">
        <v>1026</v>
      </c>
      <c r="Q464" s="344"/>
      <c r="R464" s="344" t="s">
        <v>1024</v>
      </c>
      <c r="S464" s="344">
        <v>0</v>
      </c>
      <c r="T464" s="344">
        <v>0</v>
      </c>
      <c r="U464" s="344">
        <v>0</v>
      </c>
      <c r="V464" s="344">
        <v>0</v>
      </c>
      <c r="W464" s="344">
        <v>0</v>
      </c>
      <c r="X464" s="344">
        <v>0</v>
      </c>
      <c r="Y464" s="344">
        <v>0</v>
      </c>
      <c r="Z464" s="344">
        <v>0</v>
      </c>
      <c r="AA464" s="344">
        <v>0</v>
      </c>
      <c r="AB464" s="344">
        <v>0</v>
      </c>
      <c r="AC464" s="344"/>
      <c r="AD464" s="344" t="s">
        <v>2346</v>
      </c>
      <c r="AE464" s="344" t="s">
        <v>2022</v>
      </c>
      <c r="AF464" s="344" t="s">
        <v>2373</v>
      </c>
      <c r="AG464" s="344"/>
    </row>
    <row r="465" spans="1:33" x14ac:dyDescent="0.3">
      <c r="A465" s="343" t="s">
        <v>841</v>
      </c>
      <c r="B465" s="344" t="s">
        <v>338</v>
      </c>
      <c r="C465" s="344"/>
      <c r="D465" s="344" t="s">
        <v>60</v>
      </c>
      <c r="E465" s="344">
        <v>0</v>
      </c>
      <c r="F465" s="344">
        <v>0</v>
      </c>
      <c r="G465" s="344">
        <v>0</v>
      </c>
      <c r="H465" s="344">
        <v>0</v>
      </c>
      <c r="I465" s="344">
        <v>0</v>
      </c>
      <c r="J465" s="344">
        <v>0</v>
      </c>
      <c r="K465" s="344">
        <v>0</v>
      </c>
      <c r="L465" s="344">
        <v>0</v>
      </c>
      <c r="M465" s="344">
        <v>0</v>
      </c>
      <c r="N465" s="344">
        <v>0</v>
      </c>
      <c r="O465" s="344"/>
      <c r="P465" s="344" t="s">
        <v>1168</v>
      </c>
      <c r="Q465" s="344"/>
      <c r="R465" s="344" t="s">
        <v>1024</v>
      </c>
      <c r="S465" s="344">
        <v>0</v>
      </c>
      <c r="T465" s="344">
        <v>0</v>
      </c>
      <c r="U465" s="344">
        <v>0</v>
      </c>
      <c r="V465" s="344">
        <v>0</v>
      </c>
      <c r="W465" s="344">
        <v>0</v>
      </c>
      <c r="X465" s="344">
        <v>0</v>
      </c>
      <c r="Y465" s="344">
        <v>0</v>
      </c>
      <c r="Z465" s="344">
        <v>0</v>
      </c>
      <c r="AA465" s="344">
        <v>0</v>
      </c>
      <c r="AB465" s="344">
        <v>0</v>
      </c>
      <c r="AC465" s="344"/>
      <c r="AD465" s="344" t="s">
        <v>2346</v>
      </c>
      <c r="AE465" s="344" t="s">
        <v>2022</v>
      </c>
      <c r="AF465" s="344" t="s">
        <v>2373</v>
      </c>
      <c r="AG465" s="344"/>
    </row>
    <row r="466" spans="1:33" x14ac:dyDescent="0.3">
      <c r="A466" s="340" t="s">
        <v>830</v>
      </c>
      <c r="B466" s="342" t="s">
        <v>249</v>
      </c>
      <c r="C466" s="342"/>
      <c r="D466" s="342" t="s">
        <v>54</v>
      </c>
      <c r="E466" s="342"/>
      <c r="F466" s="342"/>
      <c r="G466" s="342"/>
      <c r="H466" s="342"/>
      <c r="I466" s="342"/>
      <c r="J466" s="342">
        <v>1.0383259911894271</v>
      </c>
      <c r="K466" s="342">
        <v>0.77170212765957447</v>
      </c>
      <c r="L466" s="342">
        <v>0.756561546286877</v>
      </c>
      <c r="M466" s="342">
        <v>0.94565916398713823</v>
      </c>
      <c r="N466" s="342">
        <v>0.81545352743561028</v>
      </c>
      <c r="O466" s="342">
        <f>O452/O682/1000*100</f>
        <v>0.74013554216867472</v>
      </c>
      <c r="P466" s="342" t="s">
        <v>1207</v>
      </c>
      <c r="Q466" s="342"/>
      <c r="R466" s="342" t="s">
        <v>54</v>
      </c>
      <c r="S466" s="342"/>
      <c r="T466" s="342"/>
      <c r="U466" s="342"/>
      <c r="V466" s="342"/>
      <c r="W466" s="342"/>
      <c r="X466" s="342">
        <v>1.0383259911894271</v>
      </c>
      <c r="Y466" s="342">
        <v>0.77170212765957447</v>
      </c>
      <c r="Z466" s="342">
        <v>0.756561546286877</v>
      </c>
      <c r="AA466" s="342">
        <v>0.94565916398713823</v>
      </c>
      <c r="AB466" s="342">
        <v>0.81545352743561028</v>
      </c>
      <c r="AC466" s="342">
        <f>O466</f>
        <v>0.74013554216867472</v>
      </c>
      <c r="AD466" s="342" t="s">
        <v>2345</v>
      </c>
      <c r="AE466" s="342" t="s">
        <v>2350</v>
      </c>
      <c r="AF466" s="342" t="s">
        <v>2388</v>
      </c>
      <c r="AG466" s="342"/>
    </row>
    <row r="467" spans="1:33" x14ac:dyDescent="0.3">
      <c r="A467" s="343" t="s">
        <v>842</v>
      </c>
      <c r="B467" s="344" t="s">
        <v>337</v>
      </c>
      <c r="C467" s="344"/>
      <c r="D467" s="344" t="s">
        <v>54</v>
      </c>
      <c r="E467" s="344"/>
      <c r="F467" s="344"/>
      <c r="G467" s="344"/>
      <c r="H467" s="344"/>
      <c r="I467" s="344"/>
      <c r="J467" s="344">
        <v>1.0383259911894271</v>
      </c>
      <c r="K467" s="344">
        <v>0.77170212765957447</v>
      </c>
      <c r="L467" s="344">
        <v>0.756561546286877</v>
      </c>
      <c r="M467" s="344">
        <v>0.94565916398713823</v>
      </c>
      <c r="N467" s="344">
        <v>0.81545352743561028</v>
      </c>
      <c r="O467" s="344"/>
      <c r="P467" s="344" t="s">
        <v>1026</v>
      </c>
      <c r="Q467" s="344"/>
      <c r="R467" s="344" t="s">
        <v>54</v>
      </c>
      <c r="S467" s="344"/>
      <c r="T467" s="344"/>
      <c r="U467" s="344"/>
      <c r="V467" s="344"/>
      <c r="W467" s="344"/>
      <c r="X467" s="344">
        <v>1.0383259911894271</v>
      </c>
      <c r="Y467" s="344">
        <v>0.77170212765957447</v>
      </c>
      <c r="Z467" s="344">
        <v>0.756561546286877</v>
      </c>
      <c r="AA467" s="344">
        <v>0.94565916398713823</v>
      </c>
      <c r="AB467" s="344">
        <v>0.81545352743561028</v>
      </c>
      <c r="AC467" s="344"/>
      <c r="AD467" s="344" t="s">
        <v>2345</v>
      </c>
      <c r="AE467" s="344" t="s">
        <v>2350</v>
      </c>
      <c r="AF467" s="344" t="s">
        <v>2388</v>
      </c>
      <c r="AG467" s="344"/>
    </row>
    <row r="468" spans="1:33" x14ac:dyDescent="0.3">
      <c r="A468" s="343" t="s">
        <v>843</v>
      </c>
      <c r="B468" s="344" t="s">
        <v>338</v>
      </c>
      <c r="C468" s="344"/>
      <c r="D468" s="344" t="s">
        <v>54</v>
      </c>
      <c r="E468" s="344"/>
      <c r="F468" s="344"/>
      <c r="G468" s="344"/>
      <c r="H468" s="344"/>
      <c r="I468" s="344"/>
      <c r="J468" s="344">
        <v>0.51610223642172526</v>
      </c>
      <c r="K468" s="344">
        <v>0.55288311688311698</v>
      </c>
      <c r="L468" s="344">
        <v>0.65700052438384893</v>
      </c>
      <c r="M468" s="344">
        <v>0.77103854389721638</v>
      </c>
      <c r="N468" s="344">
        <v>0.48597560975609755</v>
      </c>
      <c r="O468" s="344"/>
      <c r="P468" s="344" t="s">
        <v>1168</v>
      </c>
      <c r="Q468" s="344"/>
      <c r="R468" s="344" t="s">
        <v>54</v>
      </c>
      <c r="S468" s="344"/>
      <c r="T468" s="344"/>
      <c r="U468" s="344"/>
      <c r="V468" s="344"/>
      <c r="W468" s="344"/>
      <c r="X468" s="344">
        <v>0.51610223642172526</v>
      </c>
      <c r="Y468" s="344">
        <v>0.55288311688311698</v>
      </c>
      <c r="Z468" s="344">
        <v>0.65700052438384893</v>
      </c>
      <c r="AA468" s="344">
        <v>0.77103854389721638</v>
      </c>
      <c r="AB468" s="344">
        <v>0.48597560975609755</v>
      </c>
      <c r="AC468" s="344"/>
      <c r="AD468" s="344" t="s">
        <v>2345</v>
      </c>
      <c r="AE468" s="344" t="s">
        <v>2350</v>
      </c>
      <c r="AF468" s="344" t="s">
        <v>2388</v>
      </c>
      <c r="AG468" s="344"/>
    </row>
    <row r="469" spans="1:33" x14ac:dyDescent="0.3">
      <c r="A469" s="340" t="s">
        <v>831</v>
      </c>
      <c r="B469" s="342" t="s">
        <v>2547</v>
      </c>
      <c r="C469" s="342"/>
      <c r="D469" s="342" t="s">
        <v>56</v>
      </c>
      <c r="E469" s="342"/>
      <c r="F469" s="342"/>
      <c r="G469" s="342"/>
      <c r="H469" s="342"/>
      <c r="I469" s="342"/>
      <c r="J469" s="342">
        <v>7</v>
      </c>
      <c r="K469" s="342">
        <v>6</v>
      </c>
      <c r="L469" s="342">
        <v>6</v>
      </c>
      <c r="M469" s="342">
        <v>6</v>
      </c>
      <c r="N469" s="342">
        <v>6</v>
      </c>
      <c r="O469" s="342">
        <v>5</v>
      </c>
      <c r="P469" s="342" t="s">
        <v>2548</v>
      </c>
      <c r="Q469" s="342"/>
      <c r="R469" s="342" t="s">
        <v>971</v>
      </c>
      <c r="S469" s="342"/>
      <c r="T469" s="342"/>
      <c r="U469" s="342"/>
      <c r="V469" s="342"/>
      <c r="W469" s="342"/>
      <c r="X469" s="342">
        <v>7</v>
      </c>
      <c r="Y469" s="342">
        <v>6</v>
      </c>
      <c r="Z469" s="342">
        <v>6</v>
      </c>
      <c r="AA469" s="342">
        <v>6</v>
      </c>
      <c r="AB469" s="342">
        <v>6</v>
      </c>
      <c r="AC469" s="342">
        <v>5</v>
      </c>
      <c r="AD469" s="342" t="s">
        <v>2347</v>
      </c>
      <c r="AE469" s="342" t="s">
        <v>2350</v>
      </c>
      <c r="AF469" s="342" t="s">
        <v>2388</v>
      </c>
      <c r="AG469" s="342"/>
    </row>
    <row r="470" spans="1:33" x14ac:dyDescent="0.3">
      <c r="A470" s="340" t="s">
        <v>827</v>
      </c>
      <c r="B470" s="342" t="s">
        <v>190</v>
      </c>
      <c r="C470" s="342"/>
      <c r="D470" s="342"/>
      <c r="E470" s="342"/>
      <c r="F470" s="342"/>
      <c r="G470" s="342"/>
      <c r="H470" s="342"/>
      <c r="I470" s="342"/>
      <c r="J470" s="342"/>
      <c r="K470" s="342"/>
      <c r="L470" s="342"/>
      <c r="M470" s="342"/>
      <c r="N470" s="342"/>
      <c r="O470" s="342"/>
      <c r="P470" s="342" t="s">
        <v>1209</v>
      </c>
      <c r="Q470" s="342"/>
      <c r="R470" s="342"/>
      <c r="S470" s="342"/>
      <c r="T470" s="342"/>
      <c r="U470" s="342"/>
      <c r="V470" s="342"/>
      <c r="W470" s="342"/>
      <c r="X470" s="342"/>
      <c r="Y470" s="342"/>
      <c r="Z470" s="342"/>
      <c r="AA470" s="342"/>
      <c r="AB470" s="342"/>
      <c r="AC470" s="342"/>
      <c r="AD470" s="342"/>
      <c r="AE470" s="342"/>
      <c r="AF470" s="342"/>
      <c r="AG470" s="342"/>
    </row>
    <row r="471" spans="1:33" x14ac:dyDescent="0.3">
      <c r="A471" s="343" t="s">
        <v>848</v>
      </c>
      <c r="B471" s="344" t="s">
        <v>844</v>
      </c>
      <c r="C471" s="344"/>
      <c r="D471" s="344"/>
      <c r="E471" s="344"/>
      <c r="F471" s="344"/>
      <c r="G471" s="344"/>
      <c r="H471" s="344"/>
      <c r="I471" s="344"/>
      <c r="J471" s="344"/>
      <c r="K471" s="344"/>
      <c r="L471" s="344"/>
      <c r="M471" s="344"/>
      <c r="N471" s="344"/>
      <c r="O471" s="344"/>
      <c r="P471" s="344" t="s">
        <v>1025</v>
      </c>
      <c r="Q471" s="344"/>
      <c r="R471" s="344"/>
      <c r="S471" s="344"/>
      <c r="T471" s="344"/>
      <c r="U471" s="344"/>
      <c r="V471" s="344"/>
      <c r="W471" s="344"/>
      <c r="X471" s="344"/>
      <c r="Y471" s="344"/>
      <c r="Z471" s="344"/>
      <c r="AA471" s="344"/>
      <c r="AB471" s="344"/>
      <c r="AC471" s="344"/>
      <c r="AD471" s="344"/>
      <c r="AE471" s="344"/>
      <c r="AF471" s="344"/>
      <c r="AG471" s="344"/>
    </row>
    <row r="472" spans="1:33" x14ac:dyDescent="0.3">
      <c r="A472" s="343" t="s">
        <v>850</v>
      </c>
      <c r="B472" s="344" t="s">
        <v>62</v>
      </c>
      <c r="C472" s="344"/>
      <c r="D472" s="344" t="s">
        <v>56</v>
      </c>
      <c r="E472" s="344" t="s">
        <v>70</v>
      </c>
      <c r="F472" s="344">
        <v>100</v>
      </c>
      <c r="G472" s="344">
        <v>270</v>
      </c>
      <c r="H472" s="344">
        <v>516</v>
      </c>
      <c r="I472" s="344">
        <v>755</v>
      </c>
      <c r="J472" s="344">
        <v>588</v>
      </c>
      <c r="K472" s="344">
        <v>572</v>
      </c>
      <c r="L472" s="344">
        <v>588</v>
      </c>
      <c r="M472" s="344">
        <v>839</v>
      </c>
      <c r="N472" s="344">
        <v>780</v>
      </c>
      <c r="O472" s="344"/>
      <c r="P472" s="344" t="s">
        <v>1366</v>
      </c>
      <c r="Q472" s="344"/>
      <c r="R472" s="344" t="s">
        <v>971</v>
      </c>
      <c r="S472" s="344" t="s">
        <v>70</v>
      </c>
      <c r="T472" s="344">
        <v>100</v>
      </c>
      <c r="U472" s="344">
        <v>270</v>
      </c>
      <c r="V472" s="344">
        <v>516</v>
      </c>
      <c r="W472" s="344">
        <v>755</v>
      </c>
      <c r="X472" s="344">
        <v>588</v>
      </c>
      <c r="Y472" s="344">
        <v>572</v>
      </c>
      <c r="Z472" s="344">
        <v>588</v>
      </c>
      <c r="AA472" s="344">
        <v>839</v>
      </c>
      <c r="AB472" s="344">
        <v>780</v>
      </c>
      <c r="AC472" s="344"/>
      <c r="AD472" s="344" t="s">
        <v>2351</v>
      </c>
      <c r="AE472" s="344" t="s">
        <v>2350</v>
      </c>
      <c r="AF472" s="344" t="s">
        <v>2390</v>
      </c>
      <c r="AG472" s="344"/>
    </row>
    <row r="473" spans="1:33" x14ac:dyDescent="0.3">
      <c r="A473" s="343" t="s">
        <v>851</v>
      </c>
      <c r="B473" s="344" t="s">
        <v>1216</v>
      </c>
      <c r="C473" s="344"/>
      <c r="D473" s="344" t="s">
        <v>56</v>
      </c>
      <c r="E473" s="344">
        <v>58</v>
      </c>
      <c r="F473" s="344">
        <v>39</v>
      </c>
      <c r="G473" s="344">
        <v>47</v>
      </c>
      <c r="H473" s="344">
        <v>57</v>
      </c>
      <c r="I473" s="344">
        <v>59</v>
      </c>
      <c r="J473" s="344">
        <v>77</v>
      </c>
      <c r="K473" s="344">
        <v>44</v>
      </c>
      <c r="L473" s="344">
        <v>59</v>
      </c>
      <c r="M473" s="344">
        <v>80</v>
      </c>
      <c r="N473" s="344">
        <v>90</v>
      </c>
      <c r="O473" s="344"/>
      <c r="P473" s="344" t="s">
        <v>1215</v>
      </c>
      <c r="Q473" s="344"/>
      <c r="R473" s="344" t="s">
        <v>971</v>
      </c>
      <c r="S473" s="344">
        <v>58</v>
      </c>
      <c r="T473" s="344">
        <v>39</v>
      </c>
      <c r="U473" s="344">
        <v>47</v>
      </c>
      <c r="V473" s="344">
        <v>57</v>
      </c>
      <c r="W473" s="344">
        <v>59</v>
      </c>
      <c r="X473" s="344">
        <v>77</v>
      </c>
      <c r="Y473" s="344">
        <v>44</v>
      </c>
      <c r="Z473" s="344">
        <v>59</v>
      </c>
      <c r="AA473" s="344">
        <v>80</v>
      </c>
      <c r="AB473" s="344">
        <v>90</v>
      </c>
      <c r="AC473" s="344"/>
      <c r="AD473" s="344" t="s">
        <v>2347</v>
      </c>
      <c r="AE473" s="344" t="s">
        <v>2350</v>
      </c>
      <c r="AF473" s="344" t="s">
        <v>2390</v>
      </c>
      <c r="AG473" s="344"/>
    </row>
    <row r="474" spans="1:33" x14ac:dyDescent="0.3">
      <c r="A474" s="343" t="s">
        <v>849</v>
      </c>
      <c r="B474" s="344" t="s">
        <v>337</v>
      </c>
      <c r="C474" s="344"/>
      <c r="D474" s="344"/>
      <c r="E474" s="344"/>
      <c r="F474" s="344"/>
      <c r="G474" s="344"/>
      <c r="H474" s="344"/>
      <c r="I474" s="344"/>
      <c r="J474" s="344"/>
      <c r="K474" s="344"/>
      <c r="L474" s="344"/>
      <c r="M474" s="344"/>
      <c r="N474" s="344"/>
      <c r="O474" s="344"/>
      <c r="P474" s="344" t="s">
        <v>1026</v>
      </c>
      <c r="Q474" s="344"/>
      <c r="R474" s="344"/>
      <c r="S474" s="344"/>
      <c r="T474" s="344"/>
      <c r="U474" s="344"/>
      <c r="V474" s="344"/>
      <c r="W474" s="344"/>
      <c r="X474" s="344"/>
      <c r="Y474" s="344"/>
      <c r="Z474" s="344"/>
      <c r="AA474" s="344"/>
      <c r="AB474" s="344"/>
      <c r="AC474" s="344"/>
      <c r="AD474" s="344"/>
      <c r="AE474" s="344"/>
      <c r="AF474" s="344"/>
      <c r="AG474" s="344"/>
    </row>
    <row r="475" spans="1:33" x14ac:dyDescent="0.3">
      <c r="A475" s="340" t="s">
        <v>852</v>
      </c>
      <c r="B475" s="342" t="s">
        <v>845</v>
      </c>
      <c r="C475" s="342"/>
      <c r="D475" s="342" t="s">
        <v>56</v>
      </c>
      <c r="E475" s="342"/>
      <c r="F475" s="342"/>
      <c r="G475" s="342"/>
      <c r="H475" s="342"/>
      <c r="I475" s="342"/>
      <c r="J475" s="342">
        <v>173</v>
      </c>
      <c r="K475" s="342">
        <v>150</v>
      </c>
      <c r="L475" s="342">
        <v>129</v>
      </c>
      <c r="M475" s="342">
        <v>223</v>
      </c>
      <c r="N475" s="342">
        <v>335</v>
      </c>
      <c r="O475" s="342">
        <v>271</v>
      </c>
      <c r="P475" s="342" t="s">
        <v>1365</v>
      </c>
      <c r="Q475" s="342"/>
      <c r="R475" s="342" t="s">
        <v>971</v>
      </c>
      <c r="S475" s="342"/>
      <c r="T475" s="342"/>
      <c r="U475" s="342"/>
      <c r="V475" s="342"/>
      <c r="W475" s="342"/>
      <c r="X475" s="342">
        <v>173</v>
      </c>
      <c r="Y475" s="342">
        <v>150</v>
      </c>
      <c r="Z475" s="342">
        <v>129</v>
      </c>
      <c r="AA475" s="342">
        <v>223</v>
      </c>
      <c r="AB475" s="342">
        <v>335</v>
      </c>
      <c r="AC475" s="342"/>
      <c r="AD475" s="342" t="s">
        <v>2351</v>
      </c>
      <c r="AE475" s="342" t="s">
        <v>2350</v>
      </c>
      <c r="AF475" s="342" t="s">
        <v>2390</v>
      </c>
      <c r="AG475" s="342"/>
    </row>
    <row r="476" spans="1:33" x14ac:dyDescent="0.3">
      <c r="A476" s="340" t="s">
        <v>853</v>
      </c>
      <c r="B476" s="342" t="s">
        <v>74</v>
      </c>
      <c r="C476" s="342"/>
      <c r="D476" s="342" t="s">
        <v>56</v>
      </c>
      <c r="E476" s="342"/>
      <c r="F476" s="342"/>
      <c r="G476" s="342"/>
      <c r="H476" s="342"/>
      <c r="I476" s="342"/>
      <c r="J476" s="342">
        <v>4</v>
      </c>
      <c r="K476" s="342">
        <v>20</v>
      </c>
      <c r="L476" s="342">
        <v>9</v>
      </c>
      <c r="M476" s="342">
        <v>0</v>
      </c>
      <c r="N476" s="342">
        <v>3</v>
      </c>
      <c r="O476" s="342">
        <v>10</v>
      </c>
      <c r="P476" s="342" t="s">
        <v>1203</v>
      </c>
      <c r="Q476" s="342"/>
      <c r="R476" s="342" t="s">
        <v>971</v>
      </c>
      <c r="S476" s="342"/>
      <c r="T476" s="342"/>
      <c r="U476" s="342"/>
      <c r="V476" s="342"/>
      <c r="W476" s="342"/>
      <c r="X476" s="342">
        <v>4</v>
      </c>
      <c r="Y476" s="342">
        <v>20</v>
      </c>
      <c r="Z476" s="342">
        <v>9</v>
      </c>
      <c r="AA476" s="342">
        <v>0</v>
      </c>
      <c r="AB476" s="342">
        <v>3</v>
      </c>
      <c r="AC476" s="342"/>
      <c r="AD476" s="342" t="s">
        <v>2351</v>
      </c>
      <c r="AE476" s="342" t="s">
        <v>2350</v>
      </c>
      <c r="AF476" s="342" t="s">
        <v>2390</v>
      </c>
      <c r="AG476" s="342"/>
    </row>
    <row r="477" spans="1:33" x14ac:dyDescent="0.3">
      <c r="A477" s="340" t="s">
        <v>854</v>
      </c>
      <c r="B477" s="342" t="s">
        <v>75</v>
      </c>
      <c r="C477" s="342"/>
      <c r="D477" s="342" t="s">
        <v>56</v>
      </c>
      <c r="E477" s="342"/>
      <c r="F477" s="342"/>
      <c r="G477" s="342"/>
      <c r="H477" s="342"/>
      <c r="I477" s="342"/>
      <c r="J477" s="342">
        <v>30</v>
      </c>
      <c r="K477" s="342">
        <v>15</v>
      </c>
      <c r="L477" s="342">
        <v>11</v>
      </c>
      <c r="M477" s="342">
        <v>17</v>
      </c>
      <c r="N477" s="342">
        <v>15</v>
      </c>
      <c r="O477" s="342">
        <v>33</v>
      </c>
      <c r="P477" s="342" t="s">
        <v>1214</v>
      </c>
      <c r="Q477" s="342"/>
      <c r="R477" s="342" t="s">
        <v>971</v>
      </c>
      <c r="S477" s="342"/>
      <c r="T477" s="342"/>
      <c r="U477" s="342"/>
      <c r="V477" s="342"/>
      <c r="W477" s="342"/>
      <c r="X477" s="342">
        <v>30</v>
      </c>
      <c r="Y477" s="342">
        <v>15</v>
      </c>
      <c r="Z477" s="342">
        <v>11</v>
      </c>
      <c r="AA477" s="342">
        <v>17</v>
      </c>
      <c r="AB477" s="342">
        <v>15</v>
      </c>
      <c r="AC477" s="342"/>
      <c r="AD477" s="342" t="s">
        <v>2351</v>
      </c>
      <c r="AE477" s="342" t="s">
        <v>2350</v>
      </c>
      <c r="AF477" s="342" t="s">
        <v>2390</v>
      </c>
      <c r="AG477" s="342"/>
    </row>
    <row r="478" spans="1:33" x14ac:dyDescent="0.3">
      <c r="A478" s="340" t="s">
        <v>855</v>
      </c>
      <c r="B478" s="342" t="s">
        <v>846</v>
      </c>
      <c r="C478" s="342"/>
      <c r="D478" s="342" t="s">
        <v>56</v>
      </c>
      <c r="E478" s="342"/>
      <c r="F478" s="342"/>
      <c r="G478" s="342"/>
      <c r="H478" s="342"/>
      <c r="I478" s="342"/>
      <c r="J478" s="342">
        <v>50</v>
      </c>
      <c r="K478" s="342">
        <v>58</v>
      </c>
      <c r="L478" s="342">
        <v>46</v>
      </c>
      <c r="M478" s="342">
        <v>112</v>
      </c>
      <c r="N478" s="342">
        <v>125</v>
      </c>
      <c r="O478" s="342">
        <v>100</v>
      </c>
      <c r="P478" s="342" t="s">
        <v>1206</v>
      </c>
      <c r="Q478" s="342"/>
      <c r="R478" s="342" t="s">
        <v>971</v>
      </c>
      <c r="S478" s="342"/>
      <c r="T478" s="342"/>
      <c r="U478" s="342"/>
      <c r="V478" s="342"/>
      <c r="W478" s="342"/>
      <c r="X478" s="342">
        <v>50</v>
      </c>
      <c r="Y478" s="342">
        <v>58</v>
      </c>
      <c r="Z478" s="342">
        <v>46</v>
      </c>
      <c r="AA478" s="342">
        <v>112</v>
      </c>
      <c r="AB478" s="342">
        <v>125</v>
      </c>
      <c r="AC478" s="342"/>
      <c r="AD478" s="342" t="s">
        <v>2351</v>
      </c>
      <c r="AE478" s="342" t="s">
        <v>2350</v>
      </c>
      <c r="AF478" s="342" t="s">
        <v>2390</v>
      </c>
      <c r="AG478" s="342"/>
    </row>
    <row r="479" spans="1:33" x14ac:dyDescent="0.3">
      <c r="A479" s="340" t="s">
        <v>856</v>
      </c>
      <c r="B479" s="342" t="s">
        <v>134</v>
      </c>
      <c r="C479" s="342"/>
      <c r="D479" s="342" t="s">
        <v>56</v>
      </c>
      <c r="E479" s="342"/>
      <c r="F479" s="342"/>
      <c r="G479" s="342"/>
      <c r="H479" s="342"/>
      <c r="I479" s="342"/>
      <c r="J479" s="342">
        <v>17</v>
      </c>
      <c r="K479" s="342">
        <v>19</v>
      </c>
      <c r="L479" s="342">
        <v>19</v>
      </c>
      <c r="M479" s="342">
        <v>26</v>
      </c>
      <c r="N479" s="342">
        <v>34</v>
      </c>
      <c r="O479" s="342">
        <v>13</v>
      </c>
      <c r="P479" s="342" t="s">
        <v>1205</v>
      </c>
      <c r="Q479" s="342"/>
      <c r="R479" s="342" t="s">
        <v>971</v>
      </c>
      <c r="S479" s="342"/>
      <c r="T479" s="342"/>
      <c r="U479" s="342"/>
      <c r="V479" s="342"/>
      <c r="W479" s="342"/>
      <c r="X479" s="342">
        <v>17</v>
      </c>
      <c r="Y479" s="342">
        <v>19</v>
      </c>
      <c r="Z479" s="342">
        <v>19</v>
      </c>
      <c r="AA479" s="342">
        <v>26</v>
      </c>
      <c r="AB479" s="342">
        <v>34</v>
      </c>
      <c r="AC479" s="342"/>
      <c r="AD479" s="342" t="s">
        <v>2351</v>
      </c>
      <c r="AE479" s="342" t="s">
        <v>2350</v>
      </c>
      <c r="AF479" s="342" t="s">
        <v>2390</v>
      </c>
      <c r="AG479" s="342"/>
    </row>
    <row r="480" spans="1:33" x14ac:dyDescent="0.3">
      <c r="A480" s="340" t="s">
        <v>857</v>
      </c>
      <c r="B480" s="342" t="s">
        <v>135</v>
      </c>
      <c r="C480" s="342"/>
      <c r="D480" s="342" t="s">
        <v>56</v>
      </c>
      <c r="E480" s="342"/>
      <c r="F480" s="342"/>
      <c r="G480" s="342"/>
      <c r="H480" s="342"/>
      <c r="I480" s="342"/>
      <c r="J480" s="342">
        <v>20</v>
      </c>
      <c r="K480" s="342">
        <v>6</v>
      </c>
      <c r="L480" s="342">
        <v>2</v>
      </c>
      <c r="M480" s="342">
        <v>5</v>
      </c>
      <c r="N480" s="342">
        <v>16</v>
      </c>
      <c r="O480" s="342">
        <v>8</v>
      </c>
      <c r="P480" s="342" t="s">
        <v>1204</v>
      </c>
      <c r="Q480" s="342"/>
      <c r="R480" s="342" t="s">
        <v>971</v>
      </c>
      <c r="S480" s="342"/>
      <c r="T480" s="342"/>
      <c r="U480" s="342"/>
      <c r="V480" s="342"/>
      <c r="W480" s="342"/>
      <c r="X480" s="342">
        <v>20</v>
      </c>
      <c r="Y480" s="342">
        <v>6</v>
      </c>
      <c r="Z480" s="342">
        <v>2</v>
      </c>
      <c r="AA480" s="342">
        <v>5</v>
      </c>
      <c r="AB480" s="342">
        <v>16</v>
      </c>
      <c r="AC480" s="342"/>
      <c r="AD480" s="342" t="s">
        <v>2351</v>
      </c>
      <c r="AE480" s="342" t="s">
        <v>2350</v>
      </c>
      <c r="AF480" s="342" t="s">
        <v>2390</v>
      </c>
      <c r="AG480" s="342"/>
    </row>
    <row r="481" spans="1:33" x14ac:dyDescent="0.3">
      <c r="A481" s="340" t="s">
        <v>858</v>
      </c>
      <c r="B481" s="342" t="s">
        <v>847</v>
      </c>
      <c r="C481" s="342"/>
      <c r="D481" s="342" t="s">
        <v>56</v>
      </c>
      <c r="E481" s="342"/>
      <c r="F481" s="342"/>
      <c r="G481" s="342"/>
      <c r="H481" s="342"/>
      <c r="I481" s="342"/>
      <c r="J481" s="342">
        <v>21</v>
      </c>
      <c r="K481" s="342">
        <v>5</v>
      </c>
      <c r="L481" s="342">
        <v>18</v>
      </c>
      <c r="M481" s="342">
        <v>16</v>
      </c>
      <c r="N481" s="342">
        <v>29</v>
      </c>
      <c r="O481" s="342">
        <v>33</v>
      </c>
      <c r="P481" s="342" t="s">
        <v>1202</v>
      </c>
      <c r="Q481" s="342"/>
      <c r="R481" s="342" t="s">
        <v>971</v>
      </c>
      <c r="S481" s="342"/>
      <c r="T481" s="342"/>
      <c r="U481" s="342"/>
      <c r="V481" s="342"/>
      <c r="W481" s="342"/>
      <c r="X481" s="342">
        <v>21</v>
      </c>
      <c r="Y481" s="342">
        <v>5</v>
      </c>
      <c r="Z481" s="342">
        <v>18</v>
      </c>
      <c r="AA481" s="342">
        <v>16</v>
      </c>
      <c r="AB481" s="342">
        <v>29</v>
      </c>
      <c r="AC481" s="342"/>
      <c r="AD481" s="342" t="s">
        <v>2351</v>
      </c>
      <c r="AE481" s="342" t="s">
        <v>2350</v>
      </c>
      <c r="AF481" s="342" t="s">
        <v>2390</v>
      </c>
      <c r="AG481" s="342"/>
    </row>
    <row r="482" spans="1:33" x14ac:dyDescent="0.3">
      <c r="A482" s="340" t="s">
        <v>859</v>
      </c>
      <c r="B482" s="342" t="s">
        <v>136</v>
      </c>
      <c r="C482" s="342"/>
      <c r="D482" s="342" t="s">
        <v>56</v>
      </c>
      <c r="E482" s="342"/>
      <c r="F482" s="342"/>
      <c r="G482" s="342"/>
      <c r="H482" s="342"/>
      <c r="I482" s="342"/>
      <c r="J482" s="342">
        <v>13</v>
      </c>
      <c r="K482" s="342">
        <v>9</v>
      </c>
      <c r="L482" s="342">
        <v>8</v>
      </c>
      <c r="M482" s="342">
        <v>9</v>
      </c>
      <c r="N482" s="342">
        <v>51</v>
      </c>
      <c r="O482" s="342">
        <v>27</v>
      </c>
      <c r="P482" s="342" t="s">
        <v>1217</v>
      </c>
      <c r="Q482" s="342"/>
      <c r="R482" s="342" t="s">
        <v>971</v>
      </c>
      <c r="S482" s="342"/>
      <c r="T482" s="342"/>
      <c r="U482" s="342"/>
      <c r="V482" s="342"/>
      <c r="W482" s="342"/>
      <c r="X482" s="342">
        <v>13</v>
      </c>
      <c r="Y482" s="342">
        <v>9</v>
      </c>
      <c r="Z482" s="342">
        <v>8</v>
      </c>
      <c r="AA482" s="342">
        <v>9</v>
      </c>
      <c r="AB482" s="342">
        <v>51</v>
      </c>
      <c r="AC482" s="342"/>
      <c r="AD482" s="342" t="s">
        <v>2351</v>
      </c>
      <c r="AE482" s="342" t="s">
        <v>2350</v>
      </c>
      <c r="AF482" s="342" t="s">
        <v>2390</v>
      </c>
      <c r="AG482" s="342"/>
    </row>
    <row r="483" spans="1:33" x14ac:dyDescent="0.3">
      <c r="A483" s="340" t="s">
        <v>860</v>
      </c>
      <c r="B483" s="342" t="s">
        <v>138</v>
      </c>
      <c r="C483" s="342"/>
      <c r="D483" s="342" t="s">
        <v>56</v>
      </c>
      <c r="E483" s="342"/>
      <c r="F483" s="342"/>
      <c r="G483" s="342"/>
      <c r="H483" s="342"/>
      <c r="I483" s="342"/>
      <c r="J483" s="342">
        <v>3</v>
      </c>
      <c r="K483" s="342">
        <v>1</v>
      </c>
      <c r="L483" s="342">
        <v>2</v>
      </c>
      <c r="M483" s="342">
        <v>7</v>
      </c>
      <c r="N483" s="342">
        <v>4</v>
      </c>
      <c r="O483" s="342">
        <v>5</v>
      </c>
      <c r="P483" s="342" t="s">
        <v>1218</v>
      </c>
      <c r="Q483" s="342"/>
      <c r="R483" s="342" t="s">
        <v>971</v>
      </c>
      <c r="S483" s="342"/>
      <c r="T483" s="342"/>
      <c r="U483" s="342"/>
      <c r="V483" s="342"/>
      <c r="W483" s="342"/>
      <c r="X483" s="342">
        <v>3</v>
      </c>
      <c r="Y483" s="342">
        <v>1</v>
      </c>
      <c r="Z483" s="342">
        <v>2</v>
      </c>
      <c r="AA483" s="342">
        <v>7</v>
      </c>
      <c r="AB483" s="342">
        <v>4</v>
      </c>
      <c r="AC483" s="342"/>
      <c r="AD483" s="342" t="s">
        <v>2351</v>
      </c>
      <c r="AE483" s="342" t="s">
        <v>2350</v>
      </c>
      <c r="AF483" s="342" t="s">
        <v>2390</v>
      </c>
      <c r="AG483" s="342"/>
    </row>
    <row r="484" spans="1:33" x14ac:dyDescent="0.3">
      <c r="A484" s="340" t="s">
        <v>861</v>
      </c>
      <c r="B484" s="342" t="s">
        <v>137</v>
      </c>
      <c r="C484" s="342"/>
      <c r="D484" s="342" t="s">
        <v>56</v>
      </c>
      <c r="E484" s="342"/>
      <c r="F484" s="342"/>
      <c r="G484" s="342"/>
      <c r="H484" s="342"/>
      <c r="I484" s="342"/>
      <c r="J484" s="342">
        <v>0</v>
      </c>
      <c r="K484" s="342">
        <v>4</v>
      </c>
      <c r="L484" s="342">
        <v>0</v>
      </c>
      <c r="M484" s="342">
        <v>0</v>
      </c>
      <c r="N484" s="342">
        <v>0</v>
      </c>
      <c r="O484" s="342">
        <v>0</v>
      </c>
      <c r="P484" s="342" t="s">
        <v>1219</v>
      </c>
      <c r="Q484" s="342"/>
      <c r="R484" s="342" t="s">
        <v>971</v>
      </c>
      <c r="S484" s="342"/>
      <c r="T484" s="342"/>
      <c r="U484" s="342"/>
      <c r="V484" s="342"/>
      <c r="W484" s="342"/>
      <c r="X484" s="342">
        <v>0</v>
      </c>
      <c r="Y484" s="342">
        <v>4</v>
      </c>
      <c r="Z484" s="342">
        <v>0</v>
      </c>
      <c r="AA484" s="342">
        <v>0</v>
      </c>
      <c r="AB484" s="342">
        <v>0</v>
      </c>
      <c r="AC484" s="342"/>
      <c r="AD484" s="342" t="s">
        <v>2351</v>
      </c>
      <c r="AE484" s="342" t="s">
        <v>2350</v>
      </c>
      <c r="AF484" s="342" t="s">
        <v>2390</v>
      </c>
      <c r="AG484" s="342"/>
    </row>
    <row r="485" spans="1:33" x14ac:dyDescent="0.3">
      <c r="A485" s="340" t="s">
        <v>862</v>
      </c>
      <c r="B485" s="342" t="s">
        <v>117</v>
      </c>
      <c r="C485" s="342"/>
      <c r="D485" s="342" t="s">
        <v>56</v>
      </c>
      <c r="E485" s="342"/>
      <c r="F485" s="342"/>
      <c r="G485" s="342"/>
      <c r="H485" s="342"/>
      <c r="I485" s="342"/>
      <c r="J485" s="342">
        <v>15</v>
      </c>
      <c r="K485" s="342">
        <v>13</v>
      </c>
      <c r="L485" s="342">
        <v>14</v>
      </c>
      <c r="M485" s="342">
        <v>31</v>
      </c>
      <c r="N485" s="342">
        <v>58</v>
      </c>
      <c r="O485" s="342">
        <v>42</v>
      </c>
      <c r="P485" s="342" t="s">
        <v>178</v>
      </c>
      <c r="Q485" s="342"/>
      <c r="R485" s="342" t="s">
        <v>971</v>
      </c>
      <c r="S485" s="342"/>
      <c r="T485" s="342"/>
      <c r="U485" s="342"/>
      <c r="V485" s="342"/>
      <c r="W485" s="342"/>
      <c r="X485" s="342">
        <v>15</v>
      </c>
      <c r="Y485" s="342">
        <v>13</v>
      </c>
      <c r="Z485" s="342">
        <v>14</v>
      </c>
      <c r="AA485" s="342">
        <v>31</v>
      </c>
      <c r="AB485" s="342">
        <v>58</v>
      </c>
      <c r="AC485" s="342"/>
      <c r="AD485" s="342" t="s">
        <v>2351</v>
      </c>
      <c r="AE485" s="342" t="s">
        <v>2350</v>
      </c>
      <c r="AF485" s="342" t="s">
        <v>2390</v>
      </c>
      <c r="AG485" s="342"/>
    </row>
    <row r="486" spans="1:33" x14ac:dyDescent="0.3">
      <c r="A486" s="340" t="s">
        <v>863</v>
      </c>
      <c r="B486" s="342" t="s">
        <v>180</v>
      </c>
      <c r="C486" s="342"/>
      <c r="D486" s="342" t="s">
        <v>54</v>
      </c>
      <c r="E486" s="342"/>
      <c r="F486" s="342"/>
      <c r="G486" s="342"/>
      <c r="H486" s="342"/>
      <c r="I486" s="342"/>
      <c r="J486" s="342">
        <v>100</v>
      </c>
      <c r="K486" s="342">
        <v>100</v>
      </c>
      <c r="L486" s="342">
        <v>100</v>
      </c>
      <c r="M486" s="342">
        <v>100</v>
      </c>
      <c r="N486" s="342">
        <v>100</v>
      </c>
      <c r="O486" s="342">
        <v>100</v>
      </c>
      <c r="P486" s="342" t="s">
        <v>1210</v>
      </c>
      <c r="Q486" s="342"/>
      <c r="R486" s="342" t="s">
        <v>54</v>
      </c>
      <c r="S486" s="342"/>
      <c r="T486" s="342"/>
      <c r="U486" s="342"/>
      <c r="V486" s="342"/>
      <c r="W486" s="342"/>
      <c r="X486" s="342">
        <v>100</v>
      </c>
      <c r="Y486" s="342">
        <v>100</v>
      </c>
      <c r="Z486" s="342">
        <v>100</v>
      </c>
      <c r="AA486" s="342">
        <v>100</v>
      </c>
      <c r="AB486" s="342">
        <v>100</v>
      </c>
      <c r="AC486" s="342"/>
      <c r="AD486" s="342" t="s">
        <v>2351</v>
      </c>
      <c r="AE486" s="342" t="s">
        <v>2350</v>
      </c>
      <c r="AF486" s="342" t="s">
        <v>2390</v>
      </c>
      <c r="AG486" s="342"/>
    </row>
    <row r="487" spans="1:33" x14ac:dyDescent="0.3">
      <c r="A487" s="340" t="s">
        <v>864</v>
      </c>
      <c r="B487" s="342" t="s">
        <v>98</v>
      </c>
      <c r="C487" s="342"/>
      <c r="D487" s="342" t="s">
        <v>56</v>
      </c>
      <c r="E487" s="342"/>
      <c r="F487" s="342"/>
      <c r="G487" s="342"/>
      <c r="H487" s="342"/>
      <c r="I487" s="342"/>
      <c r="J487" s="342">
        <v>22</v>
      </c>
      <c r="K487" s="342">
        <v>15</v>
      </c>
      <c r="L487" s="342">
        <v>14</v>
      </c>
      <c r="M487" s="342">
        <v>22</v>
      </c>
      <c r="N487" s="342">
        <v>21</v>
      </c>
      <c r="O487" s="342">
        <v>24</v>
      </c>
      <c r="P487" s="342" t="s">
        <v>1211</v>
      </c>
      <c r="Q487" s="342"/>
      <c r="R487" s="342" t="s">
        <v>971</v>
      </c>
      <c r="S487" s="342"/>
      <c r="T487" s="342"/>
      <c r="U487" s="342"/>
      <c r="V487" s="342"/>
      <c r="W487" s="342"/>
      <c r="X487" s="342">
        <v>22</v>
      </c>
      <c r="Y487" s="342">
        <v>15</v>
      </c>
      <c r="Z487" s="342">
        <v>14</v>
      </c>
      <c r="AA487" s="342">
        <v>22</v>
      </c>
      <c r="AB487" s="342">
        <v>21</v>
      </c>
      <c r="AC487" s="342"/>
      <c r="AD487" s="342" t="s">
        <v>2347</v>
      </c>
      <c r="AE487" s="342" t="s">
        <v>2350</v>
      </c>
      <c r="AF487" s="342" t="s">
        <v>2390</v>
      </c>
      <c r="AG487" s="342"/>
    </row>
    <row r="488" spans="1:33" x14ac:dyDescent="0.3">
      <c r="A488" s="340" t="s">
        <v>865</v>
      </c>
      <c r="B488" s="342" t="s">
        <v>100</v>
      </c>
      <c r="C488" s="342"/>
      <c r="D488" s="342" t="s">
        <v>56</v>
      </c>
      <c r="E488" s="342"/>
      <c r="F488" s="342"/>
      <c r="G488" s="342"/>
      <c r="H488" s="342"/>
      <c r="I488" s="342"/>
      <c r="J488" s="342">
        <v>17</v>
      </c>
      <c r="K488" s="342">
        <v>15</v>
      </c>
      <c r="L488" s="342">
        <v>14</v>
      </c>
      <c r="M488" s="342">
        <v>18</v>
      </c>
      <c r="N488" s="342">
        <v>17</v>
      </c>
      <c r="O488" s="342">
        <v>21</v>
      </c>
      <c r="P488" s="342" t="s">
        <v>1212</v>
      </c>
      <c r="Q488" s="342"/>
      <c r="R488" s="342" t="s">
        <v>971</v>
      </c>
      <c r="S488" s="342"/>
      <c r="T488" s="342"/>
      <c r="U488" s="342"/>
      <c r="V488" s="342"/>
      <c r="W488" s="342"/>
      <c r="X488" s="342">
        <v>17</v>
      </c>
      <c r="Y488" s="342">
        <v>15</v>
      </c>
      <c r="Z488" s="342">
        <v>14</v>
      </c>
      <c r="AA488" s="342">
        <v>18</v>
      </c>
      <c r="AB488" s="342">
        <v>17</v>
      </c>
      <c r="AC488" s="342"/>
      <c r="AD488" s="342" t="s">
        <v>2347</v>
      </c>
      <c r="AE488" s="342" t="s">
        <v>2350</v>
      </c>
      <c r="AF488" s="342" t="s">
        <v>2390</v>
      </c>
      <c r="AG488" s="342"/>
    </row>
    <row r="489" spans="1:33" x14ac:dyDescent="0.3">
      <c r="A489" s="340" t="s">
        <v>866</v>
      </c>
      <c r="B489" s="342" t="s">
        <v>63</v>
      </c>
      <c r="C489" s="342"/>
      <c r="D489" s="342" t="s">
        <v>56</v>
      </c>
      <c r="E489" s="342"/>
      <c r="F489" s="342"/>
      <c r="G489" s="342"/>
      <c r="H489" s="342"/>
      <c r="I489" s="342"/>
      <c r="J489" s="342">
        <v>5</v>
      </c>
      <c r="K489" s="342">
        <v>0</v>
      </c>
      <c r="L489" s="342">
        <v>0</v>
      </c>
      <c r="M489" s="342">
        <v>4</v>
      </c>
      <c r="N489" s="342">
        <v>4</v>
      </c>
      <c r="O489" s="342">
        <v>3</v>
      </c>
      <c r="P489" s="342" t="s">
        <v>1213</v>
      </c>
      <c r="Q489" s="342"/>
      <c r="R489" s="342" t="s">
        <v>971</v>
      </c>
      <c r="S489" s="342"/>
      <c r="T489" s="342"/>
      <c r="U489" s="342"/>
      <c r="V489" s="342"/>
      <c r="W489" s="342"/>
      <c r="X489" s="342">
        <v>5</v>
      </c>
      <c r="Y489" s="342">
        <v>0</v>
      </c>
      <c r="Z489" s="342">
        <v>0</v>
      </c>
      <c r="AA489" s="342">
        <v>4</v>
      </c>
      <c r="AB489" s="342">
        <v>4</v>
      </c>
      <c r="AC489" s="342"/>
      <c r="AD489" s="342" t="s">
        <v>2347</v>
      </c>
      <c r="AE489" s="342" t="s">
        <v>2350</v>
      </c>
      <c r="AF489" s="342" t="s">
        <v>2390</v>
      </c>
      <c r="AG489" s="342"/>
    </row>
    <row r="490" spans="1:33" s="124" customFormat="1" x14ac:dyDescent="0.3">
      <c r="A490" s="340" t="s">
        <v>2554</v>
      </c>
      <c r="B490" s="342" t="s">
        <v>2431</v>
      </c>
      <c r="C490" s="342"/>
      <c r="D490" s="342"/>
      <c r="E490" s="342"/>
      <c r="F490" s="342"/>
      <c r="G490" s="342"/>
      <c r="H490" s="342"/>
      <c r="I490" s="342"/>
      <c r="J490" s="342"/>
      <c r="K490" s="342"/>
      <c r="L490" s="342"/>
      <c r="M490" s="342"/>
      <c r="N490" s="342"/>
      <c r="O490" s="342"/>
      <c r="P490" s="342" t="s">
        <v>2432</v>
      </c>
      <c r="Q490" s="342"/>
      <c r="R490" s="342"/>
      <c r="S490" s="342"/>
      <c r="T490" s="342"/>
      <c r="U490" s="342"/>
      <c r="V490" s="342"/>
      <c r="W490" s="342"/>
      <c r="X490" s="342"/>
      <c r="Y490" s="342"/>
      <c r="Z490" s="342"/>
      <c r="AA490" s="342"/>
      <c r="AB490" s="342"/>
      <c r="AC490" s="342"/>
      <c r="AD490" s="342"/>
      <c r="AE490" s="342"/>
      <c r="AF490" s="342"/>
      <c r="AG490" s="342"/>
    </row>
    <row r="491" spans="1:33" x14ac:dyDescent="0.3">
      <c r="A491" s="340">
        <v>6</v>
      </c>
      <c r="B491" s="342" t="s">
        <v>2555</v>
      </c>
      <c r="C491" s="342"/>
      <c r="D491" s="342"/>
      <c r="E491" s="342"/>
      <c r="F491" s="342"/>
      <c r="G491" s="342"/>
      <c r="H491" s="342"/>
      <c r="I491" s="342"/>
      <c r="J491" s="342"/>
      <c r="K491" s="342"/>
      <c r="L491" s="342"/>
      <c r="M491" s="342"/>
      <c r="N491" s="342"/>
      <c r="O491" s="342"/>
      <c r="P491" s="342" t="s">
        <v>2556</v>
      </c>
      <c r="Q491" s="342"/>
      <c r="R491" s="342"/>
      <c r="S491" s="342"/>
      <c r="T491" s="342"/>
      <c r="U491" s="342"/>
      <c r="V491" s="342"/>
      <c r="W491" s="342"/>
      <c r="X491" s="342"/>
      <c r="Y491" s="342"/>
      <c r="Z491" s="342"/>
      <c r="AA491" s="342"/>
      <c r="AB491" s="342"/>
      <c r="AC491" s="342"/>
      <c r="AD491" s="342"/>
      <c r="AE491" s="342"/>
      <c r="AF491" s="342"/>
      <c r="AG491" s="342"/>
    </row>
    <row r="492" spans="1:33" x14ac:dyDescent="0.3">
      <c r="A492" s="340" t="s">
        <v>869</v>
      </c>
      <c r="B492" s="342" t="s">
        <v>197</v>
      </c>
      <c r="C492" s="342"/>
      <c r="D492" s="342"/>
      <c r="E492" s="342"/>
      <c r="F492" s="342"/>
      <c r="G492" s="342"/>
      <c r="H492" s="342"/>
      <c r="I492" s="342"/>
      <c r="J492" s="342"/>
      <c r="K492" s="342"/>
      <c r="L492" s="342"/>
      <c r="M492" s="342"/>
      <c r="N492" s="342"/>
      <c r="O492" s="342"/>
      <c r="P492" s="342" t="s">
        <v>1220</v>
      </c>
      <c r="Q492" s="342"/>
      <c r="R492" s="342"/>
      <c r="S492" s="342"/>
      <c r="T492" s="342"/>
      <c r="U492" s="342"/>
      <c r="V492" s="342"/>
      <c r="W492" s="342"/>
      <c r="X492" s="342"/>
      <c r="Y492" s="342"/>
      <c r="Z492" s="342"/>
      <c r="AA492" s="342"/>
      <c r="AB492" s="342"/>
      <c r="AC492" s="342"/>
      <c r="AD492" s="342"/>
      <c r="AE492" s="342"/>
      <c r="AF492" s="342"/>
      <c r="AG492" s="342"/>
    </row>
    <row r="493" spans="1:33" x14ac:dyDescent="0.3">
      <c r="A493" s="340" t="s">
        <v>870</v>
      </c>
      <c r="B493" s="342" t="s">
        <v>198</v>
      </c>
      <c r="C493" s="342"/>
      <c r="D493" s="342" t="s">
        <v>56</v>
      </c>
      <c r="E493" s="342"/>
      <c r="F493" s="342"/>
      <c r="G493" s="342"/>
      <c r="H493" s="342"/>
      <c r="I493" s="342"/>
      <c r="J493" s="342">
        <v>1</v>
      </c>
      <c r="K493" s="342">
        <v>1</v>
      </c>
      <c r="L493" s="342">
        <v>1</v>
      </c>
      <c r="M493" s="342" t="s">
        <v>70</v>
      </c>
      <c r="N493" s="342" t="s">
        <v>70</v>
      </c>
      <c r="O493" s="342">
        <v>1</v>
      </c>
      <c r="P493" s="342" t="s">
        <v>1221</v>
      </c>
      <c r="Q493" s="342"/>
      <c r="R493" s="342" t="s">
        <v>997</v>
      </c>
      <c r="S493" s="342"/>
      <c r="T493" s="342"/>
      <c r="U493" s="342"/>
      <c r="V493" s="342"/>
      <c r="W493" s="342"/>
      <c r="X493" s="342">
        <v>1</v>
      </c>
      <c r="Y493" s="342">
        <v>1</v>
      </c>
      <c r="Z493" s="342">
        <v>1</v>
      </c>
      <c r="AA493" s="342" t="s">
        <v>70</v>
      </c>
      <c r="AB493" s="342" t="s">
        <v>70</v>
      </c>
      <c r="AC493" s="342">
        <v>1</v>
      </c>
      <c r="AD493" s="342" t="s">
        <v>2352</v>
      </c>
      <c r="AE493" s="342" t="s">
        <v>2022</v>
      </c>
      <c r="AF493" s="342" t="s">
        <v>2022</v>
      </c>
      <c r="AG493" s="342"/>
    </row>
    <row r="494" spans="1:33" x14ac:dyDescent="0.3">
      <c r="A494" s="340" t="s">
        <v>871</v>
      </c>
      <c r="B494" s="342" t="s">
        <v>199</v>
      </c>
      <c r="C494" s="342"/>
      <c r="D494" s="342" t="s">
        <v>228</v>
      </c>
      <c r="E494" s="342"/>
      <c r="F494" s="342"/>
      <c r="G494" s="342"/>
      <c r="H494" s="342"/>
      <c r="I494" s="342"/>
      <c r="J494" s="342" t="s">
        <v>196</v>
      </c>
      <c r="K494" s="342" t="s">
        <v>196</v>
      </c>
      <c r="L494" s="342" t="s">
        <v>196</v>
      </c>
      <c r="M494" s="342" t="s">
        <v>70</v>
      </c>
      <c r="N494" s="342" t="s">
        <v>70</v>
      </c>
      <c r="O494" s="342" t="s">
        <v>224</v>
      </c>
      <c r="P494" s="342" t="s">
        <v>1222</v>
      </c>
      <c r="Q494" s="342"/>
      <c r="R494" s="342"/>
      <c r="S494" s="342"/>
      <c r="T494" s="342"/>
      <c r="U494" s="342"/>
      <c r="V494" s="342"/>
      <c r="W494" s="342"/>
      <c r="X494" s="342" t="s">
        <v>196</v>
      </c>
      <c r="Y494" s="342" t="s">
        <v>196</v>
      </c>
      <c r="Z494" s="342" t="s">
        <v>196</v>
      </c>
      <c r="AA494" s="342" t="s">
        <v>70</v>
      </c>
      <c r="AB494" s="342" t="s">
        <v>70</v>
      </c>
      <c r="AC494" s="342" t="s">
        <v>224</v>
      </c>
      <c r="AD494" s="342" t="s">
        <v>2353</v>
      </c>
      <c r="AE494" s="342" t="s">
        <v>2022</v>
      </c>
      <c r="AF494" s="342" t="s">
        <v>2022</v>
      </c>
      <c r="AG494" s="342"/>
    </row>
    <row r="495" spans="1:33" x14ac:dyDescent="0.3">
      <c r="A495" s="340" t="s">
        <v>872</v>
      </c>
      <c r="B495" s="342" t="s">
        <v>200</v>
      </c>
      <c r="C495" s="342"/>
      <c r="D495" s="342" t="s">
        <v>56</v>
      </c>
      <c r="E495" s="342"/>
      <c r="F495" s="342"/>
      <c r="G495" s="342"/>
      <c r="H495" s="342"/>
      <c r="I495" s="342"/>
      <c r="J495" s="342">
        <v>6</v>
      </c>
      <c r="K495" s="342">
        <v>6</v>
      </c>
      <c r="L495" s="342">
        <v>6</v>
      </c>
      <c r="M495" s="342">
        <v>6</v>
      </c>
      <c r="N495" s="342">
        <v>5</v>
      </c>
      <c r="O495" s="342">
        <v>5</v>
      </c>
      <c r="P495" s="342" t="s">
        <v>1223</v>
      </c>
      <c r="Q495" s="342"/>
      <c r="R495" s="342" t="s">
        <v>997</v>
      </c>
      <c r="S495" s="342"/>
      <c r="T495" s="342"/>
      <c r="U495" s="342"/>
      <c r="V495" s="342"/>
      <c r="W495" s="342"/>
      <c r="X495" s="342">
        <v>6</v>
      </c>
      <c r="Y495" s="342">
        <v>6</v>
      </c>
      <c r="Z495" s="342">
        <v>6</v>
      </c>
      <c r="AA495" s="342">
        <v>6</v>
      </c>
      <c r="AB495" s="342">
        <v>5</v>
      </c>
      <c r="AC495" s="342">
        <v>5</v>
      </c>
      <c r="AD495" s="342" t="s">
        <v>2010</v>
      </c>
      <c r="AE495" s="342" t="s">
        <v>2022</v>
      </c>
      <c r="AF495" s="342" t="s">
        <v>2022</v>
      </c>
      <c r="AG495" s="342"/>
    </row>
    <row r="496" spans="1:33" x14ac:dyDescent="0.3">
      <c r="A496" s="340" t="s">
        <v>873</v>
      </c>
      <c r="B496" s="342" t="s">
        <v>243</v>
      </c>
      <c r="C496" s="342"/>
      <c r="D496" s="342" t="s">
        <v>56</v>
      </c>
      <c r="E496" s="342"/>
      <c r="F496" s="342"/>
      <c r="G496" s="342"/>
      <c r="H496" s="342"/>
      <c r="I496" s="342"/>
      <c r="J496" s="342">
        <v>2</v>
      </c>
      <c r="K496" s="342">
        <v>1</v>
      </c>
      <c r="L496" s="342">
        <v>1</v>
      </c>
      <c r="M496" s="342">
        <v>1</v>
      </c>
      <c r="N496" s="342">
        <v>0</v>
      </c>
      <c r="O496" s="342">
        <v>1</v>
      </c>
      <c r="P496" s="342" t="s">
        <v>1224</v>
      </c>
      <c r="Q496" s="342"/>
      <c r="R496" s="342" t="s">
        <v>997</v>
      </c>
      <c r="S496" s="342"/>
      <c r="T496" s="342"/>
      <c r="U496" s="342"/>
      <c r="V496" s="342"/>
      <c r="W496" s="342"/>
      <c r="X496" s="342">
        <v>2</v>
      </c>
      <c r="Y496" s="342">
        <v>1</v>
      </c>
      <c r="Z496" s="342">
        <v>1</v>
      </c>
      <c r="AA496" s="342">
        <v>1</v>
      </c>
      <c r="AB496" s="342">
        <v>0</v>
      </c>
      <c r="AC496" s="342">
        <v>1</v>
      </c>
      <c r="AD496" s="342" t="s">
        <v>2010</v>
      </c>
      <c r="AE496" s="342" t="s">
        <v>2022</v>
      </c>
      <c r="AF496" s="342" t="s">
        <v>2022</v>
      </c>
      <c r="AG496" s="342"/>
    </row>
    <row r="497" spans="1:33" x14ac:dyDescent="0.3">
      <c r="A497" s="340" t="s">
        <v>874</v>
      </c>
      <c r="B497" s="342" t="s">
        <v>201</v>
      </c>
      <c r="C497" s="342"/>
      <c r="D497" s="342" t="s">
        <v>56</v>
      </c>
      <c r="E497" s="342"/>
      <c r="F497" s="342"/>
      <c r="G497" s="342"/>
      <c r="H497" s="342"/>
      <c r="I497" s="342"/>
      <c r="J497" s="342">
        <v>1</v>
      </c>
      <c r="K497" s="342">
        <v>1</v>
      </c>
      <c r="L497" s="342">
        <v>1</v>
      </c>
      <c r="M497" s="342">
        <v>1</v>
      </c>
      <c r="N497" s="342">
        <v>1</v>
      </c>
      <c r="O497" s="342">
        <v>1</v>
      </c>
      <c r="P497" s="342" t="s">
        <v>1225</v>
      </c>
      <c r="Q497" s="342"/>
      <c r="R497" s="342" t="s">
        <v>997</v>
      </c>
      <c r="S497" s="342"/>
      <c r="T497" s="342"/>
      <c r="U497" s="342"/>
      <c r="V497" s="342"/>
      <c r="W497" s="342"/>
      <c r="X497" s="342">
        <v>1</v>
      </c>
      <c r="Y497" s="342">
        <v>1</v>
      </c>
      <c r="Z497" s="342">
        <v>1</v>
      </c>
      <c r="AA497" s="342">
        <v>1</v>
      </c>
      <c r="AB497" s="342">
        <v>1</v>
      </c>
      <c r="AC497" s="342">
        <v>1</v>
      </c>
      <c r="AD497" s="342" t="s">
        <v>2010</v>
      </c>
      <c r="AE497" s="342" t="s">
        <v>2022</v>
      </c>
      <c r="AF497" s="342" t="s">
        <v>2022</v>
      </c>
      <c r="AG497" s="342"/>
    </row>
    <row r="498" spans="1:33" x14ac:dyDescent="0.3">
      <c r="A498" s="340" t="s">
        <v>875</v>
      </c>
      <c r="B498" s="342" t="s">
        <v>140</v>
      </c>
      <c r="C498" s="342"/>
      <c r="D498" s="342" t="s">
        <v>56</v>
      </c>
      <c r="E498" s="342"/>
      <c r="F498" s="342"/>
      <c r="G498" s="342"/>
      <c r="H498" s="342"/>
      <c r="I498" s="342"/>
      <c r="J498" s="342">
        <v>10</v>
      </c>
      <c r="K498" s="342">
        <v>9</v>
      </c>
      <c r="L498" s="342">
        <v>9</v>
      </c>
      <c r="M498" s="342">
        <v>8</v>
      </c>
      <c r="N498" s="342">
        <v>6</v>
      </c>
      <c r="O498" s="342">
        <v>7</v>
      </c>
      <c r="P498" s="342" t="s">
        <v>179</v>
      </c>
      <c r="Q498" s="342"/>
      <c r="R498" s="342" t="s">
        <v>997</v>
      </c>
      <c r="S498" s="342"/>
      <c r="T498" s="342"/>
      <c r="U498" s="342"/>
      <c r="V498" s="342"/>
      <c r="W498" s="342"/>
      <c r="X498" s="342">
        <v>10</v>
      </c>
      <c r="Y498" s="342">
        <v>9</v>
      </c>
      <c r="Z498" s="342">
        <v>9</v>
      </c>
      <c r="AA498" s="342">
        <v>8</v>
      </c>
      <c r="AB498" s="342">
        <v>6</v>
      </c>
      <c r="AC498" s="342">
        <v>7</v>
      </c>
      <c r="AD498" s="342" t="s">
        <v>2010</v>
      </c>
      <c r="AE498" s="342" t="s">
        <v>2022</v>
      </c>
      <c r="AF498" s="342" t="s">
        <v>2022</v>
      </c>
      <c r="AG498" s="342"/>
    </row>
    <row r="499" spans="1:33" x14ac:dyDescent="0.3">
      <c r="A499" s="340" t="s">
        <v>876</v>
      </c>
      <c r="B499" s="342" t="s">
        <v>202</v>
      </c>
      <c r="C499" s="342"/>
      <c r="D499" s="342" t="s">
        <v>54</v>
      </c>
      <c r="E499" s="342"/>
      <c r="F499" s="342"/>
      <c r="G499" s="342"/>
      <c r="H499" s="342"/>
      <c r="I499" s="342"/>
      <c r="J499" s="342">
        <v>60</v>
      </c>
      <c r="K499" s="342">
        <v>66</v>
      </c>
      <c r="L499" s="342">
        <v>66</v>
      </c>
      <c r="M499" s="342">
        <v>75</v>
      </c>
      <c r="N499" s="342">
        <v>83</v>
      </c>
      <c r="O499" s="359">
        <f>O495/O498*100</f>
        <v>71.428571428571431</v>
      </c>
      <c r="P499" s="342" t="s">
        <v>1226</v>
      </c>
      <c r="Q499" s="342"/>
      <c r="R499" s="342" t="s">
        <v>54</v>
      </c>
      <c r="S499" s="342"/>
      <c r="T499" s="342"/>
      <c r="U499" s="342"/>
      <c r="V499" s="342"/>
      <c r="W499" s="342"/>
      <c r="X499" s="342">
        <v>60</v>
      </c>
      <c r="Y499" s="342">
        <v>66</v>
      </c>
      <c r="Z499" s="342">
        <v>66</v>
      </c>
      <c r="AA499" s="342">
        <v>75</v>
      </c>
      <c r="AB499" s="342">
        <v>83</v>
      </c>
      <c r="AC499" s="359">
        <f>AC495/AC498*100</f>
        <v>71.428571428571431</v>
      </c>
      <c r="AD499" s="342" t="s">
        <v>2010</v>
      </c>
      <c r="AE499" s="342" t="s">
        <v>2022</v>
      </c>
      <c r="AF499" s="342" t="s">
        <v>2022</v>
      </c>
      <c r="AG499" s="342"/>
    </row>
    <row r="500" spans="1:33" x14ac:dyDescent="0.3">
      <c r="A500" s="340" t="s">
        <v>877</v>
      </c>
      <c r="B500" s="342" t="s">
        <v>203</v>
      </c>
      <c r="C500" s="342"/>
      <c r="D500" s="342" t="s">
        <v>228</v>
      </c>
      <c r="E500" s="342"/>
      <c r="F500" s="342"/>
      <c r="G500" s="342"/>
      <c r="H500" s="342"/>
      <c r="I500" s="342"/>
      <c r="J500" s="342"/>
      <c r="K500" s="342"/>
      <c r="L500" s="342"/>
      <c r="M500" s="342"/>
      <c r="N500" s="342"/>
      <c r="O500" s="342"/>
      <c r="P500" s="342" t="s">
        <v>1227</v>
      </c>
      <c r="Q500" s="342"/>
      <c r="R500" s="342"/>
      <c r="S500" s="342"/>
      <c r="T500" s="342"/>
      <c r="U500" s="342"/>
      <c r="V500" s="342"/>
      <c r="W500" s="342"/>
      <c r="X500" s="342"/>
      <c r="Y500" s="342"/>
      <c r="Z500" s="342"/>
      <c r="AA500" s="342"/>
      <c r="AB500" s="342"/>
      <c r="AC500" s="342"/>
      <c r="AD500" s="342"/>
      <c r="AE500" s="342"/>
      <c r="AF500" s="342"/>
      <c r="AG500" s="342"/>
    </row>
    <row r="501" spans="1:33" x14ac:dyDescent="0.3">
      <c r="A501" s="340" t="s">
        <v>878</v>
      </c>
      <c r="B501" s="342" t="s">
        <v>204</v>
      </c>
      <c r="C501" s="342"/>
      <c r="D501" s="342" t="s">
        <v>54</v>
      </c>
      <c r="E501" s="342"/>
      <c r="F501" s="342"/>
      <c r="G501" s="342"/>
      <c r="H501" s="342"/>
      <c r="I501" s="342"/>
      <c r="J501" s="342">
        <v>100</v>
      </c>
      <c r="K501" s="342">
        <v>100</v>
      </c>
      <c r="L501" s="342">
        <v>100</v>
      </c>
      <c r="M501" s="342">
        <v>100</v>
      </c>
      <c r="N501" s="342">
        <v>100</v>
      </c>
      <c r="O501" s="342">
        <v>100</v>
      </c>
      <c r="P501" s="342" t="s">
        <v>1228</v>
      </c>
      <c r="Q501" s="342"/>
      <c r="R501" s="342" t="s">
        <v>54</v>
      </c>
      <c r="S501" s="342"/>
      <c r="T501" s="342"/>
      <c r="U501" s="342"/>
      <c r="V501" s="342"/>
      <c r="W501" s="342"/>
      <c r="X501" s="342">
        <v>100</v>
      </c>
      <c r="Y501" s="342">
        <v>100</v>
      </c>
      <c r="Z501" s="342">
        <v>100</v>
      </c>
      <c r="AA501" s="342">
        <v>100</v>
      </c>
      <c r="AB501" s="342">
        <v>100</v>
      </c>
      <c r="AC501" s="342">
        <v>100</v>
      </c>
      <c r="AD501" s="342" t="s">
        <v>2010</v>
      </c>
      <c r="AE501" s="342" t="s">
        <v>2022</v>
      </c>
      <c r="AF501" s="342" t="s">
        <v>2022</v>
      </c>
      <c r="AG501" s="342"/>
    </row>
    <row r="502" spans="1:33" x14ac:dyDescent="0.3">
      <c r="A502" s="340" t="s">
        <v>879</v>
      </c>
      <c r="B502" s="342" t="s">
        <v>205</v>
      </c>
      <c r="C502" s="342"/>
      <c r="D502" s="342" t="s">
        <v>54</v>
      </c>
      <c r="E502" s="342"/>
      <c r="F502" s="342"/>
      <c r="G502" s="342"/>
      <c r="H502" s="342"/>
      <c r="I502" s="342"/>
      <c r="J502" s="342">
        <v>100</v>
      </c>
      <c r="K502" s="342">
        <v>100</v>
      </c>
      <c r="L502" s="342">
        <v>100</v>
      </c>
      <c r="M502" s="342">
        <v>100</v>
      </c>
      <c r="N502" s="342">
        <v>100</v>
      </c>
      <c r="O502" s="342">
        <v>100</v>
      </c>
      <c r="P502" s="342" t="s">
        <v>1229</v>
      </c>
      <c r="Q502" s="342"/>
      <c r="R502" s="342" t="s">
        <v>54</v>
      </c>
      <c r="S502" s="342"/>
      <c r="T502" s="342"/>
      <c r="U502" s="342"/>
      <c r="V502" s="342"/>
      <c r="W502" s="342"/>
      <c r="X502" s="342">
        <v>100</v>
      </c>
      <c r="Y502" s="342">
        <v>100</v>
      </c>
      <c r="Z502" s="342">
        <v>100</v>
      </c>
      <c r="AA502" s="342">
        <v>100</v>
      </c>
      <c r="AB502" s="342">
        <v>100</v>
      </c>
      <c r="AC502" s="342">
        <v>100</v>
      </c>
      <c r="AD502" s="342" t="s">
        <v>2010</v>
      </c>
      <c r="AE502" s="342" t="s">
        <v>2022</v>
      </c>
      <c r="AF502" s="342" t="s">
        <v>2022</v>
      </c>
      <c r="AG502" s="342"/>
    </row>
    <row r="503" spans="1:33" x14ac:dyDescent="0.3">
      <c r="A503" s="340" t="s">
        <v>880</v>
      </c>
      <c r="B503" s="342" t="s">
        <v>206</v>
      </c>
      <c r="C503" s="342"/>
      <c r="D503" s="342" t="s">
        <v>54</v>
      </c>
      <c r="E503" s="342"/>
      <c r="F503" s="342"/>
      <c r="G503" s="342"/>
      <c r="H503" s="342"/>
      <c r="I503" s="342"/>
      <c r="J503" s="342">
        <v>100</v>
      </c>
      <c r="K503" s="342">
        <v>100</v>
      </c>
      <c r="L503" s="342">
        <v>100</v>
      </c>
      <c r="M503" s="342">
        <v>100</v>
      </c>
      <c r="N503" s="342">
        <v>100</v>
      </c>
      <c r="O503" s="342">
        <v>100</v>
      </c>
      <c r="P503" s="342" t="s">
        <v>1230</v>
      </c>
      <c r="Q503" s="342"/>
      <c r="R503" s="342" t="s">
        <v>54</v>
      </c>
      <c r="S503" s="342"/>
      <c r="T503" s="342"/>
      <c r="U503" s="342"/>
      <c r="V503" s="342"/>
      <c r="W503" s="342"/>
      <c r="X503" s="342">
        <v>100</v>
      </c>
      <c r="Y503" s="342">
        <v>100</v>
      </c>
      <c r="Z503" s="342">
        <v>100</v>
      </c>
      <c r="AA503" s="342">
        <v>100</v>
      </c>
      <c r="AB503" s="342">
        <v>100</v>
      </c>
      <c r="AC503" s="342">
        <v>100</v>
      </c>
      <c r="AD503" s="342" t="s">
        <v>2010</v>
      </c>
      <c r="AE503" s="342" t="s">
        <v>2022</v>
      </c>
      <c r="AF503" s="342" t="s">
        <v>2022</v>
      </c>
      <c r="AG503" s="342"/>
    </row>
    <row r="504" spans="1:33" x14ac:dyDescent="0.3">
      <c r="A504" s="340" t="s">
        <v>881</v>
      </c>
      <c r="B504" s="342" t="s">
        <v>207</v>
      </c>
      <c r="C504" s="342"/>
      <c r="D504" s="342" t="s">
        <v>54</v>
      </c>
      <c r="E504" s="342"/>
      <c r="F504" s="342"/>
      <c r="G504" s="342"/>
      <c r="H504" s="342"/>
      <c r="I504" s="342"/>
      <c r="J504" s="342">
        <v>33</v>
      </c>
      <c r="K504" s="342">
        <v>75</v>
      </c>
      <c r="L504" s="342">
        <v>75</v>
      </c>
      <c r="M504" s="342">
        <v>75</v>
      </c>
      <c r="N504" s="342">
        <v>75</v>
      </c>
      <c r="O504" s="342">
        <v>75</v>
      </c>
      <c r="P504" s="342" t="s">
        <v>1231</v>
      </c>
      <c r="Q504" s="342"/>
      <c r="R504" s="342" t="s">
        <v>54</v>
      </c>
      <c r="S504" s="342"/>
      <c r="T504" s="342"/>
      <c r="U504" s="342"/>
      <c r="V504" s="342"/>
      <c r="W504" s="342"/>
      <c r="X504" s="342">
        <v>33</v>
      </c>
      <c r="Y504" s="342">
        <v>75</v>
      </c>
      <c r="Z504" s="342">
        <v>75</v>
      </c>
      <c r="AA504" s="342">
        <v>75</v>
      </c>
      <c r="AB504" s="342">
        <v>75</v>
      </c>
      <c r="AC504" s="342">
        <v>75</v>
      </c>
      <c r="AD504" s="342" t="s">
        <v>2010</v>
      </c>
      <c r="AE504" s="342" t="s">
        <v>2022</v>
      </c>
      <c r="AF504" s="342" t="s">
        <v>2376</v>
      </c>
      <c r="AG504" s="342"/>
    </row>
    <row r="505" spans="1:33" x14ac:dyDescent="0.3">
      <c r="A505" s="340" t="s">
        <v>882</v>
      </c>
      <c r="B505" s="342" t="s">
        <v>208</v>
      </c>
      <c r="C505" s="342"/>
      <c r="D505" s="342"/>
      <c r="E505" s="342"/>
      <c r="F505" s="342"/>
      <c r="G505" s="342"/>
      <c r="H505" s="342"/>
      <c r="I505" s="342"/>
      <c r="J505" s="342"/>
      <c r="K505" s="342"/>
      <c r="L505" s="342"/>
      <c r="M505" s="342"/>
      <c r="N505" s="342"/>
      <c r="O505" s="342"/>
      <c r="P505" s="342" t="s">
        <v>1232</v>
      </c>
      <c r="Q505" s="342"/>
      <c r="R505" s="342"/>
      <c r="S505" s="342"/>
      <c r="T505" s="342"/>
      <c r="U505" s="342"/>
      <c r="V505" s="342"/>
      <c r="W505" s="342"/>
      <c r="X505" s="342"/>
      <c r="Y505" s="342"/>
      <c r="Z505" s="342"/>
      <c r="AA505" s="342"/>
      <c r="AB505" s="342"/>
      <c r="AC505" s="342"/>
      <c r="AD505" s="342"/>
      <c r="AE505" s="342"/>
      <c r="AF505" s="342"/>
      <c r="AG505" s="342"/>
    </row>
    <row r="506" spans="1:33" x14ac:dyDescent="0.3">
      <c r="A506" s="340" t="s">
        <v>883</v>
      </c>
      <c r="B506" s="342" t="s">
        <v>105</v>
      </c>
      <c r="C506" s="342"/>
      <c r="D506" s="342" t="s">
        <v>56</v>
      </c>
      <c r="E506" s="342"/>
      <c r="F506" s="342"/>
      <c r="G506" s="342"/>
      <c r="H506" s="342"/>
      <c r="I506" s="342"/>
      <c r="J506" s="342">
        <v>7</v>
      </c>
      <c r="K506" s="342">
        <v>6</v>
      </c>
      <c r="L506" s="342">
        <v>6</v>
      </c>
      <c r="M506" s="342">
        <v>6</v>
      </c>
      <c r="N506" s="342">
        <v>4</v>
      </c>
      <c r="O506" s="342">
        <v>5</v>
      </c>
      <c r="P506" s="342" t="s">
        <v>995</v>
      </c>
      <c r="Q506" s="342"/>
      <c r="R506" s="342" t="s">
        <v>997</v>
      </c>
      <c r="S506" s="342"/>
      <c r="T506" s="342"/>
      <c r="U506" s="342"/>
      <c r="V506" s="342"/>
      <c r="W506" s="342"/>
      <c r="X506" s="342">
        <v>7</v>
      </c>
      <c r="Y506" s="342">
        <v>6</v>
      </c>
      <c r="Z506" s="342">
        <v>6</v>
      </c>
      <c r="AA506" s="342">
        <v>6</v>
      </c>
      <c r="AB506" s="342">
        <v>4</v>
      </c>
      <c r="AC506" s="342">
        <v>5</v>
      </c>
      <c r="AD506" s="342" t="s">
        <v>2045</v>
      </c>
      <c r="AE506" s="342" t="s">
        <v>2022</v>
      </c>
      <c r="AF506" s="342" t="s">
        <v>2022</v>
      </c>
      <c r="AG506" s="342"/>
    </row>
    <row r="507" spans="1:33" x14ac:dyDescent="0.3">
      <c r="A507" s="340" t="s">
        <v>884</v>
      </c>
      <c r="B507" s="342" t="s">
        <v>106</v>
      </c>
      <c r="C507" s="342"/>
      <c r="D507" s="342" t="s">
        <v>56</v>
      </c>
      <c r="E507" s="342"/>
      <c r="F507" s="342"/>
      <c r="G507" s="342"/>
      <c r="H507" s="342"/>
      <c r="I507" s="342"/>
      <c r="J507" s="342">
        <v>3</v>
      </c>
      <c r="K507" s="342">
        <v>3</v>
      </c>
      <c r="L507" s="342">
        <v>3</v>
      </c>
      <c r="M507" s="342">
        <v>2</v>
      </c>
      <c r="N507" s="342">
        <v>2</v>
      </c>
      <c r="O507" s="342">
        <v>2</v>
      </c>
      <c r="P507" s="342" t="s">
        <v>994</v>
      </c>
      <c r="Q507" s="342"/>
      <c r="R507" s="342" t="s">
        <v>997</v>
      </c>
      <c r="S507" s="342"/>
      <c r="T507" s="342"/>
      <c r="U507" s="342"/>
      <c r="V507" s="342"/>
      <c r="W507" s="342"/>
      <c r="X507" s="342">
        <v>3</v>
      </c>
      <c r="Y507" s="342">
        <v>3</v>
      </c>
      <c r="Z507" s="342">
        <v>3</v>
      </c>
      <c r="AA507" s="342">
        <v>2</v>
      </c>
      <c r="AB507" s="342">
        <v>2</v>
      </c>
      <c r="AC507" s="342">
        <v>2</v>
      </c>
      <c r="AD507" s="342" t="s">
        <v>2045</v>
      </c>
      <c r="AE507" s="342" t="s">
        <v>2022</v>
      </c>
      <c r="AF507" s="342" t="s">
        <v>2022</v>
      </c>
      <c r="AG507" s="342"/>
    </row>
    <row r="508" spans="1:33" x14ac:dyDescent="0.3">
      <c r="A508" s="340" t="s">
        <v>885</v>
      </c>
      <c r="B508" s="342" t="s">
        <v>209</v>
      </c>
      <c r="C508" s="342"/>
      <c r="D508" s="342" t="s">
        <v>54</v>
      </c>
      <c r="E508" s="342"/>
      <c r="F508" s="342"/>
      <c r="G508" s="342"/>
      <c r="H508" s="342"/>
      <c r="I508" s="342"/>
      <c r="J508" s="342">
        <v>30</v>
      </c>
      <c r="K508" s="342">
        <v>33</v>
      </c>
      <c r="L508" s="342">
        <v>33</v>
      </c>
      <c r="M508" s="342">
        <v>25</v>
      </c>
      <c r="N508" s="342">
        <v>33</v>
      </c>
      <c r="O508" s="359">
        <f>O507/O498*100</f>
        <v>28.571428571428569</v>
      </c>
      <c r="P508" s="342" t="s">
        <v>1233</v>
      </c>
      <c r="Q508" s="342"/>
      <c r="R508" s="342" t="s">
        <v>54</v>
      </c>
      <c r="S508" s="342"/>
      <c r="T508" s="342"/>
      <c r="U508" s="342"/>
      <c r="V508" s="342"/>
      <c r="W508" s="342"/>
      <c r="X508" s="342">
        <v>30</v>
      </c>
      <c r="Y508" s="342">
        <v>33</v>
      </c>
      <c r="Z508" s="342">
        <v>33</v>
      </c>
      <c r="AA508" s="342">
        <v>25</v>
      </c>
      <c r="AB508" s="342">
        <v>33</v>
      </c>
      <c r="AC508" s="359">
        <f>AC507/AC498*100</f>
        <v>28.571428571428569</v>
      </c>
      <c r="AD508" s="342" t="s">
        <v>2045</v>
      </c>
      <c r="AE508" s="342" t="s">
        <v>2022</v>
      </c>
      <c r="AF508" s="342" t="s">
        <v>2022</v>
      </c>
      <c r="AG508" s="342"/>
    </row>
    <row r="509" spans="1:33" x14ac:dyDescent="0.3">
      <c r="A509" s="340" t="s">
        <v>886</v>
      </c>
      <c r="B509" s="342" t="s">
        <v>210</v>
      </c>
      <c r="C509" s="342"/>
      <c r="D509" s="342" t="s">
        <v>1235</v>
      </c>
      <c r="E509" s="342"/>
      <c r="F509" s="342"/>
      <c r="G509" s="342"/>
      <c r="H509" s="342"/>
      <c r="I509" s="342"/>
      <c r="J509" s="342">
        <v>55</v>
      </c>
      <c r="K509" s="342">
        <v>56</v>
      </c>
      <c r="L509" s="342">
        <v>57</v>
      </c>
      <c r="M509" s="342">
        <v>56</v>
      </c>
      <c r="N509" s="342">
        <v>56</v>
      </c>
      <c r="O509" s="342">
        <v>54</v>
      </c>
      <c r="P509" s="342" t="s">
        <v>1234</v>
      </c>
      <c r="Q509" s="342"/>
      <c r="R509" s="342" t="s">
        <v>1236</v>
      </c>
      <c r="S509" s="342"/>
      <c r="T509" s="342"/>
      <c r="U509" s="342"/>
      <c r="V509" s="342"/>
      <c r="W509" s="342"/>
      <c r="X509" s="342">
        <v>55</v>
      </c>
      <c r="Y509" s="342">
        <v>56</v>
      </c>
      <c r="Z509" s="342">
        <v>57</v>
      </c>
      <c r="AA509" s="342">
        <v>56</v>
      </c>
      <c r="AB509" s="342">
        <v>56</v>
      </c>
      <c r="AC509" s="342">
        <v>54</v>
      </c>
      <c r="AD509" s="342" t="s">
        <v>2045</v>
      </c>
      <c r="AE509" s="342" t="s">
        <v>2022</v>
      </c>
      <c r="AF509" s="342" t="s">
        <v>2022</v>
      </c>
      <c r="AG509" s="342"/>
    </row>
    <row r="510" spans="1:33" x14ac:dyDescent="0.3">
      <c r="A510" s="340" t="s">
        <v>887</v>
      </c>
      <c r="B510" s="342" t="s">
        <v>211</v>
      </c>
      <c r="C510" s="342"/>
      <c r="D510" s="342" t="s">
        <v>228</v>
      </c>
      <c r="E510" s="342"/>
      <c r="F510" s="342"/>
      <c r="G510" s="342"/>
      <c r="H510" s="342"/>
      <c r="I510" s="342"/>
      <c r="J510" s="342"/>
      <c r="K510" s="342"/>
      <c r="L510" s="342"/>
      <c r="M510" s="342"/>
      <c r="N510" s="342"/>
      <c r="O510" s="342"/>
      <c r="P510" s="342" t="s">
        <v>1237</v>
      </c>
      <c r="Q510" s="342"/>
      <c r="R510" s="342"/>
      <c r="S510" s="342"/>
      <c r="T510" s="342"/>
      <c r="U510" s="342"/>
      <c r="V510" s="342"/>
      <c r="W510" s="342"/>
      <c r="X510" s="342"/>
      <c r="Y510" s="342"/>
      <c r="Z510" s="342"/>
      <c r="AA510" s="342"/>
      <c r="AB510" s="342"/>
      <c r="AC510" s="342"/>
      <c r="AD510" s="342"/>
      <c r="AE510" s="342"/>
      <c r="AF510" s="342"/>
      <c r="AG510" s="342"/>
    </row>
    <row r="511" spans="1:33" x14ac:dyDescent="0.3">
      <c r="A511" s="340" t="s">
        <v>888</v>
      </c>
      <c r="B511" s="342" t="s">
        <v>105</v>
      </c>
      <c r="C511" s="342"/>
      <c r="D511" s="342" t="s">
        <v>56</v>
      </c>
      <c r="E511" s="342"/>
      <c r="F511" s="342"/>
      <c r="G511" s="342"/>
      <c r="H511" s="342"/>
      <c r="I511" s="342"/>
      <c r="J511" s="342">
        <v>9</v>
      </c>
      <c r="K511" s="342">
        <v>9</v>
      </c>
      <c r="L511" s="342">
        <v>9</v>
      </c>
      <c r="M511" s="342">
        <v>9</v>
      </c>
      <c r="N511" s="342">
        <v>3</v>
      </c>
      <c r="O511" s="342">
        <v>8</v>
      </c>
      <c r="P511" s="342" t="s">
        <v>995</v>
      </c>
      <c r="Q511" s="342"/>
      <c r="R511" s="342" t="s">
        <v>997</v>
      </c>
      <c r="S511" s="342"/>
      <c r="T511" s="342"/>
      <c r="U511" s="342"/>
      <c r="V511" s="342"/>
      <c r="W511" s="342"/>
      <c r="X511" s="342">
        <v>9</v>
      </c>
      <c r="Y511" s="342">
        <v>9</v>
      </c>
      <c r="Z511" s="342">
        <v>9</v>
      </c>
      <c r="AA511" s="342">
        <v>9</v>
      </c>
      <c r="AB511" s="342">
        <v>3</v>
      </c>
      <c r="AC511" s="342">
        <v>8</v>
      </c>
      <c r="AD511" s="342" t="s">
        <v>2045</v>
      </c>
      <c r="AE511" s="342" t="s">
        <v>2022</v>
      </c>
      <c r="AF511" s="342" t="s">
        <v>2022</v>
      </c>
      <c r="AG511" s="342"/>
    </row>
    <row r="512" spans="1:33" x14ac:dyDescent="0.3">
      <c r="A512" s="340" t="s">
        <v>889</v>
      </c>
      <c r="B512" s="342" t="s">
        <v>106</v>
      </c>
      <c r="C512" s="342"/>
      <c r="D512" s="342" t="s">
        <v>56</v>
      </c>
      <c r="E512" s="342"/>
      <c r="F512" s="342"/>
      <c r="G512" s="342"/>
      <c r="H512" s="342"/>
      <c r="I512" s="342"/>
      <c r="J512" s="342">
        <v>3</v>
      </c>
      <c r="K512" s="342">
        <v>3</v>
      </c>
      <c r="L512" s="342">
        <v>3</v>
      </c>
      <c r="M512" s="342">
        <v>3</v>
      </c>
      <c r="N512" s="342">
        <v>4</v>
      </c>
      <c r="O512" s="342">
        <v>5</v>
      </c>
      <c r="P512" s="342" t="s">
        <v>994</v>
      </c>
      <c r="Q512" s="342"/>
      <c r="R512" s="342" t="s">
        <v>997</v>
      </c>
      <c r="S512" s="342"/>
      <c r="T512" s="342"/>
      <c r="U512" s="342"/>
      <c r="V512" s="342"/>
      <c r="W512" s="342"/>
      <c r="X512" s="342">
        <v>3</v>
      </c>
      <c r="Y512" s="342">
        <v>3</v>
      </c>
      <c r="Z512" s="342">
        <v>3</v>
      </c>
      <c r="AA512" s="342">
        <v>3</v>
      </c>
      <c r="AB512" s="342">
        <v>4</v>
      </c>
      <c r="AC512" s="342">
        <v>5</v>
      </c>
      <c r="AD512" s="342" t="s">
        <v>2045</v>
      </c>
      <c r="AE512" s="342" t="s">
        <v>2022</v>
      </c>
      <c r="AF512" s="342" t="s">
        <v>2022</v>
      </c>
      <c r="AG512" s="342"/>
    </row>
    <row r="513" spans="1:34" x14ac:dyDescent="0.3">
      <c r="A513" s="340" t="s">
        <v>890</v>
      </c>
      <c r="B513" s="342" t="s">
        <v>209</v>
      </c>
      <c r="C513" s="342"/>
      <c r="D513" s="342" t="s">
        <v>54</v>
      </c>
      <c r="E513" s="342"/>
      <c r="F513" s="342"/>
      <c r="G513" s="342"/>
      <c r="H513" s="342"/>
      <c r="I513" s="342"/>
      <c r="J513" s="342">
        <v>25</v>
      </c>
      <c r="K513" s="342">
        <v>25</v>
      </c>
      <c r="L513" s="342">
        <v>25</v>
      </c>
      <c r="M513" s="342">
        <v>25</v>
      </c>
      <c r="N513" s="342">
        <v>57</v>
      </c>
      <c r="O513" s="359">
        <f>O512/(O511+O512)*100</f>
        <v>38.461538461538467</v>
      </c>
      <c r="P513" s="342" t="s">
        <v>1233</v>
      </c>
      <c r="Q513" s="342"/>
      <c r="R513" s="342" t="s">
        <v>54</v>
      </c>
      <c r="S513" s="342"/>
      <c r="T513" s="342"/>
      <c r="U513" s="342"/>
      <c r="V513" s="342"/>
      <c r="W513" s="342"/>
      <c r="X513" s="342">
        <v>25</v>
      </c>
      <c r="Y513" s="342">
        <v>25</v>
      </c>
      <c r="Z513" s="342">
        <v>25</v>
      </c>
      <c r="AA513" s="342">
        <v>25</v>
      </c>
      <c r="AB513" s="342">
        <v>57</v>
      </c>
      <c r="AC513" s="359">
        <f>AC512/(AC511+AC512)*100</f>
        <v>38.461538461538467</v>
      </c>
      <c r="AD513" s="342" t="s">
        <v>2045</v>
      </c>
      <c r="AE513" s="342" t="s">
        <v>2022</v>
      </c>
      <c r="AF513" s="342" t="s">
        <v>2022</v>
      </c>
      <c r="AG513" s="342"/>
    </row>
    <row r="514" spans="1:34" x14ac:dyDescent="0.3">
      <c r="A514" s="340" t="s">
        <v>891</v>
      </c>
      <c r="B514" s="342" t="s">
        <v>212</v>
      </c>
      <c r="C514" s="342"/>
      <c r="D514" s="342"/>
      <c r="E514" s="342"/>
      <c r="F514" s="342"/>
      <c r="G514" s="342"/>
      <c r="H514" s="342"/>
      <c r="I514" s="342"/>
      <c r="J514" s="342"/>
      <c r="K514" s="342"/>
      <c r="L514" s="342"/>
      <c r="M514" s="342"/>
      <c r="N514" s="342"/>
      <c r="O514" s="342"/>
      <c r="P514" s="342" t="s">
        <v>1238</v>
      </c>
      <c r="Q514" s="342"/>
      <c r="R514" s="342"/>
      <c r="S514" s="342"/>
      <c r="T514" s="342"/>
      <c r="U514" s="342"/>
      <c r="V514" s="342"/>
      <c r="W514" s="342"/>
      <c r="X514" s="342"/>
      <c r="Y514" s="342"/>
      <c r="Z514" s="342"/>
      <c r="AA514" s="342"/>
      <c r="AB514" s="342"/>
      <c r="AC514" s="342"/>
      <c r="AD514" s="342"/>
      <c r="AE514" s="342"/>
      <c r="AF514" s="342"/>
      <c r="AG514" s="342"/>
    </row>
    <row r="515" spans="1:34" x14ac:dyDescent="0.3">
      <c r="A515" s="340" t="s">
        <v>892</v>
      </c>
      <c r="B515" s="342" t="s">
        <v>213</v>
      </c>
      <c r="C515" s="342"/>
      <c r="D515" s="342" t="s">
        <v>54</v>
      </c>
      <c r="E515" s="342"/>
      <c r="F515" s="342"/>
      <c r="G515" s="342"/>
      <c r="H515" s="342"/>
      <c r="I515" s="342"/>
      <c r="J515" s="342">
        <v>60</v>
      </c>
      <c r="K515" s="342">
        <v>45</v>
      </c>
      <c r="L515" s="342">
        <v>33</v>
      </c>
      <c r="M515" s="342">
        <v>75</v>
      </c>
      <c r="N515" s="342">
        <v>80</v>
      </c>
      <c r="O515" s="359">
        <f>1/7*100</f>
        <v>14.285714285714285</v>
      </c>
      <c r="P515" s="342" t="s">
        <v>1239</v>
      </c>
      <c r="Q515" s="342"/>
      <c r="R515" s="342" t="s">
        <v>54</v>
      </c>
      <c r="S515" s="342"/>
      <c r="T515" s="342"/>
      <c r="U515" s="342"/>
      <c r="V515" s="342"/>
      <c r="W515" s="342"/>
      <c r="X515" s="342">
        <v>60</v>
      </c>
      <c r="Y515" s="342">
        <v>45</v>
      </c>
      <c r="Z515" s="342">
        <v>33</v>
      </c>
      <c r="AA515" s="342">
        <v>75</v>
      </c>
      <c r="AB515" s="342">
        <v>80</v>
      </c>
      <c r="AC515" s="359">
        <f>1/7*100</f>
        <v>14.285714285714285</v>
      </c>
      <c r="AD515" s="342" t="s">
        <v>2010</v>
      </c>
      <c r="AE515" s="342" t="s">
        <v>2022</v>
      </c>
      <c r="AF515" s="342" t="s">
        <v>2022</v>
      </c>
      <c r="AG515" s="342"/>
    </row>
    <row r="516" spans="1:34" x14ac:dyDescent="0.3">
      <c r="A516" s="340" t="s">
        <v>893</v>
      </c>
      <c r="B516" s="342" t="s">
        <v>214</v>
      </c>
      <c r="C516" s="342"/>
      <c r="D516" s="342" t="s">
        <v>54</v>
      </c>
      <c r="E516" s="342"/>
      <c r="F516" s="342"/>
      <c r="G516" s="342"/>
      <c r="H516" s="342"/>
      <c r="I516" s="342"/>
      <c r="J516" s="342">
        <v>10</v>
      </c>
      <c r="K516" s="342">
        <v>33</v>
      </c>
      <c r="L516" s="342">
        <v>45</v>
      </c>
      <c r="M516" s="342">
        <v>0</v>
      </c>
      <c r="N516" s="342">
        <v>0</v>
      </c>
      <c r="O516" s="359">
        <f>5/7*100</f>
        <v>71.428571428571431</v>
      </c>
      <c r="P516" s="342" t="s">
        <v>1240</v>
      </c>
      <c r="Q516" s="342"/>
      <c r="R516" s="342" t="s">
        <v>54</v>
      </c>
      <c r="S516" s="342"/>
      <c r="T516" s="342"/>
      <c r="U516" s="342"/>
      <c r="V516" s="342"/>
      <c r="W516" s="342"/>
      <c r="X516" s="342">
        <v>10</v>
      </c>
      <c r="Y516" s="342">
        <v>33</v>
      </c>
      <c r="Z516" s="342">
        <v>45</v>
      </c>
      <c r="AA516" s="342">
        <v>0</v>
      </c>
      <c r="AB516" s="342">
        <v>0</v>
      </c>
      <c r="AC516" s="359">
        <f>5/7*100</f>
        <v>71.428571428571431</v>
      </c>
      <c r="AD516" s="342" t="s">
        <v>2010</v>
      </c>
      <c r="AE516" s="342" t="s">
        <v>2022</v>
      </c>
      <c r="AF516" s="342" t="s">
        <v>2022</v>
      </c>
      <c r="AG516" s="342"/>
    </row>
    <row r="517" spans="1:34" x14ac:dyDescent="0.3">
      <c r="A517" s="340" t="s">
        <v>894</v>
      </c>
      <c r="B517" s="342" t="s">
        <v>1941</v>
      </c>
      <c r="C517" s="342"/>
      <c r="D517" s="342" t="s">
        <v>54</v>
      </c>
      <c r="E517" s="342"/>
      <c r="F517" s="342"/>
      <c r="G517" s="342"/>
      <c r="H517" s="342"/>
      <c r="I517" s="342"/>
      <c r="J517" s="342">
        <v>30</v>
      </c>
      <c r="K517" s="342">
        <v>22</v>
      </c>
      <c r="L517" s="342">
        <v>22</v>
      </c>
      <c r="M517" s="342">
        <v>25</v>
      </c>
      <c r="N517" s="342">
        <v>20</v>
      </c>
      <c r="O517" s="359">
        <f>1/7*100</f>
        <v>14.285714285714285</v>
      </c>
      <c r="P517" s="342" t="s">
        <v>1942</v>
      </c>
      <c r="Q517" s="342"/>
      <c r="R517" s="342" t="s">
        <v>54</v>
      </c>
      <c r="S517" s="342"/>
      <c r="T517" s="342"/>
      <c r="U517" s="342"/>
      <c r="V517" s="342"/>
      <c r="W517" s="342"/>
      <c r="X517" s="342">
        <v>30</v>
      </c>
      <c r="Y517" s="342">
        <v>22</v>
      </c>
      <c r="Z517" s="342">
        <v>22</v>
      </c>
      <c r="AA517" s="342">
        <v>25</v>
      </c>
      <c r="AB517" s="342">
        <v>20</v>
      </c>
      <c r="AC517" s="359">
        <f>1/7*100</f>
        <v>14.285714285714285</v>
      </c>
      <c r="AD517" s="342" t="s">
        <v>2010</v>
      </c>
      <c r="AE517" s="342" t="s">
        <v>2022</v>
      </c>
      <c r="AF517" s="342" t="s">
        <v>2022</v>
      </c>
      <c r="AG517" s="342"/>
    </row>
    <row r="518" spans="1:34" x14ac:dyDescent="0.3">
      <c r="A518" s="340" t="s">
        <v>896</v>
      </c>
      <c r="B518" s="342" t="s">
        <v>215</v>
      </c>
      <c r="C518" s="342"/>
      <c r="D518" s="342"/>
      <c r="E518" s="342"/>
      <c r="F518" s="342"/>
      <c r="G518" s="342"/>
      <c r="H518" s="342"/>
      <c r="I518" s="342"/>
      <c r="J518" s="342"/>
      <c r="K518" s="342"/>
      <c r="L518" s="342"/>
      <c r="M518" s="342"/>
      <c r="N518" s="342"/>
      <c r="O518" s="342"/>
      <c r="P518" s="342" t="s">
        <v>1241</v>
      </c>
      <c r="Q518" s="342"/>
      <c r="R518" s="342"/>
      <c r="S518" s="342"/>
      <c r="T518" s="342"/>
      <c r="U518" s="342"/>
      <c r="V518" s="342"/>
      <c r="W518" s="342"/>
      <c r="X518" s="342"/>
      <c r="Y518" s="342"/>
      <c r="Z518" s="342"/>
      <c r="AA518" s="342"/>
      <c r="AB518" s="342"/>
      <c r="AC518" s="342"/>
      <c r="AD518" s="342"/>
      <c r="AE518" s="342"/>
      <c r="AF518" s="342"/>
      <c r="AG518" s="342"/>
    </row>
    <row r="519" spans="1:34" x14ac:dyDescent="0.3">
      <c r="A519" s="340" t="s">
        <v>895</v>
      </c>
      <c r="B519" s="342" t="s">
        <v>237</v>
      </c>
      <c r="C519" s="342"/>
      <c r="D519" s="342" t="s">
        <v>54</v>
      </c>
      <c r="E519" s="342"/>
      <c r="F519" s="342"/>
      <c r="G519" s="342"/>
      <c r="H519" s="342"/>
      <c r="I519" s="342"/>
      <c r="J519" s="342">
        <v>50</v>
      </c>
      <c r="K519" s="342">
        <v>44</v>
      </c>
      <c r="L519" s="342">
        <v>44</v>
      </c>
      <c r="M519" s="342">
        <v>88</v>
      </c>
      <c r="N519" s="342">
        <v>75</v>
      </c>
      <c r="O519" s="342">
        <v>86</v>
      </c>
      <c r="P519" s="342" t="s">
        <v>1242</v>
      </c>
      <c r="Q519" s="342"/>
      <c r="R519" s="342" t="s">
        <v>54</v>
      </c>
      <c r="S519" s="342"/>
      <c r="T519" s="364"/>
      <c r="U519" s="359"/>
      <c r="V519" s="342"/>
      <c r="W519" s="342"/>
      <c r="X519" s="342">
        <v>50</v>
      </c>
      <c r="Y519" s="342">
        <v>44</v>
      </c>
      <c r="Z519" s="342">
        <v>44</v>
      </c>
      <c r="AA519" s="342">
        <v>88</v>
      </c>
      <c r="AB519" s="342">
        <v>75</v>
      </c>
      <c r="AC519" s="342">
        <v>86</v>
      </c>
      <c r="AD519" s="342" t="s">
        <v>2012</v>
      </c>
      <c r="AE519" s="342" t="s">
        <v>2022</v>
      </c>
      <c r="AF519" s="342" t="s">
        <v>2376</v>
      </c>
      <c r="AG519" s="342"/>
    </row>
    <row r="520" spans="1:34" x14ac:dyDescent="0.3">
      <c r="A520" s="340" t="s">
        <v>897</v>
      </c>
      <c r="B520" s="342" t="s">
        <v>238</v>
      </c>
      <c r="C520" s="342"/>
      <c r="D520" s="342" t="s">
        <v>54</v>
      </c>
      <c r="E520" s="342"/>
      <c r="F520" s="342"/>
      <c r="G520" s="342"/>
      <c r="H520" s="342"/>
      <c r="I520" s="342"/>
      <c r="J520" s="342">
        <v>90</v>
      </c>
      <c r="K520" s="342">
        <v>78</v>
      </c>
      <c r="L520" s="342">
        <v>78</v>
      </c>
      <c r="M520" s="342">
        <v>100</v>
      </c>
      <c r="N520" s="342">
        <v>88</v>
      </c>
      <c r="O520" s="342">
        <v>86</v>
      </c>
      <c r="P520" s="342" t="s">
        <v>1243</v>
      </c>
      <c r="Q520" s="342"/>
      <c r="R520" s="342" t="s">
        <v>54</v>
      </c>
      <c r="S520" s="342"/>
      <c r="T520" s="364"/>
      <c r="U520" s="359"/>
      <c r="V520" s="342"/>
      <c r="W520" s="342"/>
      <c r="X520" s="342">
        <v>90</v>
      </c>
      <c r="Y520" s="342">
        <v>78</v>
      </c>
      <c r="Z520" s="342">
        <v>78</v>
      </c>
      <c r="AA520" s="342">
        <v>100</v>
      </c>
      <c r="AB520" s="342">
        <v>88</v>
      </c>
      <c r="AC520" s="342">
        <v>86</v>
      </c>
      <c r="AD520" s="342" t="s">
        <v>2012</v>
      </c>
      <c r="AE520" s="342" t="s">
        <v>2022</v>
      </c>
      <c r="AF520" s="342" t="s">
        <v>2022</v>
      </c>
      <c r="AG520" s="342"/>
    </row>
    <row r="521" spans="1:34" x14ac:dyDescent="0.3">
      <c r="A521" s="340" t="s">
        <v>898</v>
      </c>
      <c r="B521" s="342" t="s">
        <v>239</v>
      </c>
      <c r="C521" s="342"/>
      <c r="D521" s="342" t="s">
        <v>54</v>
      </c>
      <c r="E521" s="342"/>
      <c r="F521" s="342"/>
      <c r="G521" s="342"/>
      <c r="H521" s="342"/>
      <c r="I521" s="342"/>
      <c r="J521" s="342">
        <v>70</v>
      </c>
      <c r="K521" s="342">
        <v>33</v>
      </c>
      <c r="L521" s="342">
        <v>33</v>
      </c>
      <c r="M521" s="342">
        <v>100</v>
      </c>
      <c r="N521" s="342">
        <v>88</v>
      </c>
      <c r="O521" s="342">
        <v>86</v>
      </c>
      <c r="P521" s="342" t="s">
        <v>1244</v>
      </c>
      <c r="Q521" s="342"/>
      <c r="R521" s="342" t="s">
        <v>54</v>
      </c>
      <c r="S521" s="342"/>
      <c r="T521" s="364"/>
      <c r="U521" s="359"/>
      <c r="V521" s="342"/>
      <c r="W521" s="342"/>
      <c r="X521" s="342">
        <v>70</v>
      </c>
      <c r="Y521" s="342">
        <v>33</v>
      </c>
      <c r="Z521" s="342">
        <v>33</v>
      </c>
      <c r="AA521" s="342">
        <v>100</v>
      </c>
      <c r="AB521" s="342">
        <v>88</v>
      </c>
      <c r="AC521" s="342">
        <v>86</v>
      </c>
      <c r="AD521" s="342" t="s">
        <v>2012</v>
      </c>
      <c r="AE521" s="342" t="s">
        <v>2022</v>
      </c>
      <c r="AF521" s="342" t="s">
        <v>2022</v>
      </c>
      <c r="AG521" s="342"/>
    </row>
    <row r="522" spans="1:34" x14ac:dyDescent="0.3">
      <c r="A522" s="340" t="s">
        <v>899</v>
      </c>
      <c r="B522" s="342" t="s">
        <v>240</v>
      </c>
      <c r="C522" s="342"/>
      <c r="D522" s="342" t="s">
        <v>54</v>
      </c>
      <c r="E522" s="342"/>
      <c r="F522" s="342"/>
      <c r="G522" s="342"/>
      <c r="H522" s="342"/>
      <c r="I522" s="342"/>
      <c r="J522" s="342">
        <v>60</v>
      </c>
      <c r="K522" s="342">
        <v>22</v>
      </c>
      <c r="L522" s="342">
        <v>22</v>
      </c>
      <c r="M522" s="342">
        <v>100</v>
      </c>
      <c r="N522" s="342">
        <v>33</v>
      </c>
      <c r="O522" s="342">
        <v>43</v>
      </c>
      <c r="P522" s="342" t="s">
        <v>1245</v>
      </c>
      <c r="Q522" s="342"/>
      <c r="R522" s="342" t="s">
        <v>54</v>
      </c>
      <c r="S522" s="342"/>
      <c r="T522" s="364"/>
      <c r="U522" s="359"/>
      <c r="V522" s="342"/>
      <c r="W522" s="342"/>
      <c r="X522" s="342">
        <v>60</v>
      </c>
      <c r="Y522" s="342">
        <v>22</v>
      </c>
      <c r="Z522" s="342">
        <v>22</v>
      </c>
      <c r="AA522" s="342">
        <v>100</v>
      </c>
      <c r="AB522" s="342">
        <v>33</v>
      </c>
      <c r="AC522" s="342">
        <v>43</v>
      </c>
      <c r="AD522" s="342" t="s">
        <v>2012</v>
      </c>
      <c r="AE522" s="342" t="s">
        <v>2022</v>
      </c>
      <c r="AF522" s="342" t="s">
        <v>2022</v>
      </c>
      <c r="AG522" s="342"/>
    </row>
    <row r="523" spans="1:34" x14ac:dyDescent="0.3">
      <c r="A523" s="340" t="s">
        <v>900</v>
      </c>
      <c r="B523" s="342" t="s">
        <v>241</v>
      </c>
      <c r="C523" s="342"/>
      <c r="D523" s="342" t="s">
        <v>54</v>
      </c>
      <c r="E523" s="342"/>
      <c r="F523" s="342"/>
      <c r="G523" s="342"/>
      <c r="H523" s="342"/>
      <c r="I523" s="342"/>
      <c r="J523" s="342">
        <v>40</v>
      </c>
      <c r="K523" s="342">
        <v>56.000000000000007</v>
      </c>
      <c r="L523" s="342">
        <v>56.000000000000007</v>
      </c>
      <c r="M523" s="342">
        <v>88</v>
      </c>
      <c r="N523" s="342">
        <v>88</v>
      </c>
      <c r="O523" s="342">
        <v>86</v>
      </c>
      <c r="P523" s="342" t="s">
        <v>1246</v>
      </c>
      <c r="Q523" s="342"/>
      <c r="R523" s="342" t="s">
        <v>54</v>
      </c>
      <c r="S523" s="342"/>
      <c r="T523" s="364"/>
      <c r="U523" s="359"/>
      <c r="V523" s="342"/>
      <c r="W523" s="342"/>
      <c r="X523" s="342">
        <v>40</v>
      </c>
      <c r="Y523" s="342">
        <v>56.000000000000007</v>
      </c>
      <c r="Z523" s="342">
        <v>56.000000000000007</v>
      </c>
      <c r="AA523" s="342">
        <v>88</v>
      </c>
      <c r="AB523" s="342">
        <v>88</v>
      </c>
      <c r="AC523" s="342">
        <v>86</v>
      </c>
      <c r="AD523" s="342" t="s">
        <v>2012</v>
      </c>
      <c r="AE523" s="342" t="s">
        <v>2022</v>
      </c>
      <c r="AF523" s="342" t="s">
        <v>2022</v>
      </c>
      <c r="AG523" s="342"/>
    </row>
    <row r="524" spans="1:34" x14ac:dyDescent="0.3">
      <c r="A524" s="340" t="s">
        <v>901</v>
      </c>
      <c r="B524" s="342" t="s">
        <v>130</v>
      </c>
      <c r="C524" s="342"/>
      <c r="D524" s="342"/>
      <c r="E524" s="342"/>
      <c r="F524" s="342"/>
      <c r="G524" s="342"/>
      <c r="H524" s="342"/>
      <c r="I524" s="342"/>
      <c r="J524" s="342"/>
      <c r="K524" s="342"/>
      <c r="L524" s="342"/>
      <c r="M524" s="342"/>
      <c r="N524" s="342"/>
      <c r="O524" s="342"/>
      <c r="P524" s="342" t="s">
        <v>1247</v>
      </c>
      <c r="Q524" s="342"/>
      <c r="R524" s="342"/>
      <c r="S524" s="342"/>
      <c r="T524" s="342"/>
      <c r="U524" s="342"/>
      <c r="V524" s="342"/>
      <c r="W524" s="342"/>
      <c r="X524" s="342"/>
      <c r="Y524" s="342"/>
      <c r="Z524" s="342"/>
      <c r="AA524" s="342"/>
      <c r="AB524" s="342"/>
      <c r="AC524" s="342"/>
      <c r="AD524" s="342"/>
      <c r="AE524" s="342"/>
      <c r="AF524" s="342"/>
      <c r="AG524" s="342"/>
    </row>
    <row r="525" spans="1:34" x14ac:dyDescent="0.3">
      <c r="A525" s="340" t="s">
        <v>902</v>
      </c>
      <c r="B525" s="342" t="s">
        <v>216</v>
      </c>
      <c r="C525" s="342"/>
      <c r="D525" s="342" t="s">
        <v>176</v>
      </c>
      <c r="E525" s="342"/>
      <c r="F525" s="342"/>
      <c r="G525" s="342"/>
      <c r="H525" s="342"/>
      <c r="I525" s="342"/>
      <c r="J525" s="342">
        <v>920868</v>
      </c>
      <c r="K525" s="342">
        <v>1765488</v>
      </c>
      <c r="L525" s="342">
        <v>1802498</v>
      </c>
      <c r="M525" s="342">
        <v>1151437</v>
      </c>
      <c r="N525" s="342">
        <v>921709</v>
      </c>
      <c r="O525" s="342">
        <v>1006946</v>
      </c>
      <c r="P525" s="342" t="s">
        <v>1248</v>
      </c>
      <c r="Q525" s="342"/>
      <c r="R525" s="342" t="s">
        <v>176</v>
      </c>
      <c r="S525" s="342"/>
      <c r="T525" s="342"/>
      <c r="U525" s="342"/>
      <c r="V525" s="342"/>
      <c r="W525" s="342"/>
      <c r="X525" s="342">
        <v>920868</v>
      </c>
      <c r="Y525" s="342">
        <v>1765488</v>
      </c>
      <c r="Z525" s="342">
        <v>1802498</v>
      </c>
      <c r="AA525" s="342">
        <v>1151437</v>
      </c>
      <c r="AB525" s="342">
        <v>921709</v>
      </c>
      <c r="AC525" s="342">
        <v>1006946</v>
      </c>
      <c r="AD525" s="342" t="s">
        <v>2022</v>
      </c>
      <c r="AE525" s="342" t="s">
        <v>2022</v>
      </c>
      <c r="AF525" s="342" t="s">
        <v>2022</v>
      </c>
      <c r="AG525" s="342" t="s">
        <v>2022</v>
      </c>
      <c r="AH525" s="321" t="s">
        <v>2367</v>
      </c>
    </row>
    <row r="526" spans="1:34" x14ac:dyDescent="0.3">
      <c r="A526" s="340" t="s">
        <v>903</v>
      </c>
      <c r="B526" s="342" t="s">
        <v>217</v>
      </c>
      <c r="C526" s="342"/>
      <c r="D526" s="342" t="s">
        <v>176</v>
      </c>
      <c r="E526" s="342"/>
      <c r="F526" s="342"/>
      <c r="G526" s="342"/>
      <c r="H526" s="342"/>
      <c r="I526" s="342"/>
      <c r="J526" s="342">
        <v>1260523</v>
      </c>
      <c r="K526" s="342">
        <v>1580091</v>
      </c>
      <c r="L526" s="342">
        <v>1605797</v>
      </c>
      <c r="M526" s="342">
        <v>1688902</v>
      </c>
      <c r="N526" s="342">
        <v>1822551</v>
      </c>
      <c r="O526" s="342">
        <v>1637098</v>
      </c>
      <c r="P526" s="342" t="s">
        <v>1249</v>
      </c>
      <c r="Q526" s="342"/>
      <c r="R526" s="342" t="s">
        <v>176</v>
      </c>
      <c r="S526" s="342"/>
      <c r="T526" s="342"/>
      <c r="U526" s="342"/>
      <c r="V526" s="342"/>
      <c r="W526" s="342"/>
      <c r="X526" s="342">
        <v>1260523</v>
      </c>
      <c r="Y526" s="342">
        <v>1580091</v>
      </c>
      <c r="Z526" s="342">
        <v>1605797</v>
      </c>
      <c r="AA526" s="342">
        <v>1688902</v>
      </c>
      <c r="AB526" s="342">
        <v>1822551</v>
      </c>
      <c r="AC526" s="342">
        <v>1637098</v>
      </c>
      <c r="AD526" s="342" t="s">
        <v>2022</v>
      </c>
      <c r="AE526" s="342" t="s">
        <v>2022</v>
      </c>
      <c r="AF526" s="342" t="s">
        <v>2022</v>
      </c>
      <c r="AG526" s="342" t="s">
        <v>2022</v>
      </c>
      <c r="AH526" s="321" t="s">
        <v>2367</v>
      </c>
    </row>
    <row r="527" spans="1:34" x14ac:dyDescent="0.3">
      <c r="A527" s="340" t="s">
        <v>904</v>
      </c>
      <c r="B527" s="342" t="s">
        <v>218</v>
      </c>
      <c r="C527" s="342"/>
      <c r="D527" s="342" t="s">
        <v>194</v>
      </c>
      <c r="E527" s="342"/>
      <c r="F527" s="342"/>
      <c r="G527" s="342"/>
      <c r="H527" s="342"/>
      <c r="I527" s="342"/>
      <c r="J527" s="342" t="s">
        <v>195</v>
      </c>
      <c r="K527" s="342" t="s">
        <v>230</v>
      </c>
      <c r="L527" s="342" t="s">
        <v>307</v>
      </c>
      <c r="M527" s="342" t="s">
        <v>318</v>
      </c>
      <c r="N527" s="342" t="s">
        <v>867</v>
      </c>
      <c r="O527" s="342" t="s">
        <v>2558</v>
      </c>
      <c r="P527" s="342" t="s">
        <v>1250</v>
      </c>
      <c r="Q527" s="342"/>
      <c r="R527" s="342" t="s">
        <v>1251</v>
      </c>
      <c r="S527" s="342"/>
      <c r="T527" s="342"/>
      <c r="U527" s="342"/>
      <c r="V527" s="342"/>
      <c r="W527" s="342"/>
      <c r="X527" s="342" t="s">
        <v>195</v>
      </c>
      <c r="Y527" s="342" t="s">
        <v>230</v>
      </c>
      <c r="Z527" s="342" t="s">
        <v>307</v>
      </c>
      <c r="AA527" s="342" t="s">
        <v>318</v>
      </c>
      <c r="AB527" s="342" t="s">
        <v>867</v>
      </c>
      <c r="AC527" s="342" t="s">
        <v>2558</v>
      </c>
      <c r="AD527" s="342" t="s">
        <v>2013</v>
      </c>
      <c r="AE527" s="342" t="s">
        <v>2022</v>
      </c>
      <c r="AF527" s="342" t="s">
        <v>2378</v>
      </c>
      <c r="AG527" s="342"/>
    </row>
    <row r="528" spans="1:34" x14ac:dyDescent="0.3">
      <c r="A528" s="340" t="s">
        <v>905</v>
      </c>
      <c r="B528" s="342" t="s">
        <v>219</v>
      </c>
      <c r="C528" s="342"/>
      <c r="D528" s="342" t="s">
        <v>228</v>
      </c>
      <c r="E528" s="342"/>
      <c r="F528" s="342"/>
      <c r="G528" s="342"/>
      <c r="H528" s="342"/>
      <c r="I528" s="342"/>
      <c r="J528" s="342" t="s">
        <v>196</v>
      </c>
      <c r="K528" s="342" t="s">
        <v>196</v>
      </c>
      <c r="L528" s="342" t="s">
        <v>196</v>
      </c>
      <c r="M528" s="342" t="s">
        <v>196</v>
      </c>
      <c r="N528" s="342" t="s">
        <v>196</v>
      </c>
      <c r="O528" s="342" t="s">
        <v>196</v>
      </c>
      <c r="P528" s="342" t="s">
        <v>1252</v>
      </c>
      <c r="Q528" s="342"/>
      <c r="R528" s="342" t="s">
        <v>228</v>
      </c>
      <c r="S528" s="342"/>
      <c r="T528" s="342"/>
      <c r="U528" s="342"/>
      <c r="V528" s="342"/>
      <c r="W528" s="342"/>
      <c r="X528" s="342" t="s">
        <v>196</v>
      </c>
      <c r="Y528" s="342" t="s">
        <v>196</v>
      </c>
      <c r="Z528" s="342" t="s">
        <v>196</v>
      </c>
      <c r="AA528" s="342" t="s">
        <v>196</v>
      </c>
      <c r="AB528" s="342" t="s">
        <v>196</v>
      </c>
      <c r="AC528" s="342" t="s">
        <v>196</v>
      </c>
      <c r="AD528" s="342" t="s">
        <v>2022</v>
      </c>
      <c r="AE528" s="342" t="s">
        <v>2022</v>
      </c>
      <c r="AF528" s="342" t="s">
        <v>2376</v>
      </c>
      <c r="AG528" s="342" t="s">
        <v>2022</v>
      </c>
      <c r="AH528" s="321" t="s">
        <v>2367</v>
      </c>
    </row>
    <row r="529" spans="1:34" x14ac:dyDescent="0.3">
      <c r="A529" s="340" t="s">
        <v>906</v>
      </c>
      <c r="B529" s="342" t="s">
        <v>220</v>
      </c>
      <c r="C529" s="342"/>
      <c r="D529" s="342" t="s">
        <v>228</v>
      </c>
      <c r="E529" s="342"/>
      <c r="F529" s="342"/>
      <c r="G529" s="342"/>
      <c r="H529" s="342"/>
      <c r="I529" s="342"/>
      <c r="J529" s="342" t="s">
        <v>196</v>
      </c>
      <c r="K529" s="342" t="s">
        <v>196</v>
      </c>
      <c r="L529" s="342" t="s">
        <v>196</v>
      </c>
      <c r="M529" s="342" t="s">
        <v>196</v>
      </c>
      <c r="N529" s="342" t="s">
        <v>196</v>
      </c>
      <c r="O529" s="342" t="s">
        <v>196</v>
      </c>
      <c r="P529" s="342" t="s">
        <v>1253</v>
      </c>
      <c r="Q529" s="342"/>
      <c r="R529" s="342" t="s">
        <v>228</v>
      </c>
      <c r="S529" s="342"/>
      <c r="T529" s="342"/>
      <c r="U529" s="342"/>
      <c r="V529" s="342"/>
      <c r="W529" s="342"/>
      <c r="X529" s="342" t="s">
        <v>196</v>
      </c>
      <c r="Y529" s="342" t="s">
        <v>196</v>
      </c>
      <c r="Z529" s="342" t="s">
        <v>196</v>
      </c>
      <c r="AA529" s="342" t="s">
        <v>196</v>
      </c>
      <c r="AB529" s="342" t="s">
        <v>196</v>
      </c>
      <c r="AC529" s="342" t="s">
        <v>196</v>
      </c>
      <c r="AD529" s="342" t="s">
        <v>2022</v>
      </c>
      <c r="AE529" s="342" t="s">
        <v>2022</v>
      </c>
      <c r="AF529" s="342" t="s">
        <v>2376</v>
      </c>
      <c r="AG529" s="342" t="s">
        <v>2022</v>
      </c>
      <c r="AH529" s="321" t="s">
        <v>2367</v>
      </c>
    </row>
    <row r="530" spans="1:34" x14ac:dyDescent="0.3">
      <c r="A530" s="340" t="s">
        <v>907</v>
      </c>
      <c r="B530" s="342" t="s">
        <v>221</v>
      </c>
      <c r="C530" s="342"/>
      <c r="D530" s="342"/>
      <c r="E530" s="342"/>
      <c r="F530" s="342"/>
      <c r="G530" s="342"/>
      <c r="H530" s="342"/>
      <c r="I530" s="342"/>
      <c r="J530" s="342"/>
      <c r="K530" s="342"/>
      <c r="L530" s="342"/>
      <c r="M530" s="342"/>
      <c r="N530" s="342"/>
      <c r="O530" s="342"/>
      <c r="P530" s="342" t="s">
        <v>1254</v>
      </c>
      <c r="Q530" s="342"/>
      <c r="R530" s="342"/>
      <c r="S530" s="342"/>
      <c r="T530" s="342"/>
      <c r="U530" s="342"/>
      <c r="V530" s="342"/>
      <c r="W530" s="342"/>
      <c r="X530" s="342"/>
      <c r="Y530" s="342"/>
      <c r="Z530" s="342"/>
      <c r="AA530" s="342"/>
      <c r="AB530" s="342"/>
      <c r="AC530" s="342"/>
      <c r="AD530" s="342"/>
      <c r="AE530" s="342"/>
      <c r="AF530" s="342"/>
      <c r="AG530" s="342"/>
    </row>
    <row r="531" spans="1:34" x14ac:dyDescent="0.3">
      <c r="A531" s="340" t="s">
        <v>908</v>
      </c>
      <c r="B531" s="342" t="s">
        <v>222</v>
      </c>
      <c r="C531" s="342"/>
      <c r="D531" s="342" t="s">
        <v>228</v>
      </c>
      <c r="E531" s="342"/>
      <c r="F531" s="342"/>
      <c r="G531" s="342"/>
      <c r="H531" s="342"/>
      <c r="I531" s="342"/>
      <c r="J531" s="342" t="s">
        <v>196</v>
      </c>
      <c r="K531" s="342" t="s">
        <v>196</v>
      </c>
      <c r="L531" s="342" t="s">
        <v>196</v>
      </c>
      <c r="M531" s="342" t="s">
        <v>196</v>
      </c>
      <c r="N531" s="342" t="s">
        <v>196</v>
      </c>
      <c r="O531" s="342" t="s">
        <v>196</v>
      </c>
      <c r="P531" s="342" t="s">
        <v>1255</v>
      </c>
      <c r="Q531" s="342"/>
      <c r="R531" s="342" t="s">
        <v>228</v>
      </c>
      <c r="S531" s="342"/>
      <c r="T531" s="342"/>
      <c r="U531" s="342"/>
      <c r="V531" s="342"/>
      <c r="W531" s="342"/>
      <c r="X531" s="342" t="s">
        <v>196</v>
      </c>
      <c r="Y531" s="342" t="s">
        <v>196</v>
      </c>
      <c r="Z531" s="342" t="s">
        <v>196</v>
      </c>
      <c r="AA531" s="342" t="s">
        <v>196</v>
      </c>
      <c r="AB531" s="342" t="s">
        <v>196</v>
      </c>
      <c r="AC531" s="342" t="s">
        <v>196</v>
      </c>
      <c r="AD531" s="342" t="s">
        <v>2022</v>
      </c>
      <c r="AE531" s="342" t="s">
        <v>2022</v>
      </c>
      <c r="AF531" s="342" t="s">
        <v>2022</v>
      </c>
      <c r="AG531" s="342" t="s">
        <v>2022</v>
      </c>
    </row>
    <row r="532" spans="1:34" x14ac:dyDescent="0.3">
      <c r="A532" s="340" t="s">
        <v>909</v>
      </c>
      <c r="B532" s="342" t="s">
        <v>223</v>
      </c>
      <c r="C532" s="342"/>
      <c r="D532" s="342" t="s">
        <v>228</v>
      </c>
      <c r="E532" s="342"/>
      <c r="F532" s="342"/>
      <c r="G532" s="342"/>
      <c r="H532" s="342"/>
      <c r="I532" s="342"/>
      <c r="J532" s="342" t="s">
        <v>224</v>
      </c>
      <c r="K532" s="342" t="s">
        <v>224</v>
      </c>
      <c r="L532" s="342" t="s">
        <v>224</v>
      </c>
      <c r="M532" s="342" t="s">
        <v>224</v>
      </c>
      <c r="N532" s="342" t="s">
        <v>224</v>
      </c>
      <c r="O532" s="342" t="s">
        <v>224</v>
      </c>
      <c r="P532" s="342" t="s">
        <v>1256</v>
      </c>
      <c r="Q532" s="342"/>
      <c r="R532" s="342" t="s">
        <v>228</v>
      </c>
      <c r="S532" s="342"/>
      <c r="T532" s="342"/>
      <c r="U532" s="342"/>
      <c r="V532" s="342"/>
      <c r="W532" s="342"/>
      <c r="X532" s="342" t="s">
        <v>224</v>
      </c>
      <c r="Y532" s="342" t="s">
        <v>224</v>
      </c>
      <c r="Z532" s="342" t="s">
        <v>224</v>
      </c>
      <c r="AA532" s="342" t="s">
        <v>224</v>
      </c>
      <c r="AB532" s="342" t="s">
        <v>224</v>
      </c>
      <c r="AC532" s="342" t="s">
        <v>224</v>
      </c>
      <c r="AD532" s="342" t="s">
        <v>2022</v>
      </c>
      <c r="AE532" s="342" t="s">
        <v>2022</v>
      </c>
      <c r="AF532" s="342" t="s">
        <v>2022</v>
      </c>
      <c r="AG532" s="342" t="s">
        <v>2022</v>
      </c>
    </row>
    <row r="533" spans="1:34" x14ac:dyDescent="0.3">
      <c r="A533" s="340" t="s">
        <v>910</v>
      </c>
      <c r="B533" s="342" t="s">
        <v>868</v>
      </c>
      <c r="C533" s="342"/>
      <c r="D533" s="342"/>
      <c r="E533" s="342"/>
      <c r="F533" s="342"/>
      <c r="G533" s="342"/>
      <c r="H533" s="342"/>
      <c r="I533" s="342"/>
      <c r="J533" s="342"/>
      <c r="K533" s="342"/>
      <c r="L533" s="342"/>
      <c r="M533" s="342"/>
      <c r="N533" s="342"/>
      <c r="O533" s="342"/>
      <c r="P533" s="342" t="s">
        <v>1257</v>
      </c>
      <c r="Q533" s="342"/>
      <c r="R533" s="342"/>
      <c r="S533" s="342"/>
      <c r="T533" s="342"/>
      <c r="U533" s="342"/>
      <c r="V533" s="342"/>
      <c r="W533" s="342"/>
      <c r="X533" s="342"/>
      <c r="Y533" s="342"/>
      <c r="Z533" s="342"/>
      <c r="AA533" s="342"/>
      <c r="AB533" s="342"/>
      <c r="AC533" s="342"/>
      <c r="AD533" s="342"/>
      <c r="AE533" s="342"/>
      <c r="AF533" s="342"/>
      <c r="AG533" s="342"/>
    </row>
    <row r="534" spans="1:34" x14ac:dyDescent="0.3">
      <c r="A534" s="340" t="s">
        <v>911</v>
      </c>
      <c r="B534" s="342" t="s">
        <v>2559</v>
      </c>
      <c r="C534" s="342"/>
      <c r="D534" s="342" t="s">
        <v>56</v>
      </c>
      <c r="E534" s="342"/>
      <c r="F534" s="342"/>
      <c r="G534" s="342"/>
      <c r="H534" s="342"/>
      <c r="I534" s="342"/>
      <c r="J534" s="342" t="s">
        <v>70</v>
      </c>
      <c r="K534" s="342" t="s">
        <v>70</v>
      </c>
      <c r="L534" s="342" t="s">
        <v>70</v>
      </c>
      <c r="M534" s="342" t="s">
        <v>70</v>
      </c>
      <c r="N534" s="342" t="s">
        <v>70</v>
      </c>
      <c r="O534" s="342">
        <v>213</v>
      </c>
      <c r="P534" s="342" t="s">
        <v>2561</v>
      </c>
      <c r="Q534" s="342"/>
      <c r="R534" s="342" t="s">
        <v>971</v>
      </c>
      <c r="S534" s="342"/>
      <c r="T534" s="342"/>
      <c r="U534" s="342"/>
      <c r="V534" s="342"/>
      <c r="W534" s="342"/>
      <c r="X534" s="342" t="s">
        <v>70</v>
      </c>
      <c r="Y534" s="342" t="s">
        <v>70</v>
      </c>
      <c r="Z534" s="342" t="s">
        <v>70</v>
      </c>
      <c r="AA534" s="342" t="s">
        <v>70</v>
      </c>
      <c r="AB534" s="342" t="s">
        <v>70</v>
      </c>
      <c r="AC534" s="342">
        <v>213</v>
      </c>
      <c r="AD534" s="342" t="s">
        <v>2022</v>
      </c>
      <c r="AE534" s="342" t="s">
        <v>2018</v>
      </c>
      <c r="AF534" s="342" t="s">
        <v>2374</v>
      </c>
      <c r="AG534" s="342"/>
    </row>
    <row r="535" spans="1:34" x14ac:dyDescent="0.3">
      <c r="A535" s="340" t="s">
        <v>912</v>
      </c>
      <c r="B535" s="342" t="s">
        <v>2568</v>
      </c>
      <c r="C535" s="342"/>
      <c r="D535" s="342" t="s">
        <v>56</v>
      </c>
      <c r="E535" s="342"/>
      <c r="F535" s="342"/>
      <c r="G535" s="342"/>
      <c r="H535" s="342"/>
      <c r="I535" s="342"/>
      <c r="J535" s="342" t="s">
        <v>70</v>
      </c>
      <c r="K535" s="342" t="s">
        <v>70</v>
      </c>
      <c r="L535" s="342" t="s">
        <v>70</v>
      </c>
      <c r="M535" s="342">
        <v>3</v>
      </c>
      <c r="N535" s="342">
        <v>3</v>
      </c>
      <c r="O535" s="342">
        <v>2</v>
      </c>
      <c r="P535" s="342" t="s">
        <v>2569</v>
      </c>
      <c r="Q535" s="342"/>
      <c r="R535" s="342" t="s">
        <v>971</v>
      </c>
      <c r="S535" s="342"/>
      <c r="T535" s="342"/>
      <c r="U535" s="342"/>
      <c r="V535" s="342"/>
      <c r="W535" s="342"/>
      <c r="X535" s="342" t="s">
        <v>70</v>
      </c>
      <c r="Y535" s="342" t="s">
        <v>70</v>
      </c>
      <c r="Z535" s="342" t="s">
        <v>70</v>
      </c>
      <c r="AA535" s="342">
        <v>3</v>
      </c>
      <c r="AB535" s="342">
        <v>3</v>
      </c>
      <c r="AC535" s="342">
        <v>2</v>
      </c>
      <c r="AD535" s="342" t="s">
        <v>2022</v>
      </c>
      <c r="AE535" s="342" t="s">
        <v>2018</v>
      </c>
      <c r="AF535" s="342" t="s">
        <v>2374</v>
      </c>
      <c r="AG535" s="342"/>
    </row>
    <row r="536" spans="1:34" x14ac:dyDescent="0.3">
      <c r="A536" s="343" t="s">
        <v>914</v>
      </c>
      <c r="B536" s="344" t="s">
        <v>337</v>
      </c>
      <c r="C536" s="344"/>
      <c r="D536" s="344" t="s">
        <v>56</v>
      </c>
      <c r="E536" s="344"/>
      <c r="F536" s="344"/>
      <c r="G536" s="344"/>
      <c r="H536" s="344"/>
      <c r="I536" s="344"/>
      <c r="J536" s="344" t="s">
        <v>70</v>
      </c>
      <c r="K536" s="344" t="s">
        <v>70</v>
      </c>
      <c r="L536" s="344" t="s">
        <v>70</v>
      </c>
      <c r="M536" s="344">
        <v>3</v>
      </c>
      <c r="N536" s="344">
        <v>3</v>
      </c>
      <c r="O536" s="344"/>
      <c r="P536" s="344" t="s">
        <v>1026</v>
      </c>
      <c r="Q536" s="344"/>
      <c r="R536" s="344" t="s">
        <v>971</v>
      </c>
      <c r="S536" s="344"/>
      <c r="T536" s="344"/>
      <c r="U536" s="344"/>
      <c r="V536" s="344"/>
      <c r="W536" s="344"/>
      <c r="X536" s="344" t="s">
        <v>70</v>
      </c>
      <c r="Y536" s="344" t="s">
        <v>70</v>
      </c>
      <c r="Z536" s="344" t="s">
        <v>70</v>
      </c>
      <c r="AA536" s="344">
        <v>3</v>
      </c>
      <c r="AB536" s="344">
        <v>3</v>
      </c>
      <c r="AC536" s="344"/>
      <c r="AD536" s="344" t="s">
        <v>2022</v>
      </c>
      <c r="AE536" s="344" t="s">
        <v>2018</v>
      </c>
      <c r="AF536" s="344" t="s">
        <v>2374</v>
      </c>
      <c r="AG536" s="344"/>
    </row>
    <row r="537" spans="1:34" x14ac:dyDescent="0.3">
      <c r="A537" s="343" t="s">
        <v>915</v>
      </c>
      <c r="B537" s="344" t="s">
        <v>338</v>
      </c>
      <c r="C537" s="344"/>
      <c r="D537" s="344" t="s">
        <v>56</v>
      </c>
      <c r="E537" s="344"/>
      <c r="F537" s="344"/>
      <c r="G537" s="344"/>
      <c r="H537" s="344"/>
      <c r="I537" s="344"/>
      <c r="J537" s="344" t="s">
        <v>70</v>
      </c>
      <c r="K537" s="344" t="s">
        <v>70</v>
      </c>
      <c r="L537" s="344" t="s">
        <v>70</v>
      </c>
      <c r="M537" s="344">
        <v>1</v>
      </c>
      <c r="N537" s="344">
        <v>7</v>
      </c>
      <c r="O537" s="344"/>
      <c r="P537" s="344" t="s">
        <v>1168</v>
      </c>
      <c r="Q537" s="344"/>
      <c r="R537" s="344" t="s">
        <v>971</v>
      </c>
      <c r="S537" s="344"/>
      <c r="T537" s="344"/>
      <c r="U537" s="344"/>
      <c r="V537" s="344"/>
      <c r="W537" s="344"/>
      <c r="X537" s="344" t="s">
        <v>70</v>
      </c>
      <c r="Y537" s="344" t="s">
        <v>70</v>
      </c>
      <c r="Z537" s="344" t="s">
        <v>70</v>
      </c>
      <c r="AA537" s="344">
        <v>1</v>
      </c>
      <c r="AB537" s="344">
        <v>7</v>
      </c>
      <c r="AC537" s="344"/>
      <c r="AD537" s="344" t="s">
        <v>2022</v>
      </c>
      <c r="AE537" s="344" t="s">
        <v>2018</v>
      </c>
      <c r="AF537" s="344" t="s">
        <v>2374</v>
      </c>
      <c r="AG537" s="344"/>
    </row>
    <row r="538" spans="1:34" x14ac:dyDescent="0.3">
      <c r="A538" s="340" t="s">
        <v>913</v>
      </c>
      <c r="B538" s="342" t="s">
        <v>2560</v>
      </c>
      <c r="C538" s="342"/>
      <c r="D538" s="342" t="s">
        <v>175</v>
      </c>
      <c r="E538" s="342"/>
      <c r="F538" s="342"/>
      <c r="G538" s="342"/>
      <c r="H538" s="342"/>
      <c r="I538" s="342"/>
      <c r="J538" s="342" t="s">
        <v>70</v>
      </c>
      <c r="K538" s="342" t="s">
        <v>70</v>
      </c>
      <c r="L538" s="342" t="s">
        <v>70</v>
      </c>
      <c r="M538" s="342">
        <v>0</v>
      </c>
      <c r="N538" s="342">
        <v>0</v>
      </c>
      <c r="O538" s="342">
        <v>0</v>
      </c>
      <c r="P538" s="342" t="s">
        <v>2562</v>
      </c>
      <c r="Q538" s="342"/>
      <c r="R538" s="342" t="s">
        <v>1024</v>
      </c>
      <c r="S538" s="342"/>
      <c r="T538" s="342"/>
      <c r="U538" s="342"/>
      <c r="V538" s="342"/>
      <c r="W538" s="342"/>
      <c r="X538" s="342" t="s">
        <v>70</v>
      </c>
      <c r="Y538" s="342" t="s">
        <v>70</v>
      </c>
      <c r="Z538" s="342" t="s">
        <v>70</v>
      </c>
      <c r="AA538" s="342">
        <v>0</v>
      </c>
      <c r="AB538" s="342">
        <v>0</v>
      </c>
      <c r="AC538" s="342">
        <v>0</v>
      </c>
      <c r="AD538" s="342" t="s">
        <v>2022</v>
      </c>
      <c r="AE538" s="342" t="s">
        <v>2018</v>
      </c>
      <c r="AF538" s="342" t="s">
        <v>2374</v>
      </c>
      <c r="AG538" s="342"/>
    </row>
    <row r="539" spans="1:34" x14ac:dyDescent="0.3">
      <c r="A539" s="340" t="s">
        <v>916</v>
      </c>
      <c r="B539" s="342" t="s">
        <v>260</v>
      </c>
      <c r="C539" s="342"/>
      <c r="D539" s="342"/>
      <c r="E539" s="342"/>
      <c r="F539" s="342"/>
      <c r="G539" s="342"/>
      <c r="H539" s="342"/>
      <c r="I539" s="342"/>
      <c r="J539" s="342"/>
      <c r="K539" s="342"/>
      <c r="L539" s="342"/>
      <c r="M539" s="342"/>
      <c r="N539" s="342"/>
      <c r="O539" s="342"/>
      <c r="P539" s="342" t="s">
        <v>1258</v>
      </c>
      <c r="Q539" s="342"/>
      <c r="R539" s="342"/>
      <c r="S539" s="342"/>
      <c r="T539" s="342"/>
      <c r="U539" s="342"/>
      <c r="V539" s="342"/>
      <c r="W539" s="342"/>
      <c r="X539" s="342"/>
      <c r="Y539" s="342"/>
      <c r="Z539" s="342"/>
      <c r="AA539" s="342"/>
      <c r="AB539" s="342"/>
      <c r="AC539" s="342"/>
      <c r="AD539" s="342"/>
      <c r="AE539" s="342"/>
      <c r="AF539" s="342"/>
      <c r="AG539" s="342"/>
    </row>
    <row r="540" spans="1:34" x14ac:dyDescent="0.3">
      <c r="A540" s="343" t="s">
        <v>918</v>
      </c>
      <c r="B540" s="344" t="s">
        <v>339</v>
      </c>
      <c r="C540" s="344"/>
      <c r="D540" s="344"/>
      <c r="E540" s="344"/>
      <c r="F540" s="344"/>
      <c r="G540" s="344"/>
      <c r="H540" s="344"/>
      <c r="I540" s="344"/>
      <c r="J540" s="344"/>
      <c r="K540" s="344"/>
      <c r="L540" s="344"/>
      <c r="M540" s="344"/>
      <c r="N540" s="344"/>
      <c r="O540" s="344"/>
      <c r="P540" s="344" t="s">
        <v>1025</v>
      </c>
      <c r="Q540" s="344"/>
      <c r="R540" s="344"/>
      <c r="S540" s="344"/>
      <c r="T540" s="344"/>
      <c r="U540" s="344"/>
      <c r="V540" s="344"/>
      <c r="W540" s="344"/>
      <c r="X540" s="344"/>
      <c r="Y540" s="344"/>
      <c r="Z540" s="344"/>
      <c r="AA540" s="344"/>
      <c r="AB540" s="344"/>
      <c r="AC540" s="344"/>
      <c r="AD540" s="344"/>
      <c r="AE540" s="344"/>
      <c r="AF540" s="344"/>
      <c r="AG540" s="344"/>
    </row>
    <row r="541" spans="1:34" x14ac:dyDescent="0.3">
      <c r="A541" s="343" t="s">
        <v>919</v>
      </c>
      <c r="B541" s="344" t="s">
        <v>45</v>
      </c>
      <c r="C541" s="344"/>
      <c r="D541" s="344" t="s">
        <v>175</v>
      </c>
      <c r="E541" s="344"/>
      <c r="F541" s="344"/>
      <c r="G541" s="344"/>
      <c r="H541" s="344"/>
      <c r="I541" s="344"/>
      <c r="J541" s="344">
        <v>0</v>
      </c>
      <c r="K541" s="344">
        <v>0</v>
      </c>
      <c r="L541" s="344">
        <v>0</v>
      </c>
      <c r="M541" s="344">
        <v>0</v>
      </c>
      <c r="N541" s="344" t="s">
        <v>70</v>
      </c>
      <c r="O541" s="344"/>
      <c r="P541" s="344" t="s">
        <v>1259</v>
      </c>
      <c r="Q541" s="344"/>
      <c r="R541" s="344" t="s">
        <v>1024</v>
      </c>
      <c r="S541" s="344"/>
      <c r="T541" s="344"/>
      <c r="U541" s="344"/>
      <c r="V541" s="344"/>
      <c r="W541" s="344"/>
      <c r="X541" s="344">
        <v>0</v>
      </c>
      <c r="Y541" s="344">
        <v>0</v>
      </c>
      <c r="Z541" s="344">
        <v>0</v>
      </c>
      <c r="AA541" s="344">
        <v>0</v>
      </c>
      <c r="AB541" s="344" t="s">
        <v>70</v>
      </c>
      <c r="AC541" s="344"/>
      <c r="AD541" s="344" t="s">
        <v>2022</v>
      </c>
      <c r="AE541" s="344" t="s">
        <v>2022</v>
      </c>
      <c r="AF541" s="344" t="s">
        <v>2375</v>
      </c>
      <c r="AG541" s="344" t="s">
        <v>2022</v>
      </c>
    </row>
    <row r="542" spans="1:34" x14ac:dyDescent="0.3">
      <c r="A542" s="343" t="s">
        <v>920</v>
      </c>
      <c r="B542" s="344" t="s">
        <v>46</v>
      </c>
      <c r="C542" s="344"/>
      <c r="D542" s="344" t="s">
        <v>175</v>
      </c>
      <c r="E542" s="344"/>
      <c r="F542" s="344"/>
      <c r="G542" s="344"/>
      <c r="H542" s="344"/>
      <c r="I542" s="344"/>
      <c r="J542" s="344">
        <v>0</v>
      </c>
      <c r="K542" s="344">
        <v>0</v>
      </c>
      <c r="L542" s="344">
        <v>0</v>
      </c>
      <c r="M542" s="344">
        <v>0</v>
      </c>
      <c r="N542" s="344" t="s">
        <v>70</v>
      </c>
      <c r="O542" s="344"/>
      <c r="P542" s="344" t="s">
        <v>1260</v>
      </c>
      <c r="Q542" s="344"/>
      <c r="R542" s="344" t="s">
        <v>1024</v>
      </c>
      <c r="S542" s="344"/>
      <c r="T542" s="344"/>
      <c r="U542" s="344"/>
      <c r="V542" s="344"/>
      <c r="W542" s="344"/>
      <c r="X542" s="344">
        <v>0</v>
      </c>
      <c r="Y542" s="344">
        <v>0</v>
      </c>
      <c r="Z542" s="344">
        <v>0</v>
      </c>
      <c r="AA542" s="344">
        <v>0</v>
      </c>
      <c r="AB542" s="344" t="s">
        <v>70</v>
      </c>
      <c r="AC542" s="344"/>
      <c r="AD542" s="344" t="s">
        <v>2022</v>
      </c>
      <c r="AE542" s="344" t="s">
        <v>2022</v>
      </c>
      <c r="AF542" s="344" t="s">
        <v>2375</v>
      </c>
      <c r="AG542" s="344" t="s">
        <v>2022</v>
      </c>
    </row>
    <row r="543" spans="1:34" x14ac:dyDescent="0.3">
      <c r="A543" s="343" t="s">
        <v>921</v>
      </c>
      <c r="B543" s="344" t="s">
        <v>47</v>
      </c>
      <c r="C543" s="344"/>
      <c r="D543" s="344" t="s">
        <v>56</v>
      </c>
      <c r="E543" s="344"/>
      <c r="F543" s="344"/>
      <c r="G543" s="344"/>
      <c r="H543" s="344"/>
      <c r="I543" s="344"/>
      <c r="J543" s="344">
        <v>0</v>
      </c>
      <c r="K543" s="344">
        <v>0</v>
      </c>
      <c r="L543" s="344">
        <v>0</v>
      </c>
      <c r="M543" s="344">
        <v>0</v>
      </c>
      <c r="N543" s="344" t="s">
        <v>70</v>
      </c>
      <c r="O543" s="344"/>
      <c r="P543" s="344" t="s">
        <v>1261</v>
      </c>
      <c r="Q543" s="344"/>
      <c r="R543" s="344" t="s">
        <v>971</v>
      </c>
      <c r="S543" s="344"/>
      <c r="T543" s="344"/>
      <c r="U543" s="344"/>
      <c r="V543" s="344"/>
      <c r="W543" s="344"/>
      <c r="X543" s="344">
        <v>0</v>
      </c>
      <c r="Y543" s="344">
        <v>0</v>
      </c>
      <c r="Z543" s="344">
        <v>0</v>
      </c>
      <c r="AA543" s="344">
        <v>0</v>
      </c>
      <c r="AB543" s="344" t="s">
        <v>70</v>
      </c>
      <c r="AC543" s="344"/>
      <c r="AD543" s="344" t="s">
        <v>2022</v>
      </c>
      <c r="AE543" s="344" t="s">
        <v>2022</v>
      </c>
      <c r="AF543" s="344" t="s">
        <v>2375</v>
      </c>
      <c r="AG543" s="344" t="s">
        <v>2022</v>
      </c>
    </row>
    <row r="544" spans="1:34" x14ac:dyDescent="0.3">
      <c r="A544" s="343" t="s">
        <v>922</v>
      </c>
      <c r="B544" s="344" t="s">
        <v>77</v>
      </c>
      <c r="C544" s="344"/>
      <c r="D544" s="344" t="s">
        <v>175</v>
      </c>
      <c r="E544" s="344"/>
      <c r="F544" s="344"/>
      <c r="G544" s="344"/>
      <c r="H544" s="344"/>
      <c r="I544" s="344"/>
      <c r="J544" s="344">
        <v>1.4550000000000001</v>
      </c>
      <c r="K544" s="344">
        <v>0.3</v>
      </c>
      <c r="L544" s="344">
        <v>5.7</v>
      </c>
      <c r="M544" s="344">
        <v>6.2</v>
      </c>
      <c r="N544" s="344" t="s">
        <v>70</v>
      </c>
      <c r="O544" s="344"/>
      <c r="P544" s="344" t="s">
        <v>1262</v>
      </c>
      <c r="Q544" s="344"/>
      <c r="R544" s="344" t="s">
        <v>1024</v>
      </c>
      <c r="S544" s="344"/>
      <c r="T544" s="344"/>
      <c r="U544" s="344"/>
      <c r="V544" s="344"/>
      <c r="W544" s="344"/>
      <c r="X544" s="344">
        <v>1.4550000000000001</v>
      </c>
      <c r="Y544" s="344">
        <v>0.3</v>
      </c>
      <c r="Z544" s="344">
        <v>5.7</v>
      </c>
      <c r="AA544" s="344">
        <v>6.2</v>
      </c>
      <c r="AB544" s="344" t="s">
        <v>70</v>
      </c>
      <c r="AC544" s="344"/>
      <c r="AD544" s="344" t="s">
        <v>2022</v>
      </c>
      <c r="AE544" s="344" t="s">
        <v>2354</v>
      </c>
      <c r="AF544" s="344" t="s">
        <v>2375</v>
      </c>
      <c r="AG544" s="344"/>
    </row>
    <row r="545" spans="1:33" x14ac:dyDescent="0.3">
      <c r="A545" s="343" t="s">
        <v>923</v>
      </c>
      <c r="B545" s="344" t="s">
        <v>234</v>
      </c>
      <c r="C545" s="344"/>
      <c r="D545" s="344" t="s">
        <v>56</v>
      </c>
      <c r="E545" s="344"/>
      <c r="F545" s="344"/>
      <c r="G545" s="344"/>
      <c r="H545" s="344"/>
      <c r="I545" s="344"/>
      <c r="J545" s="344">
        <v>0</v>
      </c>
      <c r="K545" s="344">
        <v>0</v>
      </c>
      <c r="L545" s="344">
        <v>0</v>
      </c>
      <c r="M545" s="344">
        <v>0</v>
      </c>
      <c r="N545" s="344" t="s">
        <v>70</v>
      </c>
      <c r="O545" s="344"/>
      <c r="P545" s="344" t="s">
        <v>1263</v>
      </c>
      <c r="Q545" s="344"/>
      <c r="R545" s="344" t="s">
        <v>971</v>
      </c>
      <c r="S545" s="344"/>
      <c r="T545" s="344"/>
      <c r="U545" s="344"/>
      <c r="V545" s="344"/>
      <c r="W545" s="344"/>
      <c r="X545" s="344">
        <v>0</v>
      </c>
      <c r="Y545" s="344">
        <v>0</v>
      </c>
      <c r="Z545" s="344">
        <v>0</v>
      </c>
      <c r="AA545" s="344">
        <v>0</v>
      </c>
      <c r="AB545" s="344" t="s">
        <v>70</v>
      </c>
      <c r="AC545" s="344"/>
      <c r="AD545" s="344" t="s">
        <v>2355</v>
      </c>
      <c r="AE545" s="344" t="s">
        <v>2022</v>
      </c>
      <c r="AF545" s="344" t="s">
        <v>2375</v>
      </c>
      <c r="AG545" s="344"/>
    </row>
    <row r="546" spans="1:33" x14ac:dyDescent="0.3">
      <c r="A546" s="343" t="s">
        <v>924</v>
      </c>
      <c r="B546" s="344" t="s">
        <v>235</v>
      </c>
      <c r="C546" s="344"/>
      <c r="D546" s="344" t="s">
        <v>175</v>
      </c>
      <c r="E546" s="344"/>
      <c r="F546" s="344"/>
      <c r="G546" s="344"/>
      <c r="H546" s="344"/>
      <c r="I546" s="344"/>
      <c r="J546" s="344">
        <v>0</v>
      </c>
      <c r="K546" s="344">
        <v>0</v>
      </c>
      <c r="L546" s="344">
        <v>0</v>
      </c>
      <c r="M546" s="344">
        <v>0</v>
      </c>
      <c r="N546" s="344" t="s">
        <v>70</v>
      </c>
      <c r="O546" s="344"/>
      <c r="P546" s="344" t="s">
        <v>1264</v>
      </c>
      <c r="Q546" s="344"/>
      <c r="R546" s="344" t="s">
        <v>1024</v>
      </c>
      <c r="S546" s="344"/>
      <c r="T546" s="344"/>
      <c r="U546" s="344"/>
      <c r="V546" s="344"/>
      <c r="W546" s="344"/>
      <c r="X546" s="344">
        <v>0</v>
      </c>
      <c r="Y546" s="344">
        <v>0</v>
      </c>
      <c r="Z546" s="344">
        <v>0</v>
      </c>
      <c r="AA546" s="344">
        <v>0</v>
      </c>
      <c r="AB546" s="344" t="s">
        <v>70</v>
      </c>
      <c r="AC546" s="344"/>
      <c r="AD546" s="344" t="s">
        <v>2022</v>
      </c>
      <c r="AE546" s="344" t="s">
        <v>2022</v>
      </c>
      <c r="AF546" s="344" t="s">
        <v>2375</v>
      </c>
      <c r="AG546" s="344" t="s">
        <v>2022</v>
      </c>
    </row>
    <row r="547" spans="1:33" x14ac:dyDescent="0.3">
      <c r="A547" s="343" t="s">
        <v>925</v>
      </c>
      <c r="B547" s="344" t="s">
        <v>236</v>
      </c>
      <c r="C547" s="344"/>
      <c r="D547" s="344" t="s">
        <v>56</v>
      </c>
      <c r="E547" s="344"/>
      <c r="F547" s="344"/>
      <c r="G547" s="344"/>
      <c r="H547" s="344"/>
      <c r="I547" s="344"/>
      <c r="J547" s="344">
        <v>0</v>
      </c>
      <c r="K547" s="344">
        <v>0</v>
      </c>
      <c r="L547" s="344">
        <v>0</v>
      </c>
      <c r="M547" s="344">
        <v>0</v>
      </c>
      <c r="N547" s="344" t="s">
        <v>70</v>
      </c>
      <c r="O547" s="344"/>
      <c r="P547" s="344" t="s">
        <v>1265</v>
      </c>
      <c r="Q547" s="344"/>
      <c r="R547" s="344" t="s">
        <v>971</v>
      </c>
      <c r="S547" s="344"/>
      <c r="T547" s="344"/>
      <c r="U547" s="344"/>
      <c r="V547" s="344"/>
      <c r="W547" s="344"/>
      <c r="X547" s="344">
        <v>0</v>
      </c>
      <c r="Y547" s="344">
        <v>0</v>
      </c>
      <c r="Z547" s="344">
        <v>0</v>
      </c>
      <c r="AA547" s="344">
        <v>0</v>
      </c>
      <c r="AB547" s="344" t="s">
        <v>70</v>
      </c>
      <c r="AC547" s="344"/>
      <c r="AD547" s="344" t="s">
        <v>2022</v>
      </c>
      <c r="AE547" s="344" t="s">
        <v>2022</v>
      </c>
      <c r="AF547" s="344" t="s">
        <v>2375</v>
      </c>
      <c r="AG547" s="344" t="s">
        <v>2022</v>
      </c>
    </row>
    <row r="548" spans="1:33" x14ac:dyDescent="0.3">
      <c r="A548" s="343" t="s">
        <v>917</v>
      </c>
      <c r="B548" s="344" t="s">
        <v>337</v>
      </c>
      <c r="C548" s="344"/>
      <c r="D548" s="344"/>
      <c r="E548" s="344"/>
      <c r="F548" s="344"/>
      <c r="G548" s="344"/>
      <c r="H548" s="344"/>
      <c r="I548" s="344"/>
      <c r="J548" s="344"/>
      <c r="K548" s="344"/>
      <c r="L548" s="344"/>
      <c r="M548" s="344"/>
      <c r="N548" s="344"/>
      <c r="O548" s="344"/>
      <c r="P548" s="344" t="s">
        <v>1026</v>
      </c>
      <c r="Q548" s="344"/>
      <c r="R548" s="344"/>
      <c r="S548" s="344"/>
      <c r="T548" s="344"/>
      <c r="U548" s="344"/>
      <c r="V548" s="344"/>
      <c r="W548" s="344"/>
      <c r="X548" s="344"/>
      <c r="Y548" s="344"/>
      <c r="Z548" s="344"/>
      <c r="AA548" s="344"/>
      <c r="AB548" s="344"/>
      <c r="AC548" s="344"/>
      <c r="AD548" s="344"/>
      <c r="AE548" s="344"/>
      <c r="AF548" s="344"/>
      <c r="AG548" s="344"/>
    </row>
    <row r="549" spans="1:33" x14ac:dyDescent="0.3">
      <c r="A549" s="340" t="s">
        <v>926</v>
      </c>
      <c r="B549" s="342" t="s">
        <v>45</v>
      </c>
      <c r="C549" s="342"/>
      <c r="D549" s="342" t="s">
        <v>175</v>
      </c>
      <c r="E549" s="342"/>
      <c r="F549" s="342"/>
      <c r="G549" s="342"/>
      <c r="H549" s="342"/>
      <c r="I549" s="342"/>
      <c r="J549" s="342">
        <v>0</v>
      </c>
      <c r="K549" s="342">
        <v>0</v>
      </c>
      <c r="L549" s="342">
        <v>0</v>
      </c>
      <c r="M549" s="342">
        <v>0</v>
      </c>
      <c r="N549" s="342">
        <v>0</v>
      </c>
      <c r="O549" s="342">
        <v>0</v>
      </c>
      <c r="P549" s="342" t="s">
        <v>1259</v>
      </c>
      <c r="Q549" s="342"/>
      <c r="R549" s="342" t="s">
        <v>1024</v>
      </c>
      <c r="S549" s="342"/>
      <c r="T549" s="342"/>
      <c r="U549" s="342"/>
      <c r="V549" s="342"/>
      <c r="W549" s="342"/>
      <c r="X549" s="342">
        <v>0</v>
      </c>
      <c r="Y549" s="342">
        <v>0</v>
      </c>
      <c r="Z549" s="342">
        <v>0</v>
      </c>
      <c r="AA549" s="342">
        <v>0</v>
      </c>
      <c r="AB549" s="342">
        <v>0</v>
      </c>
      <c r="AC549" s="342">
        <v>0</v>
      </c>
      <c r="AD549" s="342" t="s">
        <v>2022</v>
      </c>
      <c r="AE549" s="342" t="s">
        <v>2022</v>
      </c>
      <c r="AF549" s="342" t="s">
        <v>2375</v>
      </c>
      <c r="AG549" s="342" t="s">
        <v>2022</v>
      </c>
    </row>
    <row r="550" spans="1:33" x14ac:dyDescent="0.3">
      <c r="A550" s="340" t="s">
        <v>927</v>
      </c>
      <c r="B550" s="342" t="s">
        <v>46</v>
      </c>
      <c r="C550" s="342"/>
      <c r="D550" s="342" t="s">
        <v>175</v>
      </c>
      <c r="E550" s="342"/>
      <c r="F550" s="342"/>
      <c r="G550" s="342"/>
      <c r="H550" s="342"/>
      <c r="I550" s="342"/>
      <c r="J550" s="342">
        <v>0</v>
      </c>
      <c r="K550" s="342">
        <v>0</v>
      </c>
      <c r="L550" s="342">
        <v>0</v>
      </c>
      <c r="M550" s="342">
        <v>0</v>
      </c>
      <c r="N550" s="342">
        <v>0</v>
      </c>
      <c r="O550" s="342">
        <v>0</v>
      </c>
      <c r="P550" s="342" t="s">
        <v>1260</v>
      </c>
      <c r="Q550" s="342"/>
      <c r="R550" s="342" t="s">
        <v>1024</v>
      </c>
      <c r="S550" s="342"/>
      <c r="T550" s="342"/>
      <c r="U550" s="342"/>
      <c r="V550" s="342"/>
      <c r="W550" s="342"/>
      <c r="X550" s="342">
        <v>0</v>
      </c>
      <c r="Y550" s="342">
        <v>0</v>
      </c>
      <c r="Z550" s="342">
        <v>0</v>
      </c>
      <c r="AA550" s="342">
        <v>0</v>
      </c>
      <c r="AB550" s="342">
        <v>0</v>
      </c>
      <c r="AC550" s="342">
        <v>0</v>
      </c>
      <c r="AD550" s="342" t="s">
        <v>2022</v>
      </c>
      <c r="AE550" s="342" t="s">
        <v>2022</v>
      </c>
      <c r="AF550" s="342" t="s">
        <v>2375</v>
      </c>
      <c r="AG550" s="342" t="s">
        <v>2022</v>
      </c>
    </row>
    <row r="551" spans="1:33" x14ac:dyDescent="0.3">
      <c r="A551" s="340" t="s">
        <v>928</v>
      </c>
      <c r="B551" s="342" t="s">
        <v>47</v>
      </c>
      <c r="C551" s="342"/>
      <c r="D551" s="342" t="s">
        <v>56</v>
      </c>
      <c r="E551" s="342"/>
      <c r="F551" s="342"/>
      <c r="G551" s="342"/>
      <c r="H551" s="342"/>
      <c r="I551" s="342"/>
      <c r="J551" s="342">
        <v>0</v>
      </c>
      <c r="K551" s="342">
        <v>0</v>
      </c>
      <c r="L551" s="342">
        <v>0</v>
      </c>
      <c r="M551" s="342">
        <v>0</v>
      </c>
      <c r="N551" s="342">
        <v>0</v>
      </c>
      <c r="O551" s="342">
        <v>0</v>
      </c>
      <c r="P551" s="342" t="s">
        <v>1261</v>
      </c>
      <c r="Q551" s="342"/>
      <c r="R551" s="342" t="s">
        <v>971</v>
      </c>
      <c r="S551" s="342"/>
      <c r="T551" s="342"/>
      <c r="U551" s="342"/>
      <c r="V551" s="342"/>
      <c r="W551" s="342"/>
      <c r="X551" s="342">
        <v>0</v>
      </c>
      <c r="Y551" s="342">
        <v>0</v>
      </c>
      <c r="Z551" s="342">
        <v>0</v>
      </c>
      <c r="AA551" s="342">
        <v>0</v>
      </c>
      <c r="AB551" s="342">
        <v>0</v>
      </c>
      <c r="AC551" s="342">
        <v>0</v>
      </c>
      <c r="AD551" s="342" t="s">
        <v>2022</v>
      </c>
      <c r="AE551" s="342" t="s">
        <v>2022</v>
      </c>
      <c r="AF551" s="342" t="s">
        <v>2375</v>
      </c>
      <c r="AG551" s="342" t="s">
        <v>2022</v>
      </c>
    </row>
    <row r="552" spans="1:33" x14ac:dyDescent="0.3">
      <c r="A552" s="340" t="s">
        <v>929</v>
      </c>
      <c r="B552" s="342" t="s">
        <v>77</v>
      </c>
      <c r="C552" s="342"/>
      <c r="D552" s="342" t="s">
        <v>175</v>
      </c>
      <c r="E552" s="342"/>
      <c r="F552" s="342"/>
      <c r="G552" s="342"/>
      <c r="H552" s="342"/>
      <c r="I552" s="342"/>
      <c r="J552" s="342">
        <v>0.7</v>
      </c>
      <c r="K552" s="342">
        <v>0.3</v>
      </c>
      <c r="L552" s="342">
        <v>0</v>
      </c>
      <c r="M552" s="342">
        <v>5.6</v>
      </c>
      <c r="N552" s="342">
        <v>0</v>
      </c>
      <c r="O552" s="342">
        <v>0</v>
      </c>
      <c r="P552" s="342" t="s">
        <v>1262</v>
      </c>
      <c r="Q552" s="342"/>
      <c r="R552" s="342" t="s">
        <v>1024</v>
      </c>
      <c r="S552" s="342"/>
      <c r="T552" s="342"/>
      <c r="U552" s="342"/>
      <c r="V552" s="342"/>
      <c r="W552" s="342"/>
      <c r="X552" s="342">
        <v>0.7</v>
      </c>
      <c r="Y552" s="342">
        <v>0.3</v>
      </c>
      <c r="Z552" s="342">
        <v>0</v>
      </c>
      <c r="AA552" s="342">
        <v>5.6</v>
      </c>
      <c r="AB552" s="342">
        <v>0</v>
      </c>
      <c r="AC552" s="342">
        <v>0</v>
      </c>
      <c r="AD552" s="342" t="s">
        <v>2022</v>
      </c>
      <c r="AE552" s="342" t="s">
        <v>2354</v>
      </c>
      <c r="AF552" s="342" t="s">
        <v>2375</v>
      </c>
      <c r="AG552" s="342"/>
    </row>
    <row r="553" spans="1:33" x14ac:dyDescent="0.3">
      <c r="A553" s="340" t="s">
        <v>930</v>
      </c>
      <c r="B553" s="342" t="s">
        <v>234</v>
      </c>
      <c r="C553" s="342"/>
      <c r="D553" s="342" t="s">
        <v>175</v>
      </c>
      <c r="E553" s="342"/>
      <c r="F553" s="342"/>
      <c r="G553" s="342"/>
      <c r="H553" s="342"/>
      <c r="I553" s="342"/>
      <c r="J553" s="342">
        <v>0</v>
      </c>
      <c r="K553" s="342">
        <v>0</v>
      </c>
      <c r="L553" s="342">
        <v>0</v>
      </c>
      <c r="M553" s="342">
        <v>0</v>
      </c>
      <c r="N553" s="342">
        <v>0</v>
      </c>
      <c r="O553" s="342">
        <v>0</v>
      </c>
      <c r="P553" s="342" t="s">
        <v>1263</v>
      </c>
      <c r="Q553" s="342"/>
      <c r="R553" s="342" t="s">
        <v>971</v>
      </c>
      <c r="S553" s="342"/>
      <c r="T553" s="342"/>
      <c r="U553" s="342"/>
      <c r="V553" s="342"/>
      <c r="W553" s="342"/>
      <c r="X553" s="342">
        <v>0</v>
      </c>
      <c r="Y553" s="342">
        <v>0</v>
      </c>
      <c r="Z553" s="342">
        <v>0</v>
      </c>
      <c r="AA553" s="342">
        <v>0</v>
      </c>
      <c r="AB553" s="342">
        <v>0</v>
      </c>
      <c r="AC553" s="342">
        <v>0</v>
      </c>
      <c r="AD553" s="342" t="s">
        <v>2355</v>
      </c>
      <c r="AE553" s="342" t="s">
        <v>2022</v>
      </c>
      <c r="AF553" s="342" t="s">
        <v>2375</v>
      </c>
      <c r="AG553" s="342"/>
    </row>
    <row r="554" spans="1:33" x14ac:dyDescent="0.3">
      <c r="A554" s="340" t="s">
        <v>931</v>
      </c>
      <c r="B554" s="342" t="s">
        <v>235</v>
      </c>
      <c r="C554" s="342"/>
      <c r="D554" s="342" t="s">
        <v>175</v>
      </c>
      <c r="E554" s="342"/>
      <c r="F554" s="342"/>
      <c r="G554" s="342"/>
      <c r="H554" s="342"/>
      <c r="I554" s="342"/>
      <c r="J554" s="342">
        <v>0</v>
      </c>
      <c r="K554" s="342">
        <v>0</v>
      </c>
      <c r="L554" s="342">
        <v>0</v>
      </c>
      <c r="M554" s="342">
        <v>0</v>
      </c>
      <c r="N554" s="342">
        <v>0</v>
      </c>
      <c r="O554" s="342">
        <v>0</v>
      </c>
      <c r="P554" s="342" t="s">
        <v>1264</v>
      </c>
      <c r="Q554" s="342"/>
      <c r="R554" s="342" t="s">
        <v>1024</v>
      </c>
      <c r="S554" s="342"/>
      <c r="T554" s="342"/>
      <c r="U554" s="342"/>
      <c r="V554" s="342"/>
      <c r="W554" s="342"/>
      <c r="X554" s="342">
        <v>0</v>
      </c>
      <c r="Y554" s="342">
        <v>0</v>
      </c>
      <c r="Z554" s="342">
        <v>0</v>
      </c>
      <c r="AA554" s="342">
        <v>0</v>
      </c>
      <c r="AB554" s="342">
        <v>0</v>
      </c>
      <c r="AC554" s="342">
        <v>0</v>
      </c>
      <c r="AD554" s="342" t="s">
        <v>2022</v>
      </c>
      <c r="AE554" s="342" t="s">
        <v>2022</v>
      </c>
      <c r="AF554" s="342" t="s">
        <v>2375</v>
      </c>
      <c r="AG554" s="342" t="s">
        <v>2022</v>
      </c>
    </row>
    <row r="555" spans="1:33" x14ac:dyDescent="0.3">
      <c r="A555" s="340" t="s">
        <v>932</v>
      </c>
      <c r="B555" s="342" t="s">
        <v>236</v>
      </c>
      <c r="C555" s="342"/>
      <c r="D555" s="342" t="s">
        <v>175</v>
      </c>
      <c r="E555" s="342"/>
      <c r="F555" s="342"/>
      <c r="G555" s="342"/>
      <c r="H555" s="342"/>
      <c r="I555" s="342"/>
      <c r="J555" s="342">
        <v>0</v>
      </c>
      <c r="K555" s="342">
        <v>0</v>
      </c>
      <c r="L555" s="342">
        <v>0</v>
      </c>
      <c r="M555" s="342">
        <v>0</v>
      </c>
      <c r="N555" s="342">
        <v>0</v>
      </c>
      <c r="O555" s="342">
        <v>0</v>
      </c>
      <c r="P555" s="342" t="s">
        <v>1265</v>
      </c>
      <c r="Q555" s="342"/>
      <c r="R555" s="342" t="s">
        <v>971</v>
      </c>
      <c r="S555" s="342"/>
      <c r="T555" s="342"/>
      <c r="U555" s="342"/>
      <c r="V555" s="342"/>
      <c r="W555" s="342"/>
      <c r="X555" s="342">
        <v>0</v>
      </c>
      <c r="Y555" s="342">
        <v>0</v>
      </c>
      <c r="Z555" s="342">
        <v>0</v>
      </c>
      <c r="AA555" s="342">
        <v>0</v>
      </c>
      <c r="AB555" s="342">
        <v>0</v>
      </c>
      <c r="AC555" s="342">
        <v>0</v>
      </c>
      <c r="AD555" s="342" t="s">
        <v>2022</v>
      </c>
      <c r="AE555" s="342" t="s">
        <v>2022</v>
      </c>
      <c r="AF555" s="342" t="s">
        <v>2375</v>
      </c>
      <c r="AG555" s="342" t="s">
        <v>2022</v>
      </c>
    </row>
    <row r="556" spans="1:33" x14ac:dyDescent="0.3">
      <c r="A556" s="340" t="s">
        <v>956</v>
      </c>
      <c r="B556" s="342" t="s">
        <v>2431</v>
      </c>
      <c r="C556" s="342"/>
      <c r="D556" s="342"/>
      <c r="E556" s="342"/>
      <c r="F556" s="342"/>
      <c r="G556" s="342"/>
      <c r="H556" s="342"/>
      <c r="I556" s="342"/>
      <c r="J556" s="342"/>
      <c r="K556" s="342"/>
      <c r="L556" s="342"/>
      <c r="M556" s="342"/>
      <c r="N556" s="342"/>
      <c r="O556" s="342"/>
      <c r="P556" s="342" t="s">
        <v>2432</v>
      </c>
      <c r="Q556" s="342"/>
      <c r="R556" s="342"/>
      <c r="S556" s="342"/>
      <c r="T556" s="342"/>
      <c r="U556" s="342"/>
      <c r="V556" s="342"/>
      <c r="W556" s="342"/>
      <c r="X556" s="342"/>
      <c r="Y556" s="342"/>
      <c r="Z556" s="342"/>
      <c r="AA556" s="342"/>
      <c r="AB556" s="342"/>
      <c r="AC556" s="342"/>
      <c r="AD556" s="342"/>
      <c r="AE556" s="342"/>
      <c r="AF556" s="342"/>
      <c r="AG556" s="342"/>
    </row>
    <row r="557" spans="1:33" s="124" customFormat="1" x14ac:dyDescent="0.3">
      <c r="A557" s="340" t="s">
        <v>957</v>
      </c>
      <c r="B557" s="342" t="s">
        <v>2567</v>
      </c>
      <c r="C557" s="342"/>
      <c r="D557" s="342"/>
      <c r="E557" s="342"/>
      <c r="F557" s="342"/>
      <c r="G557" s="342"/>
      <c r="H557" s="342"/>
      <c r="I557" s="342"/>
      <c r="J557" s="342"/>
      <c r="K557" s="342"/>
      <c r="L557" s="342"/>
      <c r="M557" s="342"/>
      <c r="N557" s="342"/>
      <c r="O557" s="342"/>
      <c r="P557" s="342" t="s">
        <v>2566</v>
      </c>
      <c r="Q557" s="342"/>
      <c r="R557" s="342"/>
      <c r="S557" s="342"/>
      <c r="T557" s="342"/>
      <c r="U557" s="342"/>
      <c r="V557" s="342"/>
      <c r="W557" s="342"/>
      <c r="X557" s="342"/>
      <c r="Y557" s="342"/>
      <c r="Z557" s="342"/>
      <c r="AA557" s="342"/>
      <c r="AB557" s="342"/>
      <c r="AC557" s="342"/>
      <c r="AD557" s="342"/>
      <c r="AE557" s="342"/>
      <c r="AF557" s="342"/>
      <c r="AG557" s="342"/>
    </row>
    <row r="558" spans="1:33" s="124" customFormat="1" x14ac:dyDescent="0.3">
      <c r="A558" s="340" t="s">
        <v>2563</v>
      </c>
      <c r="B558" s="342" t="s">
        <v>1948</v>
      </c>
      <c r="C558" s="342"/>
      <c r="D558" s="342"/>
      <c r="E558" s="342"/>
      <c r="F558" s="342"/>
      <c r="G558" s="342"/>
      <c r="H558" s="342"/>
      <c r="I558" s="342"/>
      <c r="J558" s="342"/>
      <c r="K558" s="342"/>
      <c r="L558" s="342"/>
      <c r="M558" s="342"/>
      <c r="N558" s="342"/>
      <c r="O558" s="342"/>
      <c r="P558" s="342" t="s">
        <v>2004</v>
      </c>
      <c r="Q558" s="342"/>
      <c r="R558" s="342"/>
      <c r="S558" s="342"/>
      <c r="T558" s="342"/>
      <c r="U558" s="342"/>
      <c r="V558" s="342"/>
      <c r="W558" s="342"/>
      <c r="X558" s="342"/>
      <c r="Y558" s="342"/>
      <c r="Z558" s="342"/>
      <c r="AA558" s="342"/>
      <c r="AB558" s="342"/>
      <c r="AC558" s="342"/>
      <c r="AD558" s="342"/>
      <c r="AE558" s="342"/>
      <c r="AF558" s="342"/>
      <c r="AG558" s="342"/>
    </row>
    <row r="559" spans="1:33" x14ac:dyDescent="0.3">
      <c r="A559" s="340" t="s">
        <v>1943</v>
      </c>
      <c r="B559" s="342" t="s">
        <v>1950</v>
      </c>
      <c r="C559" s="342"/>
      <c r="D559" s="342"/>
      <c r="E559" s="342"/>
      <c r="F559" s="342"/>
      <c r="G559" s="342"/>
      <c r="H559" s="342"/>
      <c r="I559" s="342"/>
      <c r="J559" s="342"/>
      <c r="K559" s="342"/>
      <c r="L559" s="342"/>
      <c r="M559" s="342"/>
      <c r="N559" s="342"/>
      <c r="O559" s="342"/>
      <c r="P559" s="342" t="s">
        <v>1951</v>
      </c>
      <c r="Q559" s="342"/>
      <c r="R559" s="342"/>
      <c r="S559" s="342"/>
      <c r="T559" s="342"/>
      <c r="U559" s="342"/>
      <c r="V559" s="342"/>
      <c r="W559" s="342"/>
      <c r="X559" s="342"/>
      <c r="Y559" s="342"/>
      <c r="Z559" s="342"/>
      <c r="AA559" s="342"/>
      <c r="AB559" s="342"/>
      <c r="AC559" s="342"/>
      <c r="AD559" s="342"/>
      <c r="AE559" s="342"/>
      <c r="AF559" s="342"/>
      <c r="AG559" s="342"/>
    </row>
    <row r="560" spans="1:33" s="124" customFormat="1" x14ac:dyDescent="0.3">
      <c r="A560" s="343" t="s">
        <v>2564</v>
      </c>
      <c r="B560" s="344"/>
      <c r="C560" s="344"/>
      <c r="D560" s="344"/>
      <c r="E560" s="344"/>
      <c r="F560" s="344"/>
      <c r="G560" s="344"/>
      <c r="H560" s="344"/>
      <c r="I560" s="344"/>
      <c r="J560" s="344"/>
      <c r="K560" s="344"/>
      <c r="L560" s="344"/>
      <c r="M560" s="344"/>
      <c r="N560" s="344"/>
      <c r="O560" s="344"/>
      <c r="P560" s="344"/>
      <c r="Q560" s="344"/>
      <c r="R560" s="344"/>
      <c r="S560" s="344"/>
      <c r="T560" s="344"/>
      <c r="U560" s="344"/>
      <c r="V560" s="344"/>
      <c r="W560" s="344"/>
      <c r="X560" s="344"/>
      <c r="Y560" s="344"/>
      <c r="Z560" s="344"/>
      <c r="AA560" s="344"/>
      <c r="AB560" s="344"/>
      <c r="AC560" s="344"/>
      <c r="AD560" s="344"/>
      <c r="AE560" s="344"/>
      <c r="AF560" s="344"/>
      <c r="AG560" s="344"/>
    </row>
    <row r="561" spans="1:38" x14ac:dyDescent="0.3">
      <c r="A561" s="340" t="s">
        <v>958</v>
      </c>
      <c r="B561" s="342" t="s">
        <v>2595</v>
      </c>
      <c r="C561" s="342"/>
      <c r="D561" s="342"/>
      <c r="E561" s="342"/>
      <c r="F561" s="342"/>
      <c r="G561" s="342"/>
      <c r="H561" s="342"/>
      <c r="I561" s="342"/>
      <c r="J561" s="342"/>
      <c r="K561" s="342"/>
      <c r="L561" s="342"/>
      <c r="M561" s="342"/>
      <c r="N561" s="342"/>
      <c r="O561" s="342"/>
      <c r="P561" s="342" t="s">
        <v>2596</v>
      </c>
      <c r="Q561" s="342"/>
      <c r="R561" s="342"/>
      <c r="S561" s="342"/>
      <c r="T561" s="342"/>
      <c r="U561" s="342"/>
      <c r="V561" s="342"/>
      <c r="W561" s="342"/>
      <c r="X561" s="342"/>
      <c r="Y561" s="342"/>
      <c r="Z561" s="342"/>
      <c r="AA561" s="342"/>
      <c r="AB561" s="342"/>
      <c r="AC561" s="342"/>
      <c r="AD561" s="342"/>
      <c r="AE561" s="342"/>
      <c r="AF561" s="342"/>
      <c r="AG561" s="342"/>
    </row>
    <row r="562" spans="1:38" x14ac:dyDescent="0.3">
      <c r="A562" s="343" t="s">
        <v>959</v>
      </c>
      <c r="B562" s="344"/>
      <c r="C562" s="344"/>
      <c r="D562" s="344"/>
      <c r="E562" s="344" t="s">
        <v>341</v>
      </c>
      <c r="F562" s="344"/>
      <c r="G562" s="344"/>
      <c r="H562" s="344"/>
      <c r="I562" s="344"/>
      <c r="J562" s="344"/>
      <c r="K562" s="344"/>
      <c r="L562" s="344"/>
      <c r="M562" s="344"/>
      <c r="N562" s="344"/>
      <c r="O562" s="344"/>
      <c r="P562" s="344"/>
      <c r="Q562" s="344"/>
      <c r="R562" s="344"/>
      <c r="S562" s="344" t="s">
        <v>1266</v>
      </c>
      <c r="T562" s="344"/>
      <c r="U562" s="344"/>
      <c r="V562" s="344"/>
      <c r="W562" s="344"/>
      <c r="X562" s="344"/>
      <c r="Y562" s="344"/>
      <c r="Z562" s="344"/>
      <c r="AA562" s="344"/>
      <c r="AB562" s="344"/>
      <c r="AC562" s="344"/>
      <c r="AD562" s="344"/>
      <c r="AE562" s="344"/>
      <c r="AF562" s="344"/>
      <c r="AG562" s="344"/>
    </row>
    <row r="563" spans="1:38" x14ac:dyDescent="0.3">
      <c r="A563" s="340" t="s">
        <v>960</v>
      </c>
      <c r="B563" s="342"/>
      <c r="C563" s="342"/>
      <c r="D563" s="342" t="s">
        <v>23</v>
      </c>
      <c r="E563" s="342" t="s">
        <v>2570</v>
      </c>
      <c r="F563" s="342" t="s">
        <v>108</v>
      </c>
      <c r="G563" s="342" t="s">
        <v>109</v>
      </c>
      <c r="H563" s="342" t="s">
        <v>110</v>
      </c>
      <c r="I563" s="342"/>
      <c r="J563" s="342"/>
      <c r="K563" s="342"/>
      <c r="L563" s="342"/>
      <c r="M563" s="342"/>
      <c r="N563" s="342"/>
      <c r="O563" s="342"/>
      <c r="P563" s="342"/>
      <c r="Q563" s="342"/>
      <c r="R563" s="342" t="s">
        <v>967</v>
      </c>
      <c r="S563" s="342" t="s">
        <v>2571</v>
      </c>
      <c r="T563" s="342" t="s">
        <v>158</v>
      </c>
      <c r="U563" s="342" t="s">
        <v>1267</v>
      </c>
      <c r="V563" s="342" t="s">
        <v>1268</v>
      </c>
      <c r="W563" s="342"/>
      <c r="X563" s="342"/>
      <c r="Y563" s="342"/>
      <c r="Z563" s="342"/>
      <c r="AA563" s="342"/>
      <c r="AB563" s="342"/>
      <c r="AC563" s="342"/>
      <c r="AD563" s="342"/>
      <c r="AE563" s="342"/>
      <c r="AF563" s="342"/>
      <c r="AG563" s="342"/>
    </row>
    <row r="564" spans="1:38" x14ac:dyDescent="0.3">
      <c r="A564" s="340" t="s">
        <v>340</v>
      </c>
      <c r="B564" s="342" t="s">
        <v>2572</v>
      </c>
      <c r="C564" s="342"/>
      <c r="D564" s="342"/>
      <c r="E564" s="342"/>
      <c r="F564" s="342"/>
      <c r="G564" s="342"/>
      <c r="H564" s="342"/>
      <c r="I564" s="342"/>
      <c r="J564" s="342"/>
      <c r="K564" s="342"/>
      <c r="L564" s="342"/>
      <c r="M564" s="342"/>
      <c r="N564" s="342"/>
      <c r="O564" s="342"/>
      <c r="P564" s="342" t="s">
        <v>2574</v>
      </c>
      <c r="Q564" s="342"/>
      <c r="R564" s="342"/>
      <c r="S564" s="342"/>
      <c r="T564" s="342"/>
      <c r="U564" s="342"/>
      <c r="V564" s="342"/>
      <c r="W564" s="342"/>
      <c r="X564" s="342"/>
      <c r="Y564" s="342"/>
      <c r="Z564" s="342"/>
      <c r="AA564" s="342"/>
      <c r="AB564" s="342"/>
      <c r="AC564" s="342"/>
      <c r="AD564" s="342"/>
      <c r="AE564" s="342"/>
      <c r="AF564" s="342"/>
      <c r="AG564" s="342"/>
    </row>
    <row r="565" spans="1:38" x14ac:dyDescent="0.3">
      <c r="A565" s="340" t="s">
        <v>342</v>
      </c>
      <c r="B565" s="342" t="s">
        <v>2409</v>
      </c>
      <c r="C565" s="342"/>
      <c r="D565" s="342" t="s">
        <v>59</v>
      </c>
      <c r="E565" s="342">
        <v>0</v>
      </c>
      <c r="F565" s="342">
        <v>0</v>
      </c>
      <c r="G565" s="342">
        <v>0</v>
      </c>
      <c r="H565" s="342">
        <v>0</v>
      </c>
      <c r="I565" s="342"/>
      <c r="J565" s="342"/>
      <c r="K565" s="342"/>
      <c r="L565" s="342"/>
      <c r="M565" s="342"/>
      <c r="N565" s="342"/>
      <c r="O565" s="342"/>
      <c r="P565" s="342" t="s">
        <v>2409</v>
      </c>
      <c r="Q565" s="342"/>
      <c r="R565" s="342" t="s">
        <v>972</v>
      </c>
      <c r="S565" s="342">
        <v>0</v>
      </c>
      <c r="T565" s="342">
        <v>0</v>
      </c>
      <c r="U565" s="342">
        <v>0</v>
      </c>
      <c r="V565" s="342">
        <v>0</v>
      </c>
      <c r="W565" s="342"/>
      <c r="X565" s="342"/>
      <c r="Y565" s="342"/>
      <c r="Z565" s="342"/>
      <c r="AA565" s="342"/>
      <c r="AB565" s="342"/>
      <c r="AC565" s="342"/>
      <c r="AD565" s="342" t="s">
        <v>2022</v>
      </c>
      <c r="AE565" s="342" t="s">
        <v>2296</v>
      </c>
      <c r="AF565" s="342" t="s">
        <v>2382</v>
      </c>
      <c r="AG565" s="342"/>
    </row>
    <row r="566" spans="1:38" x14ac:dyDescent="0.3">
      <c r="A566" s="340" t="s">
        <v>343</v>
      </c>
      <c r="B566" s="342" t="s">
        <v>88</v>
      </c>
      <c r="C566" s="342"/>
      <c r="D566" s="342" t="s">
        <v>56</v>
      </c>
      <c r="E566" s="342">
        <v>0</v>
      </c>
      <c r="F566" s="342">
        <v>0</v>
      </c>
      <c r="G566" s="342">
        <v>0</v>
      </c>
      <c r="H566" s="342">
        <v>0</v>
      </c>
      <c r="I566" s="342"/>
      <c r="J566" s="342"/>
      <c r="K566" s="342"/>
      <c r="L566" s="342"/>
      <c r="M566" s="342"/>
      <c r="N566" s="342"/>
      <c r="O566" s="342"/>
      <c r="P566" s="342" t="s">
        <v>973</v>
      </c>
      <c r="Q566" s="342"/>
      <c r="R566" s="342" t="s">
        <v>971</v>
      </c>
      <c r="S566" s="342">
        <v>0</v>
      </c>
      <c r="T566" s="342">
        <v>0</v>
      </c>
      <c r="U566" s="342">
        <v>0</v>
      </c>
      <c r="V566" s="342">
        <v>0</v>
      </c>
      <c r="W566" s="342"/>
      <c r="X566" s="342"/>
      <c r="Y566" s="342"/>
      <c r="Z566" s="342"/>
      <c r="AA566" s="342"/>
      <c r="AB566" s="342"/>
      <c r="AC566" s="342"/>
      <c r="AD566" s="342" t="s">
        <v>2294</v>
      </c>
      <c r="AE566" s="342" t="s">
        <v>2296</v>
      </c>
      <c r="AF566" s="342" t="s">
        <v>2382</v>
      </c>
      <c r="AG566" s="342"/>
    </row>
    <row r="567" spans="1:38" x14ac:dyDescent="0.3">
      <c r="A567" s="340" t="s">
        <v>344</v>
      </c>
      <c r="B567" s="342" t="s">
        <v>89</v>
      </c>
      <c r="C567" s="342"/>
      <c r="D567" s="342" t="s">
        <v>56</v>
      </c>
      <c r="E567" s="342">
        <v>0</v>
      </c>
      <c r="F567" s="342">
        <v>0</v>
      </c>
      <c r="G567" s="342">
        <v>0</v>
      </c>
      <c r="H567" s="342">
        <v>0</v>
      </c>
      <c r="I567" s="342"/>
      <c r="J567" s="342"/>
      <c r="K567" s="342"/>
      <c r="L567" s="342"/>
      <c r="M567" s="342"/>
      <c r="N567" s="342"/>
      <c r="O567" s="342"/>
      <c r="P567" s="342" t="s">
        <v>974</v>
      </c>
      <c r="Q567" s="342"/>
      <c r="R567" s="342" t="s">
        <v>971</v>
      </c>
      <c r="S567" s="342">
        <v>0</v>
      </c>
      <c r="T567" s="342">
        <v>0</v>
      </c>
      <c r="U567" s="342">
        <v>0</v>
      </c>
      <c r="V567" s="342">
        <v>0</v>
      </c>
      <c r="W567" s="342"/>
      <c r="X567" s="342"/>
      <c r="Y567" s="342"/>
      <c r="Z567" s="342"/>
      <c r="AA567" s="342"/>
      <c r="AB567" s="342"/>
      <c r="AC567" s="342"/>
      <c r="AD567" s="342" t="s">
        <v>2294</v>
      </c>
      <c r="AE567" s="342" t="s">
        <v>2022</v>
      </c>
      <c r="AF567" s="342" t="s">
        <v>2382</v>
      </c>
      <c r="AG567" s="342"/>
    </row>
    <row r="568" spans="1:38" x14ac:dyDescent="0.3">
      <c r="A568" s="340" t="s">
        <v>345</v>
      </c>
      <c r="B568" s="342" t="s">
        <v>124</v>
      </c>
      <c r="C568" s="342"/>
      <c r="D568" s="342" t="s">
        <v>56</v>
      </c>
      <c r="E568" s="342">
        <v>0</v>
      </c>
      <c r="F568" s="342">
        <v>0</v>
      </c>
      <c r="G568" s="342">
        <v>0</v>
      </c>
      <c r="H568" s="342">
        <v>0</v>
      </c>
      <c r="I568" s="342"/>
      <c r="J568" s="342"/>
      <c r="K568" s="342"/>
      <c r="L568" s="342"/>
      <c r="M568" s="342"/>
      <c r="N568" s="342"/>
      <c r="O568" s="342"/>
      <c r="P568" s="342" t="s">
        <v>975</v>
      </c>
      <c r="Q568" s="342"/>
      <c r="R568" s="342" t="s">
        <v>971</v>
      </c>
      <c r="S568" s="342">
        <v>0</v>
      </c>
      <c r="T568" s="342">
        <v>0</v>
      </c>
      <c r="U568" s="342">
        <v>0</v>
      </c>
      <c r="V568" s="342">
        <v>0</v>
      </c>
      <c r="W568" s="342"/>
      <c r="X568" s="342"/>
      <c r="Y568" s="342"/>
      <c r="Z568" s="342"/>
      <c r="AA568" s="342"/>
      <c r="AB568" s="342"/>
      <c r="AC568" s="342"/>
      <c r="AD568" s="342" t="s">
        <v>2294</v>
      </c>
      <c r="AE568" s="342" t="s">
        <v>2022</v>
      </c>
      <c r="AF568" s="342" t="s">
        <v>2382</v>
      </c>
      <c r="AG568" s="342"/>
    </row>
    <row r="569" spans="1:38" x14ac:dyDescent="0.3">
      <c r="A569" s="340" t="s">
        <v>346</v>
      </c>
      <c r="B569" s="342" t="s">
        <v>143</v>
      </c>
      <c r="C569" s="342"/>
      <c r="D569" s="342" t="s">
        <v>56</v>
      </c>
      <c r="E569" s="342">
        <v>0</v>
      </c>
      <c r="F569" s="342">
        <v>0</v>
      </c>
      <c r="G569" s="342">
        <v>0</v>
      </c>
      <c r="H569" s="342">
        <v>0</v>
      </c>
      <c r="I569" s="342"/>
      <c r="J569" s="342"/>
      <c r="K569" s="342"/>
      <c r="L569" s="342"/>
      <c r="M569" s="342"/>
      <c r="N569" s="342"/>
      <c r="O569" s="342"/>
      <c r="P569" s="342" t="s">
        <v>1928</v>
      </c>
      <c r="Q569" s="342"/>
      <c r="R569" s="342" t="s">
        <v>978</v>
      </c>
      <c r="S569" s="342">
        <v>0</v>
      </c>
      <c r="T569" s="342">
        <v>0</v>
      </c>
      <c r="U569" s="342">
        <v>0</v>
      </c>
      <c r="V569" s="342">
        <v>0</v>
      </c>
      <c r="W569" s="342"/>
      <c r="X569" s="342"/>
      <c r="Y569" s="342"/>
      <c r="Z569" s="342"/>
      <c r="AA569" s="342"/>
      <c r="AB569" s="342"/>
      <c r="AC569" s="342"/>
      <c r="AD569" s="342" t="s">
        <v>2022</v>
      </c>
      <c r="AE569" s="342" t="s">
        <v>2022</v>
      </c>
      <c r="AF569" s="342" t="s">
        <v>2382</v>
      </c>
      <c r="AG569" s="342" t="s">
        <v>2306</v>
      </c>
    </row>
    <row r="570" spans="1:38" x14ac:dyDescent="0.3">
      <c r="A570" s="340" t="s">
        <v>347</v>
      </c>
      <c r="B570" s="342" t="s">
        <v>2597</v>
      </c>
      <c r="C570" s="342"/>
      <c r="D570" s="342" t="s">
        <v>56</v>
      </c>
      <c r="E570" s="342">
        <f>SUM(F570:H570)+8</f>
        <v>605</v>
      </c>
      <c r="F570" s="342">
        <f>226</f>
        <v>226</v>
      </c>
      <c r="G570" s="342">
        <v>221</v>
      </c>
      <c r="H570" s="342">
        <v>150</v>
      </c>
      <c r="I570" s="342"/>
      <c r="J570" s="342"/>
      <c r="K570" s="342"/>
      <c r="L570" s="342"/>
      <c r="M570" s="342"/>
      <c r="N570" s="342"/>
      <c r="O570" s="342"/>
      <c r="P570" s="342" t="s">
        <v>2598</v>
      </c>
      <c r="Q570" s="342"/>
      <c r="R570" s="342" t="s">
        <v>971</v>
      </c>
      <c r="S570" s="342">
        <f>SUM(T570:V570)+8</f>
        <v>605</v>
      </c>
      <c r="T570" s="342">
        <f>226</f>
        <v>226</v>
      </c>
      <c r="U570" s="342">
        <v>221</v>
      </c>
      <c r="V570" s="342">
        <v>150</v>
      </c>
      <c r="W570" s="342"/>
      <c r="X570" s="342"/>
      <c r="Y570" s="342"/>
      <c r="Z570" s="342"/>
      <c r="AA570" s="342"/>
      <c r="AB570" s="342"/>
      <c r="AC570" s="342"/>
      <c r="AD570" s="342" t="s">
        <v>2022</v>
      </c>
      <c r="AE570" s="342" t="s">
        <v>2296</v>
      </c>
      <c r="AF570" s="342" t="s">
        <v>2382</v>
      </c>
      <c r="AG570" s="342"/>
    </row>
    <row r="571" spans="1:38" x14ac:dyDescent="0.3">
      <c r="A571" s="340" t="s">
        <v>348</v>
      </c>
      <c r="B571" s="342" t="s">
        <v>64</v>
      </c>
      <c r="C571" s="342"/>
      <c r="D571" s="342" t="s">
        <v>56</v>
      </c>
      <c r="E571" s="342">
        <v>0</v>
      </c>
      <c r="F571" s="342">
        <v>0</v>
      </c>
      <c r="G571" s="342">
        <v>0</v>
      </c>
      <c r="H571" s="342">
        <v>0</v>
      </c>
      <c r="I571" s="342"/>
      <c r="J571" s="342"/>
      <c r="K571" s="342"/>
      <c r="L571" s="342"/>
      <c r="M571" s="342"/>
      <c r="N571" s="342"/>
      <c r="O571" s="342"/>
      <c r="P571" s="342" t="s">
        <v>977</v>
      </c>
      <c r="Q571" s="342"/>
      <c r="R571" s="342" t="s">
        <v>971</v>
      </c>
      <c r="S571" s="342">
        <v>0</v>
      </c>
      <c r="T571" s="342">
        <v>0</v>
      </c>
      <c r="U571" s="342">
        <v>0</v>
      </c>
      <c r="V571" s="342">
        <v>0</v>
      </c>
      <c r="W571" s="342"/>
      <c r="X571" s="342"/>
      <c r="Y571" s="342"/>
      <c r="Z571" s="342"/>
      <c r="AA571" s="342"/>
      <c r="AB571" s="342"/>
      <c r="AC571" s="342"/>
      <c r="AD571" s="342" t="s">
        <v>2295</v>
      </c>
      <c r="AE571" s="342" t="s">
        <v>2022</v>
      </c>
      <c r="AF571" s="342" t="s">
        <v>2382</v>
      </c>
      <c r="AG571" s="342"/>
      <c r="AL571" s="124"/>
    </row>
    <row r="572" spans="1:38" x14ac:dyDescent="0.3">
      <c r="A572" s="340" t="s">
        <v>357</v>
      </c>
      <c r="B572" s="342" t="s">
        <v>2573</v>
      </c>
      <c r="C572" s="342"/>
      <c r="D572" s="342"/>
      <c r="E572" s="342"/>
      <c r="F572" s="342"/>
      <c r="G572" s="342"/>
      <c r="H572" s="342"/>
      <c r="I572" s="342"/>
      <c r="J572" s="342"/>
      <c r="K572" s="342"/>
      <c r="L572" s="342"/>
      <c r="M572" s="342"/>
      <c r="N572" s="342"/>
      <c r="O572" s="342"/>
      <c r="P572" s="342" t="s">
        <v>2575</v>
      </c>
      <c r="Q572" s="342"/>
      <c r="R572" s="342"/>
      <c r="S572" s="342"/>
      <c r="T572" s="342"/>
      <c r="U572" s="342"/>
      <c r="V572" s="342"/>
      <c r="W572" s="342"/>
      <c r="X572" s="342"/>
      <c r="Y572" s="342"/>
      <c r="Z572" s="342"/>
      <c r="AA572" s="342"/>
      <c r="AB572" s="342"/>
      <c r="AC572" s="342"/>
      <c r="AD572" s="342"/>
      <c r="AE572" s="342"/>
      <c r="AF572" s="342"/>
      <c r="AG572" s="342"/>
      <c r="AK572" s="124"/>
      <c r="AL572" s="124"/>
    </row>
    <row r="573" spans="1:38" x14ac:dyDescent="0.3">
      <c r="A573" s="340" t="s">
        <v>358</v>
      </c>
      <c r="B573" s="342" t="s">
        <v>2409</v>
      </c>
      <c r="C573" s="342"/>
      <c r="D573" s="342" t="s">
        <v>59</v>
      </c>
      <c r="E573" s="342">
        <v>0</v>
      </c>
      <c r="F573" s="342">
        <v>0</v>
      </c>
      <c r="G573" s="342">
        <v>0</v>
      </c>
      <c r="H573" s="342">
        <v>0</v>
      </c>
      <c r="I573" s="342"/>
      <c r="J573" s="342"/>
      <c r="K573" s="342"/>
      <c r="L573" s="342"/>
      <c r="M573" s="342"/>
      <c r="N573" s="342"/>
      <c r="O573" s="342"/>
      <c r="P573" s="342" t="s">
        <v>2409</v>
      </c>
      <c r="Q573" s="342"/>
      <c r="R573" s="342" t="s">
        <v>972</v>
      </c>
      <c r="S573" s="342">
        <v>0</v>
      </c>
      <c r="T573" s="342">
        <v>0</v>
      </c>
      <c r="U573" s="342">
        <v>0</v>
      </c>
      <c r="V573" s="342">
        <v>0</v>
      </c>
      <c r="W573" s="342"/>
      <c r="X573" s="342"/>
      <c r="Y573" s="342"/>
      <c r="Z573" s="342"/>
      <c r="AA573" s="342"/>
      <c r="AB573" s="342"/>
      <c r="AC573" s="342"/>
      <c r="AD573" s="342" t="s">
        <v>2022</v>
      </c>
      <c r="AE573" s="342" t="s">
        <v>2296</v>
      </c>
      <c r="AF573" s="342" t="s">
        <v>2382</v>
      </c>
      <c r="AG573" s="342"/>
      <c r="AK573" s="124"/>
      <c r="AL573" s="124"/>
    </row>
    <row r="574" spans="1:38" x14ac:dyDescent="0.3">
      <c r="A574" s="340" t="s">
        <v>359</v>
      </c>
      <c r="B574" s="342" t="s">
        <v>88</v>
      </c>
      <c r="C574" s="342"/>
      <c r="D574" s="342" t="s">
        <v>56</v>
      </c>
      <c r="E574" s="342">
        <v>0</v>
      </c>
      <c r="F574" s="342">
        <v>0</v>
      </c>
      <c r="G574" s="342">
        <v>0</v>
      </c>
      <c r="H574" s="342">
        <v>0</v>
      </c>
      <c r="I574" s="342"/>
      <c r="J574" s="342"/>
      <c r="K574" s="342"/>
      <c r="L574" s="342"/>
      <c r="M574" s="342"/>
      <c r="N574" s="342"/>
      <c r="O574" s="342"/>
      <c r="P574" s="342" t="s">
        <v>973</v>
      </c>
      <c r="Q574" s="342"/>
      <c r="R574" s="342" t="s">
        <v>971</v>
      </c>
      <c r="S574" s="342">
        <v>0</v>
      </c>
      <c r="T574" s="342">
        <v>0</v>
      </c>
      <c r="U574" s="342">
        <v>0</v>
      </c>
      <c r="V574" s="342">
        <v>0</v>
      </c>
      <c r="W574" s="342"/>
      <c r="X574" s="342"/>
      <c r="Y574" s="342"/>
      <c r="Z574" s="342"/>
      <c r="AA574" s="342"/>
      <c r="AB574" s="342"/>
      <c r="AC574" s="342"/>
      <c r="AD574" s="342" t="s">
        <v>2294</v>
      </c>
      <c r="AE574" s="342" t="s">
        <v>2296</v>
      </c>
      <c r="AF574" s="342" t="s">
        <v>2382</v>
      </c>
      <c r="AG574" s="342"/>
      <c r="AK574" s="124"/>
      <c r="AL574" s="124"/>
    </row>
    <row r="575" spans="1:38" x14ac:dyDescent="0.3">
      <c r="A575" s="340" t="s">
        <v>360</v>
      </c>
      <c r="B575" s="342" t="s">
        <v>89</v>
      </c>
      <c r="C575" s="342"/>
      <c r="D575" s="342" t="s">
        <v>56</v>
      </c>
      <c r="E575" s="342">
        <v>0</v>
      </c>
      <c r="F575" s="342">
        <v>0</v>
      </c>
      <c r="G575" s="342">
        <v>0</v>
      </c>
      <c r="H575" s="342">
        <v>0</v>
      </c>
      <c r="I575" s="342"/>
      <c r="J575" s="342"/>
      <c r="K575" s="342"/>
      <c r="L575" s="342"/>
      <c r="M575" s="342"/>
      <c r="N575" s="342"/>
      <c r="O575" s="342"/>
      <c r="P575" s="342" t="s">
        <v>974</v>
      </c>
      <c r="Q575" s="342"/>
      <c r="R575" s="342" t="s">
        <v>971</v>
      </c>
      <c r="S575" s="342">
        <v>0</v>
      </c>
      <c r="T575" s="342">
        <v>0</v>
      </c>
      <c r="U575" s="342">
        <v>0</v>
      </c>
      <c r="V575" s="342">
        <v>0</v>
      </c>
      <c r="W575" s="342"/>
      <c r="X575" s="342"/>
      <c r="Y575" s="342"/>
      <c r="Z575" s="342"/>
      <c r="AA575" s="342"/>
      <c r="AB575" s="342"/>
      <c r="AC575" s="342"/>
      <c r="AD575" s="342" t="s">
        <v>2294</v>
      </c>
      <c r="AE575" s="342" t="s">
        <v>2022</v>
      </c>
      <c r="AF575" s="342" t="s">
        <v>2382</v>
      </c>
      <c r="AG575" s="342"/>
      <c r="AK575" s="124"/>
      <c r="AL575" s="124"/>
    </row>
    <row r="576" spans="1:38" x14ac:dyDescent="0.3">
      <c r="A576" s="340" t="s">
        <v>361</v>
      </c>
      <c r="B576" s="342" t="s">
        <v>124</v>
      </c>
      <c r="C576" s="342"/>
      <c r="D576" s="342" t="s">
        <v>56</v>
      </c>
      <c r="E576" s="342">
        <v>0</v>
      </c>
      <c r="F576" s="342">
        <v>0</v>
      </c>
      <c r="G576" s="342">
        <v>0</v>
      </c>
      <c r="H576" s="342">
        <v>0</v>
      </c>
      <c r="I576" s="342"/>
      <c r="J576" s="342"/>
      <c r="K576" s="342"/>
      <c r="L576" s="342"/>
      <c r="M576" s="342"/>
      <c r="N576" s="342"/>
      <c r="O576" s="342"/>
      <c r="P576" s="342" t="s">
        <v>975</v>
      </c>
      <c r="Q576" s="342"/>
      <c r="R576" s="342" t="s">
        <v>971</v>
      </c>
      <c r="S576" s="342">
        <v>0</v>
      </c>
      <c r="T576" s="342">
        <v>0</v>
      </c>
      <c r="U576" s="342">
        <v>0</v>
      </c>
      <c r="V576" s="342">
        <v>0</v>
      </c>
      <c r="W576" s="342"/>
      <c r="X576" s="342"/>
      <c r="Y576" s="342"/>
      <c r="Z576" s="342"/>
      <c r="AA576" s="342"/>
      <c r="AB576" s="342"/>
      <c r="AC576" s="342"/>
      <c r="AD576" s="342" t="s">
        <v>2294</v>
      </c>
      <c r="AE576" s="342" t="s">
        <v>2022</v>
      </c>
      <c r="AF576" s="342" t="s">
        <v>2382</v>
      </c>
      <c r="AG576" s="342"/>
      <c r="AK576" s="124"/>
      <c r="AL576" s="124"/>
    </row>
    <row r="577" spans="1:38" x14ac:dyDescent="0.3">
      <c r="A577" s="340" t="s">
        <v>549</v>
      </c>
      <c r="B577" s="342" t="s">
        <v>2578</v>
      </c>
      <c r="C577" s="342"/>
      <c r="D577" s="342"/>
      <c r="E577" s="342"/>
      <c r="F577" s="342"/>
      <c r="G577" s="342"/>
      <c r="H577" s="342"/>
      <c r="I577" s="342"/>
      <c r="J577" s="342"/>
      <c r="K577" s="342"/>
      <c r="L577" s="342"/>
      <c r="M577" s="342"/>
      <c r="N577" s="342"/>
      <c r="O577" s="342"/>
      <c r="P577" s="342" t="s">
        <v>2579</v>
      </c>
      <c r="Q577" s="342"/>
      <c r="R577" s="342"/>
      <c r="S577" s="342"/>
      <c r="T577" s="342"/>
      <c r="U577" s="342"/>
      <c r="V577" s="342"/>
      <c r="W577" s="342"/>
      <c r="X577" s="342"/>
      <c r="Y577" s="342"/>
      <c r="Z577" s="342"/>
      <c r="AA577" s="342"/>
      <c r="AB577" s="342"/>
      <c r="AC577" s="342"/>
      <c r="AD577" s="342"/>
      <c r="AE577" s="342"/>
      <c r="AF577" s="342"/>
      <c r="AG577" s="342"/>
      <c r="AK577" s="124"/>
      <c r="AL577" s="124"/>
    </row>
    <row r="578" spans="1:38" x14ac:dyDescent="0.3">
      <c r="A578" s="340" t="s">
        <v>553</v>
      </c>
      <c r="B578" s="342" t="s">
        <v>550</v>
      </c>
      <c r="C578" s="342"/>
      <c r="D578" s="342" t="s">
        <v>1352</v>
      </c>
      <c r="E578" s="342">
        <f>SUM(F578:H578)</f>
        <v>5975</v>
      </c>
      <c r="F578" s="342">
        <f>F579+F587</f>
        <v>1244</v>
      </c>
      <c r="G578" s="342">
        <f>G579+G587</f>
        <v>3339</v>
      </c>
      <c r="H578" s="342">
        <f t="shared" ref="H578" si="13">H579+H587</f>
        <v>1392</v>
      </c>
      <c r="I578" s="342"/>
      <c r="J578" s="342"/>
      <c r="K578" s="342"/>
      <c r="L578" s="342"/>
      <c r="M578" s="342"/>
      <c r="N578" s="342"/>
      <c r="O578" s="342"/>
      <c r="P578" s="342" t="s">
        <v>1055</v>
      </c>
      <c r="Q578" s="342"/>
      <c r="R578" s="342" t="s">
        <v>1043</v>
      </c>
      <c r="S578" s="342">
        <f>SUM(T578:V578)</f>
        <v>5975</v>
      </c>
      <c r="T578" s="342">
        <f>T579+T587</f>
        <v>1244</v>
      </c>
      <c r="U578" s="342">
        <f>U579+U587</f>
        <v>3339</v>
      </c>
      <c r="V578" s="342">
        <f t="shared" ref="V578" si="14">V579+V587</f>
        <v>1392</v>
      </c>
      <c r="W578" s="342"/>
      <c r="X578" s="342"/>
      <c r="Y578" s="342"/>
      <c r="Z578" s="342"/>
      <c r="AA578" s="342"/>
      <c r="AB578" s="342"/>
      <c r="AC578" s="342"/>
      <c r="AD578" s="342" t="s">
        <v>2315</v>
      </c>
      <c r="AE578" s="342" t="s">
        <v>2314</v>
      </c>
      <c r="AF578" s="342" t="s">
        <v>2368</v>
      </c>
      <c r="AG578" s="342"/>
      <c r="AK578" s="124"/>
      <c r="AL578" s="124"/>
    </row>
    <row r="579" spans="1:38" s="124" customFormat="1" x14ac:dyDescent="0.3">
      <c r="A579" s="340" t="s">
        <v>2608</v>
      </c>
      <c r="B579" s="342" t="s">
        <v>319</v>
      </c>
      <c r="C579" s="342"/>
      <c r="D579" s="342" t="s">
        <v>1352</v>
      </c>
      <c r="E579" s="342">
        <f>SUM(F579:H579)</f>
        <v>1392</v>
      </c>
      <c r="F579" s="342">
        <f>SUM(F581:F583)</f>
        <v>340</v>
      </c>
      <c r="G579" s="342">
        <f>SUM(G581:G583)</f>
        <v>1040</v>
      </c>
      <c r="H579" s="342">
        <f>SUM(H581:H583)</f>
        <v>12</v>
      </c>
      <c r="I579" s="342"/>
      <c r="J579" s="342"/>
      <c r="K579" s="342"/>
      <c r="L579" s="342"/>
      <c r="M579" s="342"/>
      <c r="N579" s="342"/>
      <c r="O579" s="342"/>
      <c r="P579" s="342" t="s">
        <v>1056</v>
      </c>
      <c r="Q579" s="342"/>
      <c r="R579" s="342" t="s">
        <v>1043</v>
      </c>
      <c r="S579" s="342">
        <f>SUM(T579:V579)</f>
        <v>1392</v>
      </c>
      <c r="T579" s="342">
        <f>SUM(T581:T583)</f>
        <v>340</v>
      </c>
      <c r="U579" s="342">
        <f>SUM(U581:U583)</f>
        <v>1040</v>
      </c>
      <c r="V579" s="342">
        <f>SUM(V581:V583)</f>
        <v>12</v>
      </c>
      <c r="W579" s="342"/>
      <c r="X579" s="342"/>
      <c r="Y579" s="342"/>
      <c r="Z579" s="342"/>
      <c r="AA579" s="342"/>
      <c r="AB579" s="342"/>
      <c r="AC579" s="342"/>
      <c r="AD579" s="342"/>
      <c r="AE579" s="342"/>
      <c r="AF579" s="342"/>
      <c r="AG579" s="342"/>
    </row>
    <row r="580" spans="1:38" s="124" customFormat="1" x14ac:dyDescent="0.3">
      <c r="A580" s="340" t="s">
        <v>2609</v>
      </c>
      <c r="B580" s="342" t="s">
        <v>438</v>
      </c>
      <c r="C580" s="342"/>
      <c r="D580" s="342"/>
      <c r="E580" s="342"/>
      <c r="F580" s="342"/>
      <c r="G580" s="342"/>
      <c r="H580" s="342"/>
      <c r="I580" s="342"/>
      <c r="J580" s="342"/>
      <c r="K580" s="342"/>
      <c r="L580" s="342"/>
      <c r="M580" s="342"/>
      <c r="N580" s="342"/>
      <c r="O580" s="342"/>
      <c r="P580" s="342" t="s">
        <v>2482</v>
      </c>
      <c r="Q580" s="342"/>
      <c r="R580" s="342"/>
      <c r="S580" s="342"/>
      <c r="T580" s="342"/>
      <c r="U580" s="342"/>
      <c r="V580" s="342"/>
      <c r="W580" s="342"/>
      <c r="X580" s="342"/>
      <c r="Y580" s="342"/>
      <c r="Z580" s="342"/>
      <c r="AA580" s="342"/>
      <c r="AB580" s="342"/>
      <c r="AC580" s="342"/>
      <c r="AD580" s="342"/>
      <c r="AE580" s="342"/>
      <c r="AF580" s="342"/>
      <c r="AG580" s="342"/>
    </row>
    <row r="581" spans="1:38" x14ac:dyDescent="0.3">
      <c r="A581" s="340" t="s">
        <v>556</v>
      </c>
      <c r="B581" s="342" t="s">
        <v>48</v>
      </c>
      <c r="C581" s="342"/>
      <c r="D581" s="342" t="s">
        <v>1352</v>
      </c>
      <c r="E581" s="342">
        <f t="shared" ref="E581:E597" si="15">SUM(F581:H581)</f>
        <v>204</v>
      </c>
      <c r="F581" s="342">
        <v>192</v>
      </c>
      <c r="G581" s="342">
        <v>12</v>
      </c>
      <c r="H581" s="342">
        <v>0</v>
      </c>
      <c r="I581" s="342"/>
      <c r="J581" s="342"/>
      <c r="K581" s="342"/>
      <c r="L581" s="342"/>
      <c r="M581" s="342"/>
      <c r="N581" s="342"/>
      <c r="O581" s="342"/>
      <c r="P581" s="342" t="s">
        <v>161</v>
      </c>
      <c r="Q581" s="342"/>
      <c r="R581" s="342" t="s">
        <v>1043</v>
      </c>
      <c r="S581" s="342">
        <f t="shared" ref="S581:S583" si="16">SUM(T581:V581)</f>
        <v>204</v>
      </c>
      <c r="T581" s="342">
        <v>192</v>
      </c>
      <c r="U581" s="342">
        <v>12</v>
      </c>
      <c r="V581" s="342">
        <v>0</v>
      </c>
      <c r="W581" s="342"/>
      <c r="X581" s="342"/>
      <c r="Y581" s="342"/>
      <c r="Z581" s="342"/>
      <c r="AA581" s="342"/>
      <c r="AB581" s="342"/>
      <c r="AC581" s="342"/>
      <c r="AD581" s="342" t="s">
        <v>2315</v>
      </c>
      <c r="AE581" s="342" t="s">
        <v>2314</v>
      </c>
      <c r="AF581" s="342" t="s">
        <v>2368</v>
      </c>
      <c r="AG581" s="342"/>
      <c r="AK581" s="124"/>
      <c r="AL581" s="124"/>
    </row>
    <row r="582" spans="1:38" x14ac:dyDescent="0.3">
      <c r="A582" s="340" t="s">
        <v>557</v>
      </c>
      <c r="B582" s="342" t="s">
        <v>49</v>
      </c>
      <c r="C582" s="342"/>
      <c r="D582" s="342" t="s">
        <v>1352</v>
      </c>
      <c r="E582" s="342">
        <f t="shared" si="15"/>
        <v>1028</v>
      </c>
      <c r="F582" s="342">
        <v>0</v>
      </c>
      <c r="G582" s="342">
        <v>1028</v>
      </c>
      <c r="H582" s="342">
        <v>0</v>
      </c>
      <c r="I582" s="342"/>
      <c r="J582" s="342"/>
      <c r="K582" s="342"/>
      <c r="L582" s="342"/>
      <c r="M582" s="342"/>
      <c r="N582" s="342"/>
      <c r="O582" s="342"/>
      <c r="P582" s="342" t="s">
        <v>162</v>
      </c>
      <c r="Q582" s="342"/>
      <c r="R582" s="342" t="s">
        <v>1043</v>
      </c>
      <c r="S582" s="342">
        <f t="shared" si="16"/>
        <v>1028</v>
      </c>
      <c r="T582" s="342">
        <v>0</v>
      </c>
      <c r="U582" s="342">
        <v>1028</v>
      </c>
      <c r="V582" s="342">
        <v>0</v>
      </c>
      <c r="W582" s="342"/>
      <c r="X582" s="342"/>
      <c r="Y582" s="342"/>
      <c r="Z582" s="342"/>
      <c r="AA582" s="342"/>
      <c r="AB582" s="342"/>
      <c r="AC582" s="342"/>
      <c r="AD582" s="342" t="s">
        <v>2315</v>
      </c>
      <c r="AE582" s="342" t="s">
        <v>2314</v>
      </c>
      <c r="AF582" s="342" t="s">
        <v>2368</v>
      </c>
      <c r="AG582" s="342"/>
      <c r="AK582" s="124"/>
      <c r="AL582" s="124"/>
    </row>
    <row r="583" spans="1:38" x14ac:dyDescent="0.3">
      <c r="A583" s="340" t="s">
        <v>558</v>
      </c>
      <c r="B583" s="342" t="s">
        <v>50</v>
      </c>
      <c r="C583" s="342"/>
      <c r="D583" s="342" t="s">
        <v>1352</v>
      </c>
      <c r="E583" s="342">
        <f t="shared" si="15"/>
        <v>160</v>
      </c>
      <c r="F583" s="342">
        <v>148</v>
      </c>
      <c r="G583" s="342">
        <v>0</v>
      </c>
      <c r="H583" s="342">
        <v>12</v>
      </c>
      <c r="I583" s="342"/>
      <c r="J583" s="342"/>
      <c r="K583" s="342"/>
      <c r="L583" s="342"/>
      <c r="M583" s="342"/>
      <c r="N583" s="342"/>
      <c r="O583" s="342"/>
      <c r="P583" s="342" t="s">
        <v>1048</v>
      </c>
      <c r="Q583" s="342"/>
      <c r="R583" s="342" t="s">
        <v>1043</v>
      </c>
      <c r="S583" s="342">
        <f t="shared" si="16"/>
        <v>160</v>
      </c>
      <c r="T583" s="342">
        <v>148</v>
      </c>
      <c r="U583" s="342">
        <v>0</v>
      </c>
      <c r="V583" s="342">
        <v>12</v>
      </c>
      <c r="W583" s="342"/>
      <c r="X583" s="342"/>
      <c r="Y583" s="342"/>
      <c r="Z583" s="342"/>
      <c r="AA583" s="342"/>
      <c r="AB583" s="342"/>
      <c r="AC583" s="342"/>
      <c r="AD583" s="342" t="s">
        <v>2315</v>
      </c>
      <c r="AE583" s="342" t="s">
        <v>2314</v>
      </c>
      <c r="AF583" s="342" t="s">
        <v>2368</v>
      </c>
      <c r="AG583" s="342"/>
      <c r="AK583" s="124"/>
      <c r="AL583" s="124"/>
    </row>
    <row r="584" spans="1:38" s="124" customFormat="1" x14ac:dyDescent="0.3">
      <c r="A584" s="340" t="s">
        <v>2610</v>
      </c>
      <c r="B584" s="342" t="s">
        <v>2481</v>
      </c>
      <c r="C584" s="342"/>
      <c r="D584" s="342"/>
      <c r="E584" s="342"/>
      <c r="F584" s="342"/>
      <c r="G584" s="342"/>
      <c r="H584" s="342"/>
      <c r="I584" s="342"/>
      <c r="J584" s="342"/>
      <c r="K584" s="342"/>
      <c r="L584" s="342"/>
      <c r="M584" s="342"/>
      <c r="N584" s="342"/>
      <c r="O584" s="342"/>
      <c r="P584" s="342" t="s">
        <v>2483</v>
      </c>
      <c r="Q584" s="342"/>
      <c r="R584" s="342"/>
      <c r="S584" s="342"/>
      <c r="T584" s="342"/>
      <c r="U584" s="342"/>
      <c r="V584" s="342"/>
      <c r="W584" s="342"/>
      <c r="X584" s="342"/>
      <c r="Y584" s="342"/>
      <c r="Z584" s="342"/>
      <c r="AA584" s="342"/>
      <c r="AB584" s="342"/>
      <c r="AC584" s="342"/>
      <c r="AD584" s="342"/>
      <c r="AE584" s="342"/>
      <c r="AF584" s="342"/>
      <c r="AG584" s="342"/>
    </row>
    <row r="585" spans="1:38" s="124" customFormat="1" x14ac:dyDescent="0.3">
      <c r="A585" s="340" t="s">
        <v>2611</v>
      </c>
      <c r="B585" s="342" t="s">
        <v>2484</v>
      </c>
      <c r="C585" s="342"/>
      <c r="D585" s="342" t="s">
        <v>1352</v>
      </c>
      <c r="E585" s="342">
        <f t="shared" si="15"/>
        <v>352</v>
      </c>
      <c r="F585" s="342">
        <v>340</v>
      </c>
      <c r="G585" s="342">
        <v>0</v>
      </c>
      <c r="H585" s="342">
        <v>12</v>
      </c>
      <c r="I585" s="342"/>
      <c r="J585" s="342"/>
      <c r="K585" s="342"/>
      <c r="L585" s="342"/>
      <c r="M585" s="342"/>
      <c r="N585" s="342"/>
      <c r="O585" s="342"/>
      <c r="P585" s="342" t="s">
        <v>2486</v>
      </c>
      <c r="Q585" s="342"/>
      <c r="R585" s="342" t="s">
        <v>1043</v>
      </c>
      <c r="S585" s="342">
        <f t="shared" ref="S585:S595" si="17">SUM(T585:V585)</f>
        <v>352</v>
      </c>
      <c r="T585" s="342">
        <v>340</v>
      </c>
      <c r="U585" s="342">
        <v>0</v>
      </c>
      <c r="V585" s="342">
        <v>12</v>
      </c>
      <c r="W585" s="342"/>
      <c r="X585" s="342"/>
      <c r="Y585" s="342"/>
      <c r="Z585" s="342"/>
      <c r="AA585" s="342"/>
      <c r="AB585" s="342"/>
      <c r="AC585" s="342"/>
      <c r="AD585" s="342"/>
      <c r="AE585" s="342"/>
      <c r="AF585" s="342"/>
      <c r="AG585" s="342"/>
    </row>
    <row r="586" spans="1:38" s="124" customFormat="1" x14ac:dyDescent="0.3">
      <c r="A586" s="340" t="s">
        <v>2612</v>
      </c>
      <c r="B586" s="342" t="s">
        <v>2485</v>
      </c>
      <c r="C586" s="342"/>
      <c r="D586" s="342" t="s">
        <v>1352</v>
      </c>
      <c r="E586" s="342">
        <f t="shared" si="15"/>
        <v>1040</v>
      </c>
      <c r="F586" s="342">
        <v>0</v>
      </c>
      <c r="G586" s="342">
        <v>1040</v>
      </c>
      <c r="H586" s="342">
        <v>0</v>
      </c>
      <c r="I586" s="342"/>
      <c r="J586" s="342"/>
      <c r="K586" s="342"/>
      <c r="L586" s="342"/>
      <c r="M586" s="342"/>
      <c r="N586" s="342"/>
      <c r="O586" s="342"/>
      <c r="P586" s="342" t="s">
        <v>2487</v>
      </c>
      <c r="Q586" s="342"/>
      <c r="R586" s="342" t="s">
        <v>1043</v>
      </c>
      <c r="S586" s="342">
        <f t="shared" si="17"/>
        <v>1040</v>
      </c>
      <c r="T586" s="342">
        <v>0</v>
      </c>
      <c r="U586" s="342">
        <v>1040</v>
      </c>
      <c r="V586" s="342">
        <v>0</v>
      </c>
      <c r="W586" s="342"/>
      <c r="X586" s="342"/>
      <c r="Y586" s="342"/>
      <c r="Z586" s="342"/>
      <c r="AA586" s="342"/>
      <c r="AB586" s="342"/>
      <c r="AC586" s="342"/>
      <c r="AD586" s="342"/>
      <c r="AE586" s="342"/>
      <c r="AF586" s="342"/>
      <c r="AG586" s="342"/>
    </row>
    <row r="587" spans="1:38" x14ac:dyDescent="0.3">
      <c r="A587" s="340" t="s">
        <v>559</v>
      </c>
      <c r="B587" s="342" t="s">
        <v>2613</v>
      </c>
      <c r="C587" s="342"/>
      <c r="D587" s="342" t="s">
        <v>1352</v>
      </c>
      <c r="E587" s="342">
        <f t="shared" si="15"/>
        <v>4583</v>
      </c>
      <c r="F587" s="342">
        <v>904</v>
      </c>
      <c r="G587" s="342">
        <v>2299</v>
      </c>
      <c r="H587" s="342">
        <v>1380</v>
      </c>
      <c r="I587" s="342"/>
      <c r="J587" s="342"/>
      <c r="K587" s="342"/>
      <c r="L587" s="342"/>
      <c r="M587" s="342"/>
      <c r="N587" s="342"/>
      <c r="O587" s="342"/>
      <c r="P587" s="342" t="s">
        <v>2614</v>
      </c>
      <c r="Q587" s="342"/>
      <c r="R587" s="342" t="s">
        <v>1043</v>
      </c>
      <c r="S587" s="342">
        <f t="shared" si="17"/>
        <v>4583</v>
      </c>
      <c r="T587" s="342">
        <v>904</v>
      </c>
      <c r="U587" s="342">
        <v>2299</v>
      </c>
      <c r="V587" s="342">
        <v>1380</v>
      </c>
      <c r="W587" s="342"/>
      <c r="X587" s="342"/>
      <c r="Y587" s="342"/>
      <c r="Z587" s="342"/>
      <c r="AA587" s="342"/>
      <c r="AB587" s="342"/>
      <c r="AC587" s="342"/>
      <c r="AD587" s="342" t="s">
        <v>2315</v>
      </c>
      <c r="AE587" s="342" t="s">
        <v>2314</v>
      </c>
      <c r="AF587" s="342" t="s">
        <v>2369</v>
      </c>
      <c r="AG587" s="342"/>
      <c r="AK587" s="124"/>
      <c r="AL587" s="124"/>
    </row>
    <row r="588" spans="1:38" x14ac:dyDescent="0.3">
      <c r="A588" s="340" t="s">
        <v>554</v>
      </c>
      <c r="B588" s="342" t="s">
        <v>551</v>
      </c>
      <c r="C588" s="342"/>
      <c r="D588" s="342" t="s">
        <v>1352</v>
      </c>
      <c r="E588" s="342">
        <f t="shared" si="15"/>
        <v>12658</v>
      </c>
      <c r="F588" s="342">
        <f>SUM(F589:F591)</f>
        <v>6342</v>
      </c>
      <c r="G588" s="342">
        <f>SUM(G589:G591)</f>
        <v>6209</v>
      </c>
      <c r="H588" s="342">
        <f>SUM(H589:H591)</f>
        <v>107</v>
      </c>
      <c r="I588" s="342"/>
      <c r="J588" s="342"/>
      <c r="K588" s="342"/>
      <c r="L588" s="342"/>
      <c r="M588" s="342"/>
      <c r="N588" s="342"/>
      <c r="O588" s="342"/>
      <c r="P588" s="342" t="s">
        <v>1061</v>
      </c>
      <c r="Q588" s="342"/>
      <c r="R588" s="342" t="s">
        <v>1043</v>
      </c>
      <c r="S588" s="342">
        <f t="shared" si="17"/>
        <v>12658</v>
      </c>
      <c r="T588" s="342">
        <f>SUM(T589:T591)</f>
        <v>6342</v>
      </c>
      <c r="U588" s="342">
        <f>SUM(U589:U591)</f>
        <v>6209</v>
      </c>
      <c r="V588" s="342">
        <f>SUM(V589:V591)</f>
        <v>107</v>
      </c>
      <c r="W588" s="342"/>
      <c r="X588" s="342"/>
      <c r="Y588" s="342"/>
      <c r="Z588" s="342"/>
      <c r="AA588" s="342"/>
      <c r="AB588" s="342"/>
      <c r="AC588" s="342"/>
      <c r="AD588" s="342" t="s">
        <v>2316</v>
      </c>
      <c r="AE588" s="342" t="s">
        <v>2314</v>
      </c>
      <c r="AF588" s="342" t="s">
        <v>2372</v>
      </c>
      <c r="AG588" s="342"/>
      <c r="AK588" s="124"/>
      <c r="AL588" s="124"/>
    </row>
    <row r="589" spans="1:38" x14ac:dyDescent="0.3">
      <c r="A589" s="340" t="s">
        <v>560</v>
      </c>
      <c r="B589" s="342" t="s">
        <v>552</v>
      </c>
      <c r="C589" s="342"/>
      <c r="D589" s="342" t="s">
        <v>1352</v>
      </c>
      <c r="E589" s="342">
        <f t="shared" si="15"/>
        <v>470</v>
      </c>
      <c r="F589" s="342">
        <v>340</v>
      </c>
      <c r="G589" s="342">
        <v>118</v>
      </c>
      <c r="H589" s="342">
        <v>12</v>
      </c>
      <c r="I589" s="342"/>
      <c r="J589" s="342"/>
      <c r="K589" s="342"/>
      <c r="L589" s="342"/>
      <c r="M589" s="342"/>
      <c r="N589" s="342"/>
      <c r="O589" s="342"/>
      <c r="P589" s="342" t="s">
        <v>1062</v>
      </c>
      <c r="Q589" s="342"/>
      <c r="R589" s="342" t="s">
        <v>1043</v>
      </c>
      <c r="S589" s="342">
        <f t="shared" si="17"/>
        <v>470</v>
      </c>
      <c r="T589" s="342">
        <v>340</v>
      </c>
      <c r="U589" s="342">
        <v>118</v>
      </c>
      <c r="V589" s="342">
        <v>12</v>
      </c>
      <c r="W589" s="342"/>
      <c r="X589" s="342"/>
      <c r="Y589" s="342"/>
      <c r="Z589" s="342"/>
      <c r="AA589" s="342"/>
      <c r="AB589" s="342"/>
      <c r="AC589" s="342"/>
      <c r="AD589" s="342" t="s">
        <v>2316</v>
      </c>
      <c r="AE589" s="342" t="s">
        <v>2314</v>
      </c>
      <c r="AF589" s="342" t="s">
        <v>2372</v>
      </c>
      <c r="AG589" s="342"/>
      <c r="AK589" s="124"/>
      <c r="AL589" s="124"/>
    </row>
    <row r="590" spans="1:38" x14ac:dyDescent="0.3">
      <c r="A590" s="340" t="s">
        <v>561</v>
      </c>
      <c r="B590" s="342" t="s">
        <v>67</v>
      </c>
      <c r="C590" s="342"/>
      <c r="D590" s="342" t="s">
        <v>1352</v>
      </c>
      <c r="E590" s="342">
        <f t="shared" si="15"/>
        <v>8897</v>
      </c>
      <c r="F590" s="342">
        <v>5098</v>
      </c>
      <c r="G590" s="342">
        <v>3799</v>
      </c>
      <c r="H590" s="342">
        <v>0</v>
      </c>
      <c r="I590" s="342"/>
      <c r="J590" s="342"/>
      <c r="K590" s="342"/>
      <c r="L590" s="342"/>
      <c r="M590" s="342"/>
      <c r="N590" s="342"/>
      <c r="O590" s="342"/>
      <c r="P590" s="342" t="s">
        <v>163</v>
      </c>
      <c r="Q590" s="342"/>
      <c r="R590" s="342" t="s">
        <v>1043</v>
      </c>
      <c r="S590" s="342">
        <f t="shared" si="17"/>
        <v>8897</v>
      </c>
      <c r="T590" s="342">
        <v>5098</v>
      </c>
      <c r="U590" s="342">
        <v>3799</v>
      </c>
      <c r="V590" s="342">
        <v>0</v>
      </c>
      <c r="W590" s="342"/>
      <c r="X590" s="342"/>
      <c r="Y590" s="342"/>
      <c r="Z590" s="342"/>
      <c r="AA590" s="342"/>
      <c r="AB590" s="342"/>
      <c r="AC590" s="342"/>
      <c r="AD590" s="342" t="s">
        <v>2316</v>
      </c>
      <c r="AE590" s="342" t="s">
        <v>2314</v>
      </c>
      <c r="AF590" s="342" t="s">
        <v>2372</v>
      </c>
      <c r="AG590" s="342"/>
      <c r="AK590" s="124"/>
      <c r="AL590" s="124"/>
    </row>
    <row r="591" spans="1:38" x14ac:dyDescent="0.3">
      <c r="A591" s="340" t="s">
        <v>562</v>
      </c>
      <c r="B591" s="342" t="s">
        <v>66</v>
      </c>
      <c r="C591" s="342"/>
      <c r="D591" s="342" t="s">
        <v>1352</v>
      </c>
      <c r="E591" s="342">
        <f t="shared" si="15"/>
        <v>3291</v>
      </c>
      <c r="F591" s="342">
        <v>904</v>
      </c>
      <c r="G591" s="342">
        <v>2292</v>
      </c>
      <c r="H591" s="342">
        <v>95</v>
      </c>
      <c r="I591" s="342"/>
      <c r="J591" s="342"/>
      <c r="K591" s="342"/>
      <c r="L591" s="342"/>
      <c r="M591" s="342"/>
      <c r="N591" s="342"/>
      <c r="O591" s="342"/>
      <c r="P591" s="342" t="s">
        <v>1050</v>
      </c>
      <c r="Q591" s="342"/>
      <c r="R591" s="342" t="s">
        <v>1043</v>
      </c>
      <c r="S591" s="342">
        <f t="shared" si="17"/>
        <v>3291</v>
      </c>
      <c r="T591" s="342">
        <v>904</v>
      </c>
      <c r="U591" s="342">
        <v>2292</v>
      </c>
      <c r="V591" s="342">
        <v>95</v>
      </c>
      <c r="W591" s="342"/>
      <c r="X591" s="342"/>
      <c r="Y591" s="342"/>
      <c r="Z591" s="342"/>
      <c r="AA591" s="342"/>
      <c r="AB591" s="342"/>
      <c r="AC591" s="342"/>
      <c r="AD591" s="342" t="s">
        <v>2316</v>
      </c>
      <c r="AE591" s="342" t="s">
        <v>2314</v>
      </c>
      <c r="AF591" s="342" t="s">
        <v>2372</v>
      </c>
      <c r="AG591" s="342"/>
      <c r="AK591" s="124"/>
      <c r="AL591" s="124"/>
    </row>
    <row r="592" spans="1:38" x14ac:dyDescent="0.3">
      <c r="A592" s="340" t="s">
        <v>555</v>
      </c>
      <c r="B592" s="342" t="s">
        <v>250</v>
      </c>
      <c r="C592" s="342"/>
      <c r="D592" s="342" t="s">
        <v>1352</v>
      </c>
      <c r="E592" s="342">
        <f t="shared" si="15"/>
        <v>1354</v>
      </c>
      <c r="F592" s="342">
        <f>SUM(F593:F595)</f>
        <v>57</v>
      </c>
      <c r="G592" s="342">
        <f>SUM(G593:G595)</f>
        <v>0</v>
      </c>
      <c r="H592" s="342">
        <f>SUM(H593:H595)</f>
        <v>1297</v>
      </c>
      <c r="I592" s="342"/>
      <c r="J592" s="342"/>
      <c r="K592" s="342"/>
      <c r="L592" s="342"/>
      <c r="M592" s="342"/>
      <c r="N592" s="342"/>
      <c r="O592" s="342"/>
      <c r="P592" s="342" t="s">
        <v>1058</v>
      </c>
      <c r="Q592" s="342"/>
      <c r="R592" s="342" t="s">
        <v>1043</v>
      </c>
      <c r="S592" s="342">
        <f t="shared" si="17"/>
        <v>1354</v>
      </c>
      <c r="T592" s="342">
        <f>SUM(T593:T595)</f>
        <v>57</v>
      </c>
      <c r="U592" s="342">
        <f>SUM(U593:U595)</f>
        <v>0</v>
      </c>
      <c r="V592" s="342">
        <f>SUM(V593:V595)</f>
        <v>1297</v>
      </c>
      <c r="W592" s="342"/>
      <c r="X592" s="342"/>
      <c r="Y592" s="342"/>
      <c r="Z592" s="342"/>
      <c r="AA592" s="342"/>
      <c r="AB592" s="342"/>
      <c r="AC592" s="342"/>
      <c r="AD592" s="342" t="s">
        <v>2317</v>
      </c>
      <c r="AE592" s="342" t="s">
        <v>2022</v>
      </c>
      <c r="AF592" s="342" t="s">
        <v>2371</v>
      </c>
      <c r="AG592" s="342"/>
      <c r="AK592" s="124"/>
      <c r="AL592" s="124"/>
    </row>
    <row r="593" spans="1:38" x14ac:dyDescent="0.3">
      <c r="A593" s="340" t="s">
        <v>563</v>
      </c>
      <c r="B593" s="342" t="s">
        <v>51</v>
      </c>
      <c r="C593" s="342"/>
      <c r="D593" s="342" t="s">
        <v>1352</v>
      </c>
      <c r="E593" s="342">
        <f t="shared" si="15"/>
        <v>1285</v>
      </c>
      <c r="F593" s="342">
        <v>0</v>
      </c>
      <c r="G593" s="342">
        <v>0</v>
      </c>
      <c r="H593" s="342">
        <v>1285</v>
      </c>
      <c r="I593" s="342"/>
      <c r="J593" s="342"/>
      <c r="K593" s="342"/>
      <c r="L593" s="342"/>
      <c r="M593" s="342"/>
      <c r="N593" s="342"/>
      <c r="O593" s="342"/>
      <c r="P593" s="342" t="s">
        <v>1051</v>
      </c>
      <c r="Q593" s="342"/>
      <c r="R593" s="342" t="s">
        <v>1043</v>
      </c>
      <c r="S593" s="342">
        <f t="shared" si="17"/>
        <v>1285</v>
      </c>
      <c r="T593" s="342">
        <v>0</v>
      </c>
      <c r="U593" s="342">
        <v>0</v>
      </c>
      <c r="V593" s="342">
        <v>1285</v>
      </c>
      <c r="W593" s="342"/>
      <c r="X593" s="342"/>
      <c r="Y593" s="342"/>
      <c r="Z593" s="342"/>
      <c r="AA593" s="342"/>
      <c r="AB593" s="342"/>
      <c r="AC593" s="342"/>
      <c r="AD593" s="342" t="s">
        <v>2317</v>
      </c>
      <c r="AE593" s="342" t="s">
        <v>2022</v>
      </c>
      <c r="AF593" s="342" t="s">
        <v>2371</v>
      </c>
      <c r="AG593" s="342"/>
      <c r="AK593" s="124"/>
      <c r="AL593" s="124"/>
    </row>
    <row r="594" spans="1:38" x14ac:dyDescent="0.3">
      <c r="A594" s="340" t="s">
        <v>564</v>
      </c>
      <c r="B594" s="342" t="s">
        <v>52</v>
      </c>
      <c r="C594" s="342"/>
      <c r="D594" s="342" t="s">
        <v>1352</v>
      </c>
      <c r="E594" s="342">
        <f t="shared" si="15"/>
        <v>0</v>
      </c>
      <c r="F594" s="342">
        <v>0</v>
      </c>
      <c r="G594" s="342">
        <v>0</v>
      </c>
      <c r="H594" s="342">
        <v>0</v>
      </c>
      <c r="I594" s="342"/>
      <c r="J594" s="342"/>
      <c r="K594" s="342"/>
      <c r="L594" s="342"/>
      <c r="M594" s="342"/>
      <c r="N594" s="342"/>
      <c r="O594" s="342"/>
      <c r="P594" s="342" t="s">
        <v>1052</v>
      </c>
      <c r="Q594" s="342"/>
      <c r="R594" s="342" t="s">
        <v>1043</v>
      </c>
      <c r="S594" s="342">
        <f t="shared" si="17"/>
        <v>0</v>
      </c>
      <c r="T594" s="342">
        <v>0</v>
      </c>
      <c r="U594" s="342">
        <v>0</v>
      </c>
      <c r="V594" s="342">
        <v>0</v>
      </c>
      <c r="W594" s="342"/>
      <c r="X594" s="342"/>
      <c r="Y594" s="342"/>
      <c r="Z594" s="342"/>
      <c r="AA594" s="342"/>
      <c r="AB594" s="342"/>
      <c r="AC594" s="342"/>
      <c r="AD594" s="342" t="s">
        <v>2317</v>
      </c>
      <c r="AE594" s="342" t="s">
        <v>2022</v>
      </c>
      <c r="AF594" s="342" t="s">
        <v>2371</v>
      </c>
      <c r="AG594" s="342"/>
      <c r="AK594" s="124"/>
      <c r="AL594" s="124"/>
    </row>
    <row r="595" spans="1:38" x14ac:dyDescent="0.3">
      <c r="A595" s="340" t="s">
        <v>565</v>
      </c>
      <c r="B595" s="342" t="s">
        <v>53</v>
      </c>
      <c r="C595" s="342"/>
      <c r="D595" s="342" t="s">
        <v>1352</v>
      </c>
      <c r="E595" s="342">
        <f t="shared" si="15"/>
        <v>69</v>
      </c>
      <c r="F595" s="342">
        <v>57</v>
      </c>
      <c r="G595" s="342">
        <v>0</v>
      </c>
      <c r="H595" s="342">
        <v>12</v>
      </c>
      <c r="I595" s="342"/>
      <c r="J595" s="342"/>
      <c r="K595" s="342"/>
      <c r="L595" s="342"/>
      <c r="M595" s="342"/>
      <c r="N595" s="342"/>
      <c r="O595" s="342"/>
      <c r="P595" s="342" t="s">
        <v>1053</v>
      </c>
      <c r="Q595" s="342"/>
      <c r="R595" s="342" t="s">
        <v>1043</v>
      </c>
      <c r="S595" s="342">
        <f t="shared" si="17"/>
        <v>69</v>
      </c>
      <c r="T595" s="342">
        <v>57</v>
      </c>
      <c r="U595" s="342">
        <v>0</v>
      </c>
      <c r="V595" s="342">
        <v>12</v>
      </c>
      <c r="W595" s="342"/>
      <c r="X595" s="342"/>
      <c r="Y595" s="342"/>
      <c r="Z595" s="342"/>
      <c r="AA595" s="342"/>
      <c r="AB595" s="342"/>
      <c r="AC595" s="342"/>
      <c r="AD595" s="342" t="s">
        <v>2317</v>
      </c>
      <c r="AE595" s="342" t="s">
        <v>2022</v>
      </c>
      <c r="AF595" s="342" t="s">
        <v>2371</v>
      </c>
      <c r="AG595" s="342"/>
      <c r="AK595" s="124"/>
      <c r="AL595" s="124"/>
    </row>
    <row r="596" spans="1:38" x14ac:dyDescent="0.3">
      <c r="A596" s="340" t="s">
        <v>609</v>
      </c>
      <c r="B596" s="342" t="s">
        <v>2580</v>
      </c>
      <c r="C596" s="342"/>
      <c r="D596" s="342"/>
      <c r="E596" s="342"/>
      <c r="F596" s="342"/>
      <c r="G596" s="342"/>
      <c r="H596" s="342"/>
      <c r="I596" s="342"/>
      <c r="J596" s="342"/>
      <c r="K596" s="342"/>
      <c r="L596" s="342"/>
      <c r="M596" s="342"/>
      <c r="N596" s="342"/>
      <c r="O596" s="342"/>
      <c r="P596" s="342" t="s">
        <v>2581</v>
      </c>
      <c r="Q596" s="342"/>
      <c r="R596" s="342"/>
      <c r="S596" s="342"/>
      <c r="T596" s="342"/>
      <c r="U596" s="342"/>
      <c r="V596" s="342"/>
      <c r="W596" s="342"/>
      <c r="X596" s="342"/>
      <c r="Y596" s="342"/>
      <c r="Z596" s="342"/>
      <c r="AA596" s="342"/>
      <c r="AB596" s="342"/>
      <c r="AC596" s="342"/>
      <c r="AD596" s="342"/>
      <c r="AE596" s="342"/>
      <c r="AF596" s="342"/>
      <c r="AG596" s="342"/>
      <c r="AK596" s="124"/>
      <c r="AL596" s="124"/>
    </row>
    <row r="597" spans="1:38" x14ac:dyDescent="0.3">
      <c r="A597" s="340" t="s">
        <v>610</v>
      </c>
      <c r="B597" s="342" t="s">
        <v>232</v>
      </c>
      <c r="C597" s="342"/>
      <c r="D597" s="342" t="s">
        <v>37</v>
      </c>
      <c r="E597" s="342">
        <f t="shared" si="15"/>
        <v>134501926</v>
      </c>
      <c r="F597" s="342">
        <v>81892675</v>
      </c>
      <c r="G597" s="342">
        <v>7034601</v>
      </c>
      <c r="H597" s="342">
        <v>45574650</v>
      </c>
      <c r="I597" s="342"/>
      <c r="J597" s="342"/>
      <c r="K597" s="342"/>
      <c r="L597" s="342"/>
      <c r="M597" s="342"/>
      <c r="N597" s="342"/>
      <c r="O597" s="342"/>
      <c r="P597" s="342" t="s">
        <v>1083</v>
      </c>
      <c r="Q597" s="342"/>
      <c r="R597" s="342" t="s">
        <v>1045</v>
      </c>
      <c r="S597" s="342">
        <f t="shared" ref="S597" si="18">SUM(T597:V597)</f>
        <v>134501926</v>
      </c>
      <c r="T597" s="342">
        <v>81892675</v>
      </c>
      <c r="U597" s="342">
        <v>7034601</v>
      </c>
      <c r="V597" s="342">
        <v>45574650</v>
      </c>
      <c r="W597" s="342"/>
      <c r="X597" s="342"/>
      <c r="Y597" s="342"/>
      <c r="Z597" s="342"/>
      <c r="AA597" s="342"/>
      <c r="AB597" s="342"/>
      <c r="AC597" s="342"/>
      <c r="AD597" s="342" t="s">
        <v>2319</v>
      </c>
      <c r="AE597" s="342" t="s">
        <v>2022</v>
      </c>
      <c r="AF597" s="342" t="s">
        <v>2022</v>
      </c>
      <c r="AG597" s="342"/>
      <c r="AK597" s="124"/>
      <c r="AL597" s="124"/>
    </row>
    <row r="598" spans="1:38" x14ac:dyDescent="0.3">
      <c r="A598" s="340" t="s">
        <v>611</v>
      </c>
      <c r="B598" s="342" t="s">
        <v>233</v>
      </c>
      <c r="C598" s="342"/>
      <c r="D598" s="342" t="s">
        <v>54</v>
      </c>
      <c r="E598" s="342">
        <v>8</v>
      </c>
      <c r="F598" s="342">
        <v>3</v>
      </c>
      <c r="G598" s="342">
        <v>36</v>
      </c>
      <c r="H598" s="342">
        <v>11</v>
      </c>
      <c r="I598" s="342"/>
      <c r="J598" s="342"/>
      <c r="K598" s="342"/>
      <c r="L598" s="342"/>
      <c r="M598" s="342"/>
      <c r="N598" s="342"/>
      <c r="O598" s="342"/>
      <c r="P598" s="342" t="s">
        <v>1079</v>
      </c>
      <c r="Q598" s="342"/>
      <c r="R598" s="342" t="s">
        <v>54</v>
      </c>
      <c r="S598" s="342">
        <v>8</v>
      </c>
      <c r="T598" s="342">
        <v>3</v>
      </c>
      <c r="U598" s="342">
        <v>36</v>
      </c>
      <c r="V598" s="342">
        <v>11</v>
      </c>
      <c r="W598" s="342"/>
      <c r="X598" s="342"/>
      <c r="Y598" s="342"/>
      <c r="Z598" s="342"/>
      <c r="AA598" s="342"/>
      <c r="AB598" s="342"/>
      <c r="AC598" s="342"/>
      <c r="AD598" s="342" t="s">
        <v>2320</v>
      </c>
      <c r="AE598" s="342" t="s">
        <v>2326</v>
      </c>
      <c r="AF598" s="342" t="s">
        <v>2384</v>
      </c>
      <c r="AG598" s="342"/>
    </row>
    <row r="599" spans="1:38" x14ac:dyDescent="0.3">
      <c r="A599" s="340" t="s">
        <v>648</v>
      </c>
      <c r="B599" s="342" t="s">
        <v>2582</v>
      </c>
      <c r="C599" s="342"/>
      <c r="D599" s="342"/>
      <c r="E599" s="342"/>
      <c r="F599" s="342"/>
      <c r="G599" s="342"/>
      <c r="H599" s="342"/>
      <c r="I599" s="342"/>
      <c r="J599" s="342"/>
      <c r="K599" s="342"/>
      <c r="L599" s="342"/>
      <c r="M599" s="342"/>
      <c r="N599" s="342"/>
      <c r="O599" s="342"/>
      <c r="P599" s="342" t="s">
        <v>2583</v>
      </c>
      <c r="Q599" s="342"/>
      <c r="R599" s="342"/>
      <c r="S599" s="342"/>
      <c r="T599" s="342"/>
      <c r="U599" s="342"/>
      <c r="V599" s="342"/>
      <c r="W599" s="342"/>
      <c r="X599" s="342"/>
      <c r="Y599" s="342"/>
      <c r="Z599" s="342"/>
      <c r="AA599" s="342"/>
      <c r="AB599" s="342"/>
      <c r="AC599" s="342"/>
      <c r="AD599" s="342"/>
      <c r="AE599" s="342"/>
      <c r="AF599" s="342"/>
      <c r="AG599" s="342"/>
    </row>
    <row r="600" spans="1:38" x14ac:dyDescent="0.3">
      <c r="A600" s="340" t="s">
        <v>649</v>
      </c>
      <c r="B600" s="342" t="s">
        <v>1362</v>
      </c>
      <c r="C600" s="342"/>
      <c r="D600" s="342" t="s">
        <v>37</v>
      </c>
      <c r="E600" s="342">
        <f t="shared" ref="E600:E640" si="19">SUM(F600:H600)</f>
        <v>75.599999999999994</v>
      </c>
      <c r="F600" s="342">
        <v>75</v>
      </c>
      <c r="G600" s="342">
        <v>0.3</v>
      </c>
      <c r="H600" s="342">
        <v>0.3</v>
      </c>
      <c r="I600" s="342"/>
      <c r="J600" s="342"/>
      <c r="K600" s="342"/>
      <c r="L600" s="342"/>
      <c r="M600" s="342"/>
      <c r="N600" s="342"/>
      <c r="O600" s="342"/>
      <c r="P600" s="342" t="s">
        <v>1361</v>
      </c>
      <c r="Q600" s="342"/>
      <c r="R600" s="342" t="s">
        <v>1045</v>
      </c>
      <c r="S600" s="342">
        <f t="shared" ref="S600:S608" si="20">SUM(T600:V600)</f>
        <v>75.599999999999994</v>
      </c>
      <c r="T600" s="342">
        <v>75</v>
      </c>
      <c r="U600" s="342">
        <v>0.3</v>
      </c>
      <c r="V600" s="342">
        <v>0.3</v>
      </c>
      <c r="W600" s="342"/>
      <c r="X600" s="342"/>
      <c r="Y600" s="342"/>
      <c r="Z600" s="342"/>
      <c r="AA600" s="342"/>
      <c r="AB600" s="342"/>
      <c r="AC600" s="342"/>
      <c r="AD600" s="342" t="s">
        <v>2330</v>
      </c>
      <c r="AE600" s="342" t="s">
        <v>2328</v>
      </c>
      <c r="AF600" s="342" t="s">
        <v>2384</v>
      </c>
      <c r="AG600" s="342"/>
    </row>
    <row r="601" spans="1:38" x14ac:dyDescent="0.3">
      <c r="A601" s="340" t="s">
        <v>650</v>
      </c>
      <c r="B601" s="342" t="s">
        <v>1363</v>
      </c>
      <c r="C601" s="342"/>
      <c r="D601" s="342" t="s">
        <v>37</v>
      </c>
      <c r="E601" s="342">
        <f t="shared" si="19"/>
        <v>271</v>
      </c>
      <c r="F601" s="342">
        <v>231</v>
      </c>
      <c r="G601" s="342">
        <v>28</v>
      </c>
      <c r="H601" s="342">
        <v>12</v>
      </c>
      <c r="I601" s="342"/>
      <c r="J601" s="342"/>
      <c r="K601" s="342"/>
      <c r="L601" s="342"/>
      <c r="M601" s="342"/>
      <c r="N601" s="342"/>
      <c r="O601" s="342"/>
      <c r="P601" s="342" t="s">
        <v>1364</v>
      </c>
      <c r="Q601" s="342"/>
      <c r="R601" s="342" t="s">
        <v>1045</v>
      </c>
      <c r="S601" s="342">
        <f t="shared" si="20"/>
        <v>271</v>
      </c>
      <c r="T601" s="342">
        <v>231</v>
      </c>
      <c r="U601" s="342">
        <v>28</v>
      </c>
      <c r="V601" s="342">
        <v>12</v>
      </c>
      <c r="W601" s="342"/>
      <c r="X601" s="342"/>
      <c r="Y601" s="342"/>
      <c r="Z601" s="342"/>
      <c r="AA601" s="342"/>
      <c r="AB601" s="342"/>
      <c r="AC601" s="342"/>
      <c r="AD601" s="342" t="s">
        <v>2330</v>
      </c>
      <c r="AE601" s="342" t="s">
        <v>2328</v>
      </c>
      <c r="AF601" s="342" t="s">
        <v>2384</v>
      </c>
      <c r="AG601" s="342"/>
    </row>
    <row r="602" spans="1:38" x14ac:dyDescent="0.3">
      <c r="A602" s="340" t="s">
        <v>651</v>
      </c>
      <c r="B602" s="342" t="s">
        <v>7</v>
      </c>
      <c r="C602" s="342"/>
      <c r="D602" s="342" t="s">
        <v>37</v>
      </c>
      <c r="E602" s="342">
        <f t="shared" si="19"/>
        <v>196</v>
      </c>
      <c r="F602" s="342">
        <v>145</v>
      </c>
      <c r="G602" s="342">
        <v>4</v>
      </c>
      <c r="H602" s="342">
        <v>47</v>
      </c>
      <c r="I602" s="342"/>
      <c r="J602" s="342"/>
      <c r="K602" s="342"/>
      <c r="L602" s="342"/>
      <c r="M602" s="342"/>
      <c r="N602" s="342"/>
      <c r="O602" s="342"/>
      <c r="P602" s="342" t="s">
        <v>1091</v>
      </c>
      <c r="Q602" s="342"/>
      <c r="R602" s="342" t="s">
        <v>1045</v>
      </c>
      <c r="S602" s="342">
        <f t="shared" si="20"/>
        <v>196</v>
      </c>
      <c r="T602" s="342">
        <v>145</v>
      </c>
      <c r="U602" s="342">
        <v>4</v>
      </c>
      <c r="V602" s="342">
        <v>47</v>
      </c>
      <c r="W602" s="342"/>
      <c r="X602" s="342"/>
      <c r="Y602" s="342"/>
      <c r="Z602" s="342"/>
      <c r="AA602" s="342"/>
      <c r="AB602" s="342"/>
      <c r="AC602" s="342"/>
      <c r="AD602" s="342" t="s">
        <v>2022</v>
      </c>
      <c r="AE602" s="342" t="s">
        <v>2328</v>
      </c>
      <c r="AF602" s="342" t="s">
        <v>2384</v>
      </c>
      <c r="AG602" s="342"/>
    </row>
    <row r="603" spans="1:38" x14ac:dyDescent="0.3">
      <c r="A603" s="340" t="s">
        <v>652</v>
      </c>
      <c r="B603" s="342" t="s">
        <v>80</v>
      </c>
      <c r="C603" s="342"/>
      <c r="D603" s="342" t="s">
        <v>37</v>
      </c>
      <c r="E603" s="342">
        <f t="shared" si="19"/>
        <v>2022</v>
      </c>
      <c r="F603" s="342">
        <v>774</v>
      </c>
      <c r="G603" s="342">
        <v>824</v>
      </c>
      <c r="H603" s="342">
        <v>424</v>
      </c>
      <c r="I603" s="342"/>
      <c r="J603" s="342"/>
      <c r="K603" s="342"/>
      <c r="L603" s="342"/>
      <c r="M603" s="342"/>
      <c r="N603" s="342"/>
      <c r="O603" s="342"/>
      <c r="P603" s="342" t="s">
        <v>1096</v>
      </c>
      <c r="Q603" s="342"/>
      <c r="R603" s="342" t="s">
        <v>1045</v>
      </c>
      <c r="S603" s="342">
        <f t="shared" si="20"/>
        <v>2022</v>
      </c>
      <c r="T603" s="342">
        <v>774</v>
      </c>
      <c r="U603" s="342">
        <v>824</v>
      </c>
      <c r="V603" s="342">
        <v>424</v>
      </c>
      <c r="W603" s="342"/>
      <c r="X603" s="342"/>
      <c r="Y603" s="342"/>
      <c r="Z603" s="342"/>
      <c r="AA603" s="342"/>
      <c r="AB603" s="342"/>
      <c r="AC603" s="342"/>
      <c r="AD603" s="342" t="s">
        <v>2022</v>
      </c>
      <c r="AE603" s="342" t="s">
        <v>2328</v>
      </c>
      <c r="AF603" s="342" t="s">
        <v>2384</v>
      </c>
      <c r="AG603" s="342"/>
    </row>
    <row r="604" spans="1:38" x14ac:dyDescent="0.3">
      <c r="A604" s="340" t="s">
        <v>653</v>
      </c>
      <c r="B604" s="342" t="s">
        <v>39</v>
      </c>
      <c r="C604" s="342"/>
      <c r="D604" s="342" t="s">
        <v>37</v>
      </c>
      <c r="E604" s="342">
        <f t="shared" si="19"/>
        <v>0</v>
      </c>
      <c r="F604" s="342">
        <v>0</v>
      </c>
      <c r="G604" s="342">
        <v>0</v>
      </c>
      <c r="H604" s="342">
        <v>0</v>
      </c>
      <c r="I604" s="342"/>
      <c r="J604" s="342"/>
      <c r="K604" s="342"/>
      <c r="L604" s="342"/>
      <c r="M604" s="342"/>
      <c r="N604" s="342"/>
      <c r="O604" s="342"/>
      <c r="P604" s="342" t="s">
        <v>1092</v>
      </c>
      <c r="Q604" s="342"/>
      <c r="R604" s="342" t="s">
        <v>1045</v>
      </c>
      <c r="S604" s="342">
        <f t="shared" si="20"/>
        <v>0</v>
      </c>
      <c r="T604" s="342">
        <v>0</v>
      </c>
      <c r="U604" s="342">
        <v>0</v>
      </c>
      <c r="V604" s="342">
        <v>0</v>
      </c>
      <c r="W604" s="342"/>
      <c r="X604" s="342"/>
      <c r="Y604" s="342"/>
      <c r="Z604" s="342"/>
      <c r="AA604" s="342"/>
      <c r="AB604" s="342"/>
      <c r="AC604" s="342"/>
      <c r="AD604" s="342" t="s">
        <v>2329</v>
      </c>
      <c r="AE604" s="342" t="s">
        <v>2022</v>
      </c>
      <c r="AF604" s="342" t="s">
        <v>2384</v>
      </c>
      <c r="AG604" s="342"/>
    </row>
    <row r="605" spans="1:38" x14ac:dyDescent="0.3">
      <c r="A605" s="340" t="s">
        <v>654</v>
      </c>
      <c r="B605" s="342" t="s">
        <v>76</v>
      </c>
      <c r="C605" s="342"/>
      <c r="D605" s="342" t="s">
        <v>37</v>
      </c>
      <c r="E605" s="342">
        <f t="shared" si="19"/>
        <v>59</v>
      </c>
      <c r="F605" s="342">
        <v>55</v>
      </c>
      <c r="G605" s="342">
        <v>3</v>
      </c>
      <c r="H605" s="342">
        <v>1</v>
      </c>
      <c r="I605" s="342"/>
      <c r="J605" s="342"/>
      <c r="K605" s="342"/>
      <c r="L605" s="342"/>
      <c r="M605" s="342"/>
      <c r="N605" s="342"/>
      <c r="O605" s="342"/>
      <c r="P605" s="342" t="s">
        <v>1093</v>
      </c>
      <c r="Q605" s="342"/>
      <c r="R605" s="342" t="s">
        <v>1045</v>
      </c>
      <c r="S605" s="342">
        <f t="shared" si="20"/>
        <v>59</v>
      </c>
      <c r="T605" s="342">
        <v>55</v>
      </c>
      <c r="U605" s="342">
        <v>3</v>
      </c>
      <c r="V605" s="342">
        <v>1</v>
      </c>
      <c r="W605" s="342"/>
      <c r="X605" s="342"/>
      <c r="Y605" s="342"/>
      <c r="Z605" s="342"/>
      <c r="AA605" s="342"/>
      <c r="AB605" s="342"/>
      <c r="AC605" s="342"/>
      <c r="AD605" s="342" t="s">
        <v>2022</v>
      </c>
      <c r="AE605" s="342" t="s">
        <v>2328</v>
      </c>
      <c r="AF605" s="342" t="s">
        <v>2384</v>
      </c>
      <c r="AG605" s="342"/>
    </row>
    <row r="606" spans="1:38" x14ac:dyDescent="0.3">
      <c r="A606" s="340" t="s">
        <v>655</v>
      </c>
      <c r="B606" s="342" t="s">
        <v>72</v>
      </c>
      <c r="C606" s="342"/>
      <c r="D606" s="342" t="s">
        <v>37</v>
      </c>
      <c r="E606" s="342">
        <f t="shared" si="19"/>
        <v>0</v>
      </c>
      <c r="F606" s="342">
        <v>0</v>
      </c>
      <c r="G606" s="342">
        <v>0</v>
      </c>
      <c r="H606" s="342">
        <v>0</v>
      </c>
      <c r="I606" s="342"/>
      <c r="J606" s="342"/>
      <c r="K606" s="342"/>
      <c r="L606" s="342"/>
      <c r="M606" s="342"/>
      <c r="N606" s="342"/>
      <c r="O606" s="342"/>
      <c r="P606" s="342" t="s">
        <v>1094</v>
      </c>
      <c r="Q606" s="342"/>
      <c r="R606" s="342" t="s">
        <v>1045</v>
      </c>
      <c r="S606" s="342">
        <f t="shared" si="20"/>
        <v>0</v>
      </c>
      <c r="T606" s="342">
        <v>0</v>
      </c>
      <c r="U606" s="342">
        <v>0</v>
      </c>
      <c r="V606" s="342">
        <v>0</v>
      </c>
      <c r="W606" s="342"/>
      <c r="X606" s="342"/>
      <c r="Y606" s="342"/>
      <c r="Z606" s="342"/>
      <c r="AA606" s="342"/>
      <c r="AB606" s="342"/>
      <c r="AC606" s="342"/>
      <c r="AD606" s="342" t="s">
        <v>2022</v>
      </c>
      <c r="AE606" s="342" t="s">
        <v>2328</v>
      </c>
      <c r="AF606" s="342" t="s">
        <v>2384</v>
      </c>
      <c r="AG606" s="342"/>
    </row>
    <row r="607" spans="1:38" x14ac:dyDescent="0.3">
      <c r="A607" s="340" t="s">
        <v>656</v>
      </c>
      <c r="B607" s="342" t="s">
        <v>73</v>
      </c>
      <c r="C607" s="342"/>
      <c r="D607" s="342" t="s">
        <v>37</v>
      </c>
      <c r="E607" s="342">
        <f t="shared" si="19"/>
        <v>0</v>
      </c>
      <c r="F607" s="342">
        <v>0</v>
      </c>
      <c r="G607" s="342">
        <v>0</v>
      </c>
      <c r="H607" s="342">
        <v>0</v>
      </c>
      <c r="I607" s="342"/>
      <c r="J607" s="342"/>
      <c r="K607" s="342"/>
      <c r="L607" s="342"/>
      <c r="M607" s="342"/>
      <c r="N607" s="342"/>
      <c r="O607" s="342"/>
      <c r="P607" s="342" t="s">
        <v>1095</v>
      </c>
      <c r="Q607" s="342"/>
      <c r="R607" s="342" t="s">
        <v>1045</v>
      </c>
      <c r="S607" s="342">
        <f t="shared" si="20"/>
        <v>0</v>
      </c>
      <c r="T607" s="342">
        <v>0</v>
      </c>
      <c r="U607" s="342">
        <v>0</v>
      </c>
      <c r="V607" s="342">
        <v>0</v>
      </c>
      <c r="W607" s="342"/>
      <c r="X607" s="342"/>
      <c r="Y607" s="342"/>
      <c r="Z607" s="342"/>
      <c r="AA607" s="342"/>
      <c r="AB607" s="342"/>
      <c r="AC607" s="342"/>
      <c r="AD607" s="342" t="s">
        <v>2022</v>
      </c>
      <c r="AE607" s="342" t="s">
        <v>2328</v>
      </c>
      <c r="AF607" s="342" t="s">
        <v>2384</v>
      </c>
      <c r="AG607" s="342"/>
    </row>
    <row r="608" spans="1:38" s="124" customFormat="1" x14ac:dyDescent="0.3">
      <c r="A608" s="340" t="s">
        <v>2584</v>
      </c>
      <c r="B608" s="342" t="s">
        <v>117</v>
      </c>
      <c r="C608" s="342"/>
      <c r="D608" s="342" t="s">
        <v>37</v>
      </c>
      <c r="E608" s="342">
        <f t="shared" si="19"/>
        <v>39.299999999999997</v>
      </c>
      <c r="F608" s="342">
        <v>20</v>
      </c>
      <c r="G608" s="342">
        <v>19</v>
      </c>
      <c r="H608" s="342">
        <v>0.3</v>
      </c>
      <c r="I608" s="342"/>
      <c r="J608" s="342"/>
      <c r="K608" s="342"/>
      <c r="L608" s="342"/>
      <c r="M608" s="342"/>
      <c r="N608" s="342"/>
      <c r="O608" s="342"/>
      <c r="P608" s="342" t="s">
        <v>178</v>
      </c>
      <c r="Q608" s="342"/>
      <c r="R608" s="342" t="s">
        <v>1045</v>
      </c>
      <c r="S608" s="342">
        <f t="shared" si="20"/>
        <v>39.299999999999997</v>
      </c>
      <c r="T608" s="342">
        <v>20</v>
      </c>
      <c r="U608" s="342">
        <v>19</v>
      </c>
      <c r="V608" s="342">
        <v>0.3</v>
      </c>
      <c r="W608" s="342"/>
      <c r="X608" s="342"/>
      <c r="Y608" s="342"/>
      <c r="Z608" s="342"/>
      <c r="AA608" s="342"/>
      <c r="AB608" s="342"/>
      <c r="AC608" s="342"/>
      <c r="AD608" s="342"/>
      <c r="AE608" s="342"/>
      <c r="AF608" s="342"/>
      <c r="AG608" s="342"/>
    </row>
    <row r="609" spans="1:34" x14ac:dyDescent="0.3">
      <c r="A609" s="340" t="s">
        <v>663</v>
      </c>
      <c r="B609" s="342" t="s">
        <v>2585</v>
      </c>
      <c r="C609" s="342"/>
      <c r="D609" s="342"/>
      <c r="E609" s="342"/>
      <c r="F609" s="342"/>
      <c r="G609" s="342"/>
      <c r="H609" s="342"/>
      <c r="I609" s="342"/>
      <c r="J609" s="342"/>
      <c r="K609" s="342"/>
      <c r="L609" s="342"/>
      <c r="M609" s="342"/>
      <c r="N609" s="342"/>
      <c r="O609" s="342"/>
      <c r="P609" s="342" t="s">
        <v>2586</v>
      </c>
      <c r="Q609" s="342"/>
      <c r="R609" s="342"/>
      <c r="S609" s="342"/>
      <c r="T609" s="342"/>
      <c r="U609" s="342"/>
      <c r="V609" s="342"/>
      <c r="W609" s="342"/>
      <c r="X609" s="342"/>
      <c r="Y609" s="342"/>
      <c r="Z609" s="342"/>
      <c r="AA609" s="342"/>
      <c r="AB609" s="342"/>
      <c r="AC609" s="342"/>
      <c r="AD609" s="342"/>
      <c r="AE609" s="342"/>
      <c r="AF609" s="342"/>
      <c r="AG609" s="342"/>
    </row>
    <row r="610" spans="1:34" x14ac:dyDescent="0.3">
      <c r="A610" s="340" t="s">
        <v>664</v>
      </c>
      <c r="B610" s="342" t="s">
        <v>5</v>
      </c>
      <c r="C610" s="342"/>
      <c r="D610" s="342" t="s">
        <v>58</v>
      </c>
      <c r="E610" s="342">
        <f t="shared" si="19"/>
        <v>152</v>
      </c>
      <c r="F610" s="342">
        <v>53</v>
      </c>
      <c r="G610" s="342">
        <v>5</v>
      </c>
      <c r="H610" s="342">
        <v>94</v>
      </c>
      <c r="I610" s="342"/>
      <c r="J610" s="342"/>
      <c r="K610" s="342"/>
      <c r="L610" s="342"/>
      <c r="M610" s="342"/>
      <c r="N610" s="342"/>
      <c r="O610" s="342"/>
      <c r="P610" s="342" t="s">
        <v>1099</v>
      </c>
      <c r="Q610" s="342"/>
      <c r="R610" s="342" t="s">
        <v>1046</v>
      </c>
      <c r="S610" s="342">
        <f t="shared" ref="S610:S611" si="21">SUM(T610:V610)</f>
        <v>152</v>
      </c>
      <c r="T610" s="342">
        <v>53</v>
      </c>
      <c r="U610" s="342">
        <v>5</v>
      </c>
      <c r="V610" s="342">
        <v>94</v>
      </c>
      <c r="W610" s="342"/>
      <c r="X610" s="342"/>
      <c r="Y610" s="342"/>
      <c r="Z610" s="342"/>
      <c r="AA610" s="342"/>
      <c r="AB610" s="342"/>
      <c r="AC610" s="342"/>
      <c r="AD610" s="342" t="s">
        <v>2022</v>
      </c>
      <c r="AE610" s="342" t="s">
        <v>2022</v>
      </c>
      <c r="AF610" s="342" t="s">
        <v>2386</v>
      </c>
      <c r="AG610" s="342" t="s">
        <v>2022</v>
      </c>
      <c r="AH610" s="321" t="s">
        <v>2366</v>
      </c>
    </row>
    <row r="611" spans="1:34" x14ac:dyDescent="0.3">
      <c r="A611" s="340" t="s">
        <v>665</v>
      </c>
      <c r="B611" s="342" t="s">
        <v>79</v>
      </c>
      <c r="C611" s="342"/>
      <c r="D611" s="342" t="s">
        <v>58</v>
      </c>
      <c r="E611" s="342">
        <f t="shared" si="19"/>
        <v>0</v>
      </c>
      <c r="F611" s="342">
        <v>0</v>
      </c>
      <c r="G611" s="342">
        <v>0</v>
      </c>
      <c r="H611" s="342">
        <v>0</v>
      </c>
      <c r="I611" s="342"/>
      <c r="J611" s="342"/>
      <c r="K611" s="342"/>
      <c r="L611" s="342"/>
      <c r="M611" s="342"/>
      <c r="N611" s="342"/>
      <c r="O611" s="342"/>
      <c r="P611" s="342" t="s">
        <v>1100</v>
      </c>
      <c r="Q611" s="342"/>
      <c r="R611" s="342" t="s">
        <v>1046</v>
      </c>
      <c r="S611" s="342">
        <f t="shared" si="21"/>
        <v>0</v>
      </c>
      <c r="T611" s="342">
        <v>0</v>
      </c>
      <c r="U611" s="342">
        <v>0</v>
      </c>
      <c r="V611" s="342">
        <v>0</v>
      </c>
      <c r="W611" s="342"/>
      <c r="X611" s="342"/>
      <c r="Y611" s="342"/>
      <c r="Z611" s="342"/>
      <c r="AA611" s="342"/>
      <c r="AB611" s="342"/>
      <c r="AC611" s="342"/>
      <c r="AD611" s="342" t="s">
        <v>2008</v>
      </c>
      <c r="AE611" s="342" t="s">
        <v>2022</v>
      </c>
      <c r="AF611" s="342" t="s">
        <v>2386</v>
      </c>
      <c r="AG611" s="342"/>
    </row>
    <row r="612" spans="1:34" x14ac:dyDescent="0.3">
      <c r="A612" s="340" t="s">
        <v>757</v>
      </c>
      <c r="B612" s="342" t="s">
        <v>2587</v>
      </c>
      <c r="C612" s="342"/>
      <c r="D612" s="342"/>
      <c r="E612" s="342"/>
      <c r="F612" s="342"/>
      <c r="G612" s="342"/>
      <c r="H612" s="342"/>
      <c r="I612" s="342"/>
      <c r="J612" s="342"/>
      <c r="K612" s="342"/>
      <c r="L612" s="342"/>
      <c r="M612" s="342"/>
      <c r="N612" s="342"/>
      <c r="O612" s="342"/>
      <c r="P612" s="342" t="s">
        <v>2588</v>
      </c>
      <c r="Q612" s="342"/>
      <c r="R612" s="342"/>
      <c r="S612" s="342"/>
      <c r="T612" s="342"/>
      <c r="U612" s="342"/>
      <c r="V612" s="342"/>
      <c r="W612" s="342"/>
      <c r="X612" s="342"/>
      <c r="Y612" s="342"/>
      <c r="Z612" s="342"/>
      <c r="AA612" s="342"/>
      <c r="AB612" s="342"/>
      <c r="AC612" s="342"/>
      <c r="AD612" s="342"/>
      <c r="AE612" s="342"/>
      <c r="AF612" s="342"/>
      <c r="AG612" s="342"/>
    </row>
    <row r="613" spans="1:34" x14ac:dyDescent="0.3">
      <c r="A613" s="340" t="s">
        <v>759</v>
      </c>
      <c r="B613" s="342" t="s">
        <v>174</v>
      </c>
      <c r="C613" s="342"/>
      <c r="D613" s="342" t="s">
        <v>1346</v>
      </c>
      <c r="E613" s="359">
        <f t="shared" si="19"/>
        <v>236875.4</v>
      </c>
      <c r="F613" s="359">
        <v>158217.4</v>
      </c>
      <c r="G613" s="342">
        <v>11936</v>
      </c>
      <c r="H613" s="342">
        <v>66722</v>
      </c>
      <c r="I613" s="342"/>
      <c r="J613" s="342"/>
      <c r="K613" s="342"/>
      <c r="L613" s="342"/>
      <c r="M613" s="342"/>
      <c r="N613" s="342"/>
      <c r="O613" s="342"/>
      <c r="P613" s="342" t="s">
        <v>1269</v>
      </c>
      <c r="Q613" s="342"/>
      <c r="R613" s="342" t="s">
        <v>1347</v>
      </c>
      <c r="S613" s="342">
        <v>207990</v>
      </c>
      <c r="T613" s="342">
        <v>142292</v>
      </c>
      <c r="U613" s="342">
        <v>10303</v>
      </c>
      <c r="V613" s="342">
        <v>55395</v>
      </c>
      <c r="W613" s="342"/>
      <c r="X613" s="342"/>
      <c r="Y613" s="342"/>
      <c r="Z613" s="342"/>
      <c r="AA613" s="342"/>
      <c r="AB613" s="342"/>
      <c r="AC613" s="342"/>
      <c r="AD613" s="342" t="s">
        <v>2333</v>
      </c>
      <c r="AE613" s="342" t="s">
        <v>2022</v>
      </c>
      <c r="AF613" s="342" t="s">
        <v>2022</v>
      </c>
      <c r="AG613" s="342"/>
    </row>
    <row r="614" spans="1:34" x14ac:dyDescent="0.3">
      <c r="A614" s="340" t="s">
        <v>760</v>
      </c>
      <c r="B614" s="342" t="s">
        <v>758</v>
      </c>
      <c r="C614" s="342"/>
      <c r="D614" s="342" t="s">
        <v>1346</v>
      </c>
      <c r="E614" s="359">
        <f t="shared" si="19"/>
        <v>251905.4</v>
      </c>
      <c r="F614" s="359">
        <v>96575.4</v>
      </c>
      <c r="G614" s="342">
        <v>138568</v>
      </c>
      <c r="H614" s="342">
        <v>16762</v>
      </c>
      <c r="I614" s="342"/>
      <c r="J614" s="342"/>
      <c r="K614" s="342"/>
      <c r="L614" s="342"/>
      <c r="M614" s="342"/>
      <c r="N614" s="342"/>
      <c r="O614" s="342"/>
      <c r="P614" s="342" t="s">
        <v>1270</v>
      </c>
      <c r="Q614" s="342"/>
      <c r="R614" s="342" t="s">
        <v>1347</v>
      </c>
      <c r="S614" s="342">
        <v>251732</v>
      </c>
      <c r="T614" s="342">
        <v>101620</v>
      </c>
      <c r="U614" s="342">
        <v>133295</v>
      </c>
      <c r="V614" s="342">
        <v>16817</v>
      </c>
      <c r="W614" s="342"/>
      <c r="X614" s="342"/>
      <c r="Y614" s="342"/>
      <c r="Z614" s="342"/>
      <c r="AA614" s="342"/>
      <c r="AB614" s="342"/>
      <c r="AC614" s="342"/>
      <c r="AD614" s="342" t="s">
        <v>2334</v>
      </c>
      <c r="AE614" s="342" t="s">
        <v>2022</v>
      </c>
      <c r="AF614" s="342" t="s">
        <v>2022</v>
      </c>
      <c r="AG614" s="342"/>
    </row>
    <row r="615" spans="1:34" x14ac:dyDescent="0.3">
      <c r="A615" s="340" t="s">
        <v>731</v>
      </c>
      <c r="B615" s="342" t="s">
        <v>309</v>
      </c>
      <c r="C615" s="342"/>
      <c r="D615" s="342" t="s">
        <v>1346</v>
      </c>
      <c r="E615" s="359">
        <f t="shared" si="19"/>
        <v>488780.79999999999</v>
      </c>
      <c r="F615" s="359">
        <f>F613+F614</f>
        <v>254792.8</v>
      </c>
      <c r="G615" s="342">
        <f t="shared" ref="G615:H615" si="22">G613+G614</f>
        <v>150504</v>
      </c>
      <c r="H615" s="342">
        <f t="shared" si="22"/>
        <v>83484</v>
      </c>
      <c r="I615" s="342"/>
      <c r="J615" s="342"/>
      <c r="K615" s="342"/>
      <c r="L615" s="342"/>
      <c r="M615" s="342"/>
      <c r="N615" s="342"/>
      <c r="O615" s="342"/>
      <c r="P615" s="342" t="s">
        <v>1271</v>
      </c>
      <c r="Q615" s="342"/>
      <c r="R615" s="342" t="s">
        <v>1347</v>
      </c>
      <c r="S615" s="342">
        <v>459722</v>
      </c>
      <c r="T615" s="342">
        <v>243913</v>
      </c>
      <c r="U615" s="342">
        <v>143598</v>
      </c>
      <c r="V615" s="342">
        <v>72212</v>
      </c>
      <c r="W615" s="342"/>
      <c r="X615" s="342"/>
      <c r="Y615" s="342"/>
      <c r="Z615" s="342"/>
      <c r="AA615" s="342"/>
      <c r="AB615" s="342"/>
      <c r="AC615" s="342"/>
      <c r="AD615" s="342" t="s">
        <v>2022</v>
      </c>
      <c r="AE615" s="342" t="s">
        <v>2338</v>
      </c>
      <c r="AF615" s="342" t="s">
        <v>2383</v>
      </c>
      <c r="AG615" s="342"/>
    </row>
    <row r="616" spans="1:34" x14ac:dyDescent="0.3">
      <c r="A616" s="340" t="s">
        <v>799</v>
      </c>
      <c r="B616" s="342" t="s">
        <v>2589</v>
      </c>
      <c r="C616" s="342"/>
      <c r="D616" s="342"/>
      <c r="E616" s="342"/>
      <c r="F616" s="342"/>
      <c r="G616" s="342"/>
      <c r="H616" s="342"/>
      <c r="I616" s="342"/>
      <c r="J616" s="342"/>
      <c r="K616" s="342"/>
      <c r="L616" s="342"/>
      <c r="M616" s="342"/>
      <c r="N616" s="342"/>
      <c r="O616" s="342"/>
      <c r="P616" s="342" t="s">
        <v>2590</v>
      </c>
      <c r="Q616" s="342"/>
      <c r="R616" s="342"/>
      <c r="S616" s="342"/>
      <c r="T616" s="342"/>
      <c r="U616" s="342"/>
      <c r="V616" s="342"/>
      <c r="W616" s="342"/>
      <c r="X616" s="342"/>
      <c r="Y616" s="342"/>
      <c r="Z616" s="342"/>
      <c r="AA616" s="342"/>
      <c r="AB616" s="342"/>
      <c r="AC616" s="342"/>
      <c r="AD616" s="342"/>
      <c r="AE616" s="342"/>
      <c r="AF616" s="342"/>
      <c r="AG616" s="342"/>
    </row>
    <row r="617" spans="1:34" x14ac:dyDescent="0.3">
      <c r="A617" s="340" t="s">
        <v>800</v>
      </c>
      <c r="B617" s="342" t="s">
        <v>303</v>
      </c>
      <c r="C617" s="342"/>
      <c r="D617" s="342" t="s">
        <v>55</v>
      </c>
      <c r="E617" s="342">
        <f t="shared" si="19"/>
        <v>3013545</v>
      </c>
      <c r="F617" s="342">
        <f>F618+F619+F620+F621</f>
        <v>1985904.4</v>
      </c>
      <c r="G617" s="342">
        <f t="shared" ref="G617:H617" si="23">G618+G619+G620+G621</f>
        <v>149810.4</v>
      </c>
      <c r="H617" s="342">
        <f t="shared" si="23"/>
        <v>877830.2</v>
      </c>
      <c r="I617" s="342"/>
      <c r="J617" s="342"/>
      <c r="K617" s="342"/>
      <c r="L617" s="342"/>
      <c r="M617" s="342"/>
      <c r="N617" s="342"/>
      <c r="O617" s="342"/>
      <c r="P617" s="342" t="s">
        <v>1169</v>
      </c>
      <c r="Q617" s="342"/>
      <c r="R617" s="342" t="s">
        <v>1138</v>
      </c>
      <c r="S617" s="342">
        <f t="shared" ref="S617:S630" si="24">SUM(T617:V617)</f>
        <v>3013545</v>
      </c>
      <c r="T617" s="342">
        <f>T618+T619+T620+T621</f>
        <v>1985904.4</v>
      </c>
      <c r="U617" s="342">
        <f t="shared" ref="U617" si="25">U618+U619+U620+U621</f>
        <v>149810.4</v>
      </c>
      <c r="V617" s="342">
        <f t="shared" ref="V617" si="26">V618+V619+V620+V621</f>
        <v>877830.2</v>
      </c>
      <c r="W617" s="342"/>
      <c r="X617" s="342"/>
      <c r="Y617" s="342"/>
      <c r="Z617" s="342"/>
      <c r="AA617" s="342"/>
      <c r="AB617" s="342"/>
      <c r="AC617" s="342"/>
      <c r="AD617" s="342" t="s">
        <v>2340</v>
      </c>
      <c r="AE617" s="342" t="s">
        <v>2343</v>
      </c>
      <c r="AF617" s="342" t="s">
        <v>2022</v>
      </c>
      <c r="AG617" s="342"/>
    </row>
    <row r="618" spans="1:34" x14ac:dyDescent="0.3">
      <c r="A618" s="340" t="s">
        <v>810</v>
      </c>
      <c r="B618" s="342" t="s">
        <v>807</v>
      </c>
      <c r="C618" s="342"/>
      <c r="D618" s="342" t="s">
        <v>55</v>
      </c>
      <c r="E618" s="342">
        <f t="shared" si="19"/>
        <v>2644025</v>
      </c>
      <c r="F618" s="342">
        <v>1752331</v>
      </c>
      <c r="G618" s="342">
        <v>141052</v>
      </c>
      <c r="H618" s="342">
        <v>750642</v>
      </c>
      <c r="I618" s="342"/>
      <c r="J618" s="342"/>
      <c r="K618" s="342"/>
      <c r="L618" s="342"/>
      <c r="M618" s="342"/>
      <c r="N618" s="342"/>
      <c r="O618" s="342"/>
      <c r="P618" s="342" t="s">
        <v>1272</v>
      </c>
      <c r="Q618" s="342"/>
      <c r="R618" s="342" t="s">
        <v>1138</v>
      </c>
      <c r="S618" s="342">
        <f t="shared" si="24"/>
        <v>2644025</v>
      </c>
      <c r="T618" s="342">
        <v>1752331</v>
      </c>
      <c r="U618" s="342">
        <v>141052</v>
      </c>
      <c r="V618" s="342">
        <v>750642</v>
      </c>
      <c r="W618" s="342"/>
      <c r="X618" s="342"/>
      <c r="Y618" s="342"/>
      <c r="Z618" s="342"/>
      <c r="AA618" s="342"/>
      <c r="AB618" s="342"/>
      <c r="AC618" s="342"/>
      <c r="AD618" s="342" t="s">
        <v>2340</v>
      </c>
      <c r="AE618" s="342" t="s">
        <v>2343</v>
      </c>
      <c r="AF618" s="342" t="s">
        <v>2022</v>
      </c>
      <c r="AG618" s="342"/>
    </row>
    <row r="619" spans="1:34" x14ac:dyDescent="0.3">
      <c r="A619" s="340" t="s">
        <v>811</v>
      </c>
      <c r="B619" s="342" t="s">
        <v>808</v>
      </c>
      <c r="C619" s="342"/>
      <c r="D619" s="342" t="s">
        <v>55</v>
      </c>
      <c r="E619" s="342">
        <f t="shared" si="19"/>
        <v>5656</v>
      </c>
      <c r="F619" s="342">
        <v>1826</v>
      </c>
      <c r="G619" s="342">
        <v>626</v>
      </c>
      <c r="H619" s="342">
        <v>3204</v>
      </c>
      <c r="I619" s="342"/>
      <c r="J619" s="342"/>
      <c r="K619" s="342"/>
      <c r="L619" s="342"/>
      <c r="M619" s="342"/>
      <c r="N619" s="342"/>
      <c r="O619" s="342"/>
      <c r="P619" s="342" t="s">
        <v>1273</v>
      </c>
      <c r="Q619" s="342"/>
      <c r="R619" s="342" t="s">
        <v>1138</v>
      </c>
      <c r="S619" s="342">
        <f t="shared" si="24"/>
        <v>5656</v>
      </c>
      <c r="T619" s="342">
        <v>1826</v>
      </c>
      <c r="U619" s="342">
        <v>626</v>
      </c>
      <c r="V619" s="342">
        <v>3204</v>
      </c>
      <c r="W619" s="342"/>
      <c r="X619" s="342"/>
      <c r="Y619" s="342"/>
      <c r="Z619" s="342"/>
      <c r="AA619" s="342"/>
      <c r="AB619" s="342"/>
      <c r="AC619" s="342"/>
      <c r="AD619" s="342" t="s">
        <v>2340</v>
      </c>
      <c r="AE619" s="342" t="s">
        <v>2343</v>
      </c>
      <c r="AF619" s="342" t="s">
        <v>2022</v>
      </c>
      <c r="AG619" s="342"/>
    </row>
    <row r="620" spans="1:34" x14ac:dyDescent="0.3">
      <c r="A620" s="340" t="s">
        <v>812</v>
      </c>
      <c r="B620" s="342" t="s">
        <v>809</v>
      </c>
      <c r="C620" s="342"/>
      <c r="D620" s="342" t="s">
        <v>55</v>
      </c>
      <c r="E620" s="342">
        <f t="shared" si="19"/>
        <v>69896</v>
      </c>
      <c r="F620" s="342">
        <v>69824</v>
      </c>
      <c r="G620" s="342">
        <v>0</v>
      </c>
      <c r="H620" s="342">
        <v>72</v>
      </c>
      <c r="I620" s="342"/>
      <c r="J620" s="342"/>
      <c r="K620" s="342"/>
      <c r="L620" s="342"/>
      <c r="M620" s="342"/>
      <c r="N620" s="342"/>
      <c r="O620" s="342"/>
      <c r="P620" s="342" t="s">
        <v>1274</v>
      </c>
      <c r="Q620" s="342"/>
      <c r="R620" s="342" t="s">
        <v>1138</v>
      </c>
      <c r="S620" s="342">
        <f t="shared" si="24"/>
        <v>69896</v>
      </c>
      <c r="T620" s="342">
        <v>69824</v>
      </c>
      <c r="U620" s="342">
        <v>0</v>
      </c>
      <c r="V620" s="342">
        <v>72</v>
      </c>
      <c r="W620" s="342"/>
      <c r="X620" s="342"/>
      <c r="Y620" s="342"/>
      <c r="Z620" s="342"/>
      <c r="AA620" s="342"/>
      <c r="AB620" s="342"/>
      <c r="AC620" s="342"/>
      <c r="AD620" s="342" t="s">
        <v>2340</v>
      </c>
      <c r="AE620" s="342" t="s">
        <v>2343</v>
      </c>
      <c r="AF620" s="342" t="s">
        <v>2022</v>
      </c>
      <c r="AG620" s="342"/>
    </row>
    <row r="621" spans="1:34" s="124" customFormat="1" x14ac:dyDescent="0.3">
      <c r="A621" s="340" t="s">
        <v>2591</v>
      </c>
      <c r="B621" s="342" t="s">
        <v>2592</v>
      </c>
      <c r="C621" s="342"/>
      <c r="D621" s="342" t="s">
        <v>55</v>
      </c>
      <c r="E621" s="359">
        <f t="shared" si="19"/>
        <v>293968</v>
      </c>
      <c r="F621" s="342">
        <v>161923.4</v>
      </c>
      <c r="G621" s="342">
        <v>8132.4</v>
      </c>
      <c r="H621" s="359">
        <v>123912.2</v>
      </c>
      <c r="I621" s="342"/>
      <c r="J621" s="342"/>
      <c r="K621" s="342"/>
      <c r="L621" s="342"/>
      <c r="M621" s="342"/>
      <c r="N621" s="342"/>
      <c r="O621" s="342"/>
      <c r="P621" s="342" t="s">
        <v>2541</v>
      </c>
      <c r="Q621" s="342"/>
      <c r="R621" s="342" t="s">
        <v>1138</v>
      </c>
      <c r="S621" s="359">
        <f t="shared" si="24"/>
        <v>293968</v>
      </c>
      <c r="T621" s="342">
        <v>161923.4</v>
      </c>
      <c r="U621" s="342">
        <v>8132.4</v>
      </c>
      <c r="V621" s="359">
        <v>123912.2</v>
      </c>
      <c r="W621" s="342"/>
      <c r="X621" s="342"/>
      <c r="Y621" s="342"/>
      <c r="Z621" s="342"/>
      <c r="AA621" s="342"/>
      <c r="AB621" s="342"/>
      <c r="AC621" s="342"/>
      <c r="AD621" s="342"/>
      <c r="AE621" s="342"/>
      <c r="AF621" s="342"/>
      <c r="AG621" s="342"/>
    </row>
    <row r="622" spans="1:34" x14ac:dyDescent="0.3">
      <c r="A622" s="340" t="s">
        <v>801</v>
      </c>
      <c r="B622" s="342" t="s">
        <v>2604</v>
      </c>
      <c r="C622" s="342"/>
      <c r="D622" s="342" t="s">
        <v>55</v>
      </c>
      <c r="E622" s="342">
        <f t="shared" si="19"/>
        <v>1064387.6070119999</v>
      </c>
      <c r="F622" s="342">
        <f>F623+F624</f>
        <v>408065</v>
      </c>
      <c r="G622" s="342">
        <f t="shared" ref="G622:H622" si="27">G623+G624</f>
        <v>585499</v>
      </c>
      <c r="H622" s="359">
        <f t="shared" si="27"/>
        <v>70823.607012000008</v>
      </c>
      <c r="I622" s="342"/>
      <c r="J622" s="342"/>
      <c r="K622" s="342"/>
      <c r="L622" s="342"/>
      <c r="M622" s="342"/>
      <c r="N622" s="342"/>
      <c r="O622" s="342"/>
      <c r="P622" s="342" t="s">
        <v>2605</v>
      </c>
      <c r="Q622" s="342"/>
      <c r="R622" s="342" t="s">
        <v>1138</v>
      </c>
      <c r="S622" s="342">
        <f t="shared" si="24"/>
        <v>1064387.6070119999</v>
      </c>
      <c r="T622" s="342">
        <f>T623+T624</f>
        <v>408065</v>
      </c>
      <c r="U622" s="342">
        <f t="shared" ref="U622" si="28">U623+U624</f>
        <v>585499</v>
      </c>
      <c r="V622" s="359">
        <f t="shared" ref="V622" si="29">V623+V624</f>
        <v>70823.607012000008</v>
      </c>
      <c r="W622" s="342"/>
      <c r="X622" s="342"/>
      <c r="Y622" s="342"/>
      <c r="Z622" s="342"/>
      <c r="AA622" s="342"/>
      <c r="AB622" s="342"/>
      <c r="AC622" s="342"/>
      <c r="AD622" s="342" t="s">
        <v>2340</v>
      </c>
      <c r="AE622" s="342" t="s">
        <v>2343</v>
      </c>
      <c r="AF622" s="342" t="s">
        <v>2022</v>
      </c>
      <c r="AG622" s="342"/>
    </row>
    <row r="623" spans="1:34" x14ac:dyDescent="0.3">
      <c r="A623" s="340" t="s">
        <v>813</v>
      </c>
      <c r="B623" s="342" t="s">
        <v>762</v>
      </c>
      <c r="C623" s="342"/>
      <c r="D623" s="342" t="s">
        <v>55</v>
      </c>
      <c r="E623" s="342">
        <f t="shared" si="19"/>
        <v>1064387.6070119999</v>
      </c>
      <c r="F623" s="342">
        <v>408065</v>
      </c>
      <c r="G623" s="342">
        <v>585499</v>
      </c>
      <c r="H623" s="359">
        <v>70823.607012000008</v>
      </c>
      <c r="I623" s="342"/>
      <c r="J623" s="342"/>
      <c r="K623" s="342"/>
      <c r="L623" s="342"/>
      <c r="M623" s="342"/>
      <c r="N623" s="342"/>
      <c r="O623" s="342"/>
      <c r="P623" s="342" t="s">
        <v>1189</v>
      </c>
      <c r="Q623" s="342"/>
      <c r="R623" s="342" t="s">
        <v>1138</v>
      </c>
      <c r="S623" s="342">
        <f t="shared" si="24"/>
        <v>1064387.6070119999</v>
      </c>
      <c r="T623" s="342">
        <v>408065</v>
      </c>
      <c r="U623" s="342">
        <v>585499</v>
      </c>
      <c r="V623" s="359">
        <v>70823.607012000008</v>
      </c>
      <c r="W623" s="342"/>
      <c r="X623" s="342"/>
      <c r="Y623" s="342"/>
      <c r="Z623" s="342"/>
      <c r="AA623" s="342"/>
      <c r="AB623" s="342"/>
      <c r="AC623" s="342"/>
      <c r="AD623" s="342" t="s">
        <v>2340</v>
      </c>
      <c r="AE623" s="342" t="s">
        <v>2343</v>
      </c>
      <c r="AF623" s="342" t="s">
        <v>2022</v>
      </c>
      <c r="AG623" s="342"/>
    </row>
    <row r="624" spans="1:34" x14ac:dyDescent="0.3">
      <c r="A624" s="340" t="s">
        <v>814</v>
      </c>
      <c r="B624" s="342" t="s">
        <v>763</v>
      </c>
      <c r="C624" s="342"/>
      <c r="D624" s="342" t="s">
        <v>55</v>
      </c>
      <c r="E624" s="342">
        <f t="shared" si="19"/>
        <v>0</v>
      </c>
      <c r="F624" s="342">
        <v>0</v>
      </c>
      <c r="G624" s="342">
        <v>0</v>
      </c>
      <c r="H624" s="342">
        <v>0</v>
      </c>
      <c r="I624" s="342"/>
      <c r="J624" s="342"/>
      <c r="K624" s="342"/>
      <c r="L624" s="342"/>
      <c r="M624" s="342"/>
      <c r="N624" s="342"/>
      <c r="O624" s="342"/>
      <c r="P624" s="342" t="s">
        <v>1190</v>
      </c>
      <c r="Q624" s="342"/>
      <c r="R624" s="342" t="s">
        <v>1138</v>
      </c>
      <c r="S624" s="342">
        <f t="shared" si="24"/>
        <v>0</v>
      </c>
      <c r="T624" s="342">
        <v>0</v>
      </c>
      <c r="U624" s="342">
        <v>0</v>
      </c>
      <c r="V624" s="342">
        <v>0</v>
      </c>
      <c r="W624" s="342"/>
      <c r="X624" s="342"/>
      <c r="Y624" s="342"/>
      <c r="Z624" s="342"/>
      <c r="AA624" s="342"/>
      <c r="AB624" s="342"/>
      <c r="AC624" s="342"/>
      <c r="AD624" s="342" t="s">
        <v>2340</v>
      </c>
      <c r="AE624" s="342" t="s">
        <v>2343</v>
      </c>
      <c r="AF624" s="342" t="s">
        <v>2022</v>
      </c>
      <c r="AG624" s="342"/>
    </row>
    <row r="625" spans="1:33" x14ac:dyDescent="0.3">
      <c r="A625" s="343" t="s">
        <v>815</v>
      </c>
      <c r="B625" s="344" t="s">
        <v>764</v>
      </c>
      <c r="C625" s="344"/>
      <c r="D625" s="344" t="s">
        <v>55</v>
      </c>
      <c r="E625" s="344">
        <f t="shared" si="19"/>
        <v>0</v>
      </c>
      <c r="F625" s="344">
        <v>0</v>
      </c>
      <c r="G625" s="344">
        <v>0</v>
      </c>
      <c r="H625" s="344">
        <v>0</v>
      </c>
      <c r="I625" s="344"/>
      <c r="J625" s="344"/>
      <c r="K625" s="344"/>
      <c r="L625" s="344"/>
      <c r="M625" s="344"/>
      <c r="N625" s="344"/>
      <c r="O625" s="344"/>
      <c r="P625" s="344" t="s">
        <v>1197</v>
      </c>
      <c r="Q625" s="344"/>
      <c r="R625" s="344" t="s">
        <v>1138</v>
      </c>
      <c r="S625" s="344">
        <f t="shared" si="24"/>
        <v>0</v>
      </c>
      <c r="T625" s="344">
        <v>0</v>
      </c>
      <c r="U625" s="344">
        <v>0</v>
      </c>
      <c r="V625" s="344">
        <v>0</v>
      </c>
      <c r="W625" s="344"/>
      <c r="X625" s="344"/>
      <c r="Y625" s="344"/>
      <c r="Z625" s="344"/>
      <c r="AA625" s="344"/>
      <c r="AB625" s="344"/>
      <c r="AC625" s="344"/>
      <c r="AD625" s="344" t="s">
        <v>2340</v>
      </c>
      <c r="AE625" s="344" t="s">
        <v>2343</v>
      </c>
      <c r="AF625" s="344" t="s">
        <v>2022</v>
      </c>
      <c r="AG625" s="344"/>
    </row>
    <row r="626" spans="1:33" x14ac:dyDescent="0.3">
      <c r="A626" s="340" t="s">
        <v>802</v>
      </c>
      <c r="B626" s="342" t="s">
        <v>120</v>
      </c>
      <c r="C626" s="342"/>
      <c r="D626" s="342" t="s">
        <v>55</v>
      </c>
      <c r="E626" s="342">
        <f t="shared" si="19"/>
        <v>83934</v>
      </c>
      <c r="F626" s="342">
        <v>83934</v>
      </c>
      <c r="G626" s="342">
        <v>0</v>
      </c>
      <c r="H626" s="342">
        <v>0</v>
      </c>
      <c r="I626" s="342"/>
      <c r="J626" s="342"/>
      <c r="K626" s="342"/>
      <c r="L626" s="342"/>
      <c r="M626" s="342"/>
      <c r="N626" s="342"/>
      <c r="O626" s="342"/>
      <c r="P626" s="342" t="s">
        <v>1174</v>
      </c>
      <c r="Q626" s="342"/>
      <c r="R626" s="342" t="s">
        <v>1138</v>
      </c>
      <c r="S626" s="342">
        <f t="shared" si="24"/>
        <v>83934</v>
      </c>
      <c r="T626" s="342">
        <v>83934</v>
      </c>
      <c r="U626" s="342">
        <v>0</v>
      </c>
      <c r="V626" s="342">
        <v>0</v>
      </c>
      <c r="W626" s="342"/>
      <c r="X626" s="342"/>
      <c r="Y626" s="342"/>
      <c r="Z626" s="342"/>
      <c r="AA626" s="342"/>
      <c r="AB626" s="342"/>
      <c r="AC626" s="342"/>
      <c r="AD626" s="342" t="s">
        <v>2340</v>
      </c>
      <c r="AE626" s="342" t="s">
        <v>2343</v>
      </c>
      <c r="AF626" s="342" t="s">
        <v>2022</v>
      </c>
      <c r="AG626" s="342"/>
    </row>
    <row r="627" spans="1:33" x14ac:dyDescent="0.3">
      <c r="A627" s="340" t="s">
        <v>803</v>
      </c>
      <c r="B627" s="342" t="s">
        <v>123</v>
      </c>
      <c r="C627" s="342"/>
      <c r="D627" s="342" t="s">
        <v>55</v>
      </c>
      <c r="E627" s="342">
        <f t="shared" si="19"/>
        <v>6135</v>
      </c>
      <c r="F627" s="342">
        <v>0</v>
      </c>
      <c r="G627" s="342">
        <v>0</v>
      </c>
      <c r="H627" s="342">
        <v>6135</v>
      </c>
      <c r="I627" s="342"/>
      <c r="J627" s="342"/>
      <c r="K627" s="342"/>
      <c r="L627" s="342"/>
      <c r="M627" s="342"/>
      <c r="N627" s="342"/>
      <c r="O627" s="342"/>
      <c r="P627" s="342" t="s">
        <v>1175</v>
      </c>
      <c r="Q627" s="342"/>
      <c r="R627" s="342" t="s">
        <v>1138</v>
      </c>
      <c r="S627" s="342">
        <f t="shared" si="24"/>
        <v>6135</v>
      </c>
      <c r="T627" s="342">
        <v>0</v>
      </c>
      <c r="U627" s="342">
        <v>0</v>
      </c>
      <c r="V627" s="342">
        <v>6135</v>
      </c>
      <c r="W627" s="342"/>
      <c r="X627" s="342"/>
      <c r="Y627" s="342"/>
      <c r="Z627" s="342"/>
      <c r="AA627" s="342"/>
      <c r="AB627" s="342"/>
      <c r="AC627" s="342"/>
      <c r="AD627" s="342" t="s">
        <v>2340</v>
      </c>
      <c r="AE627" s="342" t="s">
        <v>2343</v>
      </c>
      <c r="AF627" s="342" t="s">
        <v>2022</v>
      </c>
      <c r="AG627" s="342"/>
    </row>
    <row r="628" spans="1:33" x14ac:dyDescent="0.3">
      <c r="A628" s="340" t="s">
        <v>804</v>
      </c>
      <c r="B628" s="342" t="s">
        <v>90</v>
      </c>
      <c r="C628" s="342"/>
      <c r="D628" s="342" t="s">
        <v>55</v>
      </c>
      <c r="E628" s="342">
        <f t="shared" si="19"/>
        <v>18958</v>
      </c>
      <c r="F628" s="342">
        <v>7191</v>
      </c>
      <c r="G628" s="342">
        <v>8458</v>
      </c>
      <c r="H628" s="342">
        <v>3309</v>
      </c>
      <c r="I628" s="342"/>
      <c r="J628" s="342"/>
      <c r="K628" s="342"/>
      <c r="L628" s="342"/>
      <c r="M628" s="342"/>
      <c r="N628" s="342"/>
      <c r="O628" s="342"/>
      <c r="P628" s="342" t="s">
        <v>1176</v>
      </c>
      <c r="Q628" s="342"/>
      <c r="R628" s="342" t="s">
        <v>1138</v>
      </c>
      <c r="S628" s="342">
        <f t="shared" si="24"/>
        <v>18958</v>
      </c>
      <c r="T628" s="342">
        <v>7191</v>
      </c>
      <c r="U628" s="342">
        <v>8458</v>
      </c>
      <c r="V628" s="342">
        <v>3309</v>
      </c>
      <c r="W628" s="342"/>
      <c r="X628" s="342"/>
      <c r="Y628" s="342"/>
      <c r="Z628" s="342"/>
      <c r="AA628" s="342"/>
      <c r="AB628" s="342"/>
      <c r="AC628" s="342"/>
      <c r="AD628" s="342" t="s">
        <v>2340</v>
      </c>
      <c r="AE628" s="342" t="s">
        <v>2343</v>
      </c>
      <c r="AF628" s="342" t="s">
        <v>2022</v>
      </c>
      <c r="AG628" s="342"/>
    </row>
    <row r="629" spans="1:33" x14ac:dyDescent="0.3">
      <c r="A629" s="340" t="s">
        <v>805</v>
      </c>
      <c r="B629" s="342" t="s">
        <v>91</v>
      </c>
      <c r="C629" s="342"/>
      <c r="D629" s="342" t="s">
        <v>55</v>
      </c>
      <c r="E629" s="342">
        <f t="shared" si="19"/>
        <v>0</v>
      </c>
      <c r="F629" s="342">
        <v>0</v>
      </c>
      <c r="G629" s="342">
        <v>0</v>
      </c>
      <c r="H629" s="342">
        <v>0</v>
      </c>
      <c r="I629" s="342"/>
      <c r="J629" s="342"/>
      <c r="K629" s="342"/>
      <c r="L629" s="342"/>
      <c r="M629" s="342"/>
      <c r="N629" s="342"/>
      <c r="O629" s="342"/>
      <c r="P629" s="342" t="s">
        <v>1177</v>
      </c>
      <c r="Q629" s="342"/>
      <c r="R629" s="342" t="s">
        <v>1138</v>
      </c>
      <c r="S629" s="342">
        <f t="shared" si="24"/>
        <v>0</v>
      </c>
      <c r="T629" s="342">
        <v>0</v>
      </c>
      <c r="U629" s="342">
        <v>0</v>
      </c>
      <c r="V629" s="342">
        <v>0</v>
      </c>
      <c r="W629" s="342"/>
      <c r="X629" s="342"/>
      <c r="Y629" s="342"/>
      <c r="Z629" s="342"/>
      <c r="AA629" s="342"/>
      <c r="AB629" s="342"/>
      <c r="AC629" s="342"/>
      <c r="AD629" s="342" t="s">
        <v>2340</v>
      </c>
      <c r="AE629" s="342" t="s">
        <v>2343</v>
      </c>
      <c r="AF629" s="342" t="s">
        <v>2022</v>
      </c>
      <c r="AG629" s="342"/>
    </row>
    <row r="630" spans="1:33" x14ac:dyDescent="0.3">
      <c r="A630" s="340" t="s">
        <v>806</v>
      </c>
      <c r="B630" s="342" t="s">
        <v>2607</v>
      </c>
      <c r="C630" s="342"/>
      <c r="D630" s="342" t="s">
        <v>55</v>
      </c>
      <c r="E630" s="342">
        <f t="shared" si="19"/>
        <v>19</v>
      </c>
      <c r="F630" s="342">
        <v>0</v>
      </c>
      <c r="G630" s="342">
        <v>19</v>
      </c>
      <c r="H630" s="342">
        <v>0</v>
      </c>
      <c r="I630" s="342"/>
      <c r="J630" s="342"/>
      <c r="K630" s="342"/>
      <c r="L630" s="342"/>
      <c r="M630" s="342"/>
      <c r="N630" s="342"/>
      <c r="O630" s="342"/>
      <c r="P630" s="342" t="s">
        <v>1983</v>
      </c>
      <c r="Q630" s="342"/>
      <c r="R630" s="342" t="s">
        <v>1138</v>
      </c>
      <c r="S630" s="342">
        <f t="shared" si="24"/>
        <v>19</v>
      </c>
      <c r="T630" s="342">
        <v>0</v>
      </c>
      <c r="U630" s="342">
        <v>19</v>
      </c>
      <c r="V630" s="342">
        <v>0</v>
      </c>
      <c r="W630" s="342"/>
      <c r="X630" s="342"/>
      <c r="Y630" s="342"/>
      <c r="Z630" s="342"/>
      <c r="AA630" s="342"/>
      <c r="AB630" s="342"/>
      <c r="AC630" s="342"/>
      <c r="AD630" s="342" t="s">
        <v>2340</v>
      </c>
      <c r="AE630" s="342" t="s">
        <v>2343</v>
      </c>
      <c r="AF630" s="342" t="s">
        <v>2022</v>
      </c>
      <c r="AG630" s="342"/>
    </row>
    <row r="631" spans="1:33" x14ac:dyDescent="0.3">
      <c r="A631" s="340" t="s">
        <v>816</v>
      </c>
      <c r="B631" s="342" t="s">
        <v>2593</v>
      </c>
      <c r="C631" s="342"/>
      <c r="D631" s="342"/>
      <c r="E631" s="342"/>
      <c r="F631" s="342"/>
      <c r="G631" s="342"/>
      <c r="H631" s="342"/>
      <c r="I631" s="342"/>
      <c r="J631" s="342"/>
      <c r="K631" s="342"/>
      <c r="L631" s="342"/>
      <c r="M631" s="342"/>
      <c r="N631" s="342"/>
      <c r="O631" s="342"/>
      <c r="P631" s="342" t="s">
        <v>2594</v>
      </c>
      <c r="Q631" s="342"/>
      <c r="R631" s="342"/>
      <c r="S631" s="342"/>
      <c r="T631" s="342"/>
      <c r="U631" s="342"/>
      <c r="V631" s="342"/>
      <c r="W631" s="342"/>
      <c r="X631" s="342"/>
      <c r="Y631" s="342"/>
      <c r="Z631" s="342"/>
      <c r="AA631" s="342"/>
      <c r="AB631" s="342"/>
      <c r="AC631" s="342"/>
      <c r="AD631" s="342"/>
      <c r="AE631" s="342"/>
      <c r="AF631" s="342"/>
      <c r="AG631" s="342"/>
    </row>
    <row r="632" spans="1:33" x14ac:dyDescent="0.3">
      <c r="A632" s="340" t="s">
        <v>817</v>
      </c>
      <c r="B632" s="342" t="s">
        <v>261</v>
      </c>
      <c r="C632" s="342"/>
      <c r="D632" s="342" t="s">
        <v>55</v>
      </c>
      <c r="E632" s="342">
        <f t="shared" si="19"/>
        <v>1065199</v>
      </c>
      <c r="F632" s="342">
        <f>F633+F634+F635+F636+F637</f>
        <v>408065</v>
      </c>
      <c r="G632" s="342">
        <f t="shared" ref="G632:H632" si="30">G633+G634+G635+G636+G637</f>
        <v>585584</v>
      </c>
      <c r="H632" s="342">
        <f t="shared" si="30"/>
        <v>71550</v>
      </c>
      <c r="I632" s="342"/>
      <c r="J632" s="342"/>
      <c r="K632" s="342"/>
      <c r="L632" s="342"/>
      <c r="M632" s="342"/>
      <c r="N632" s="342"/>
      <c r="O632" s="342"/>
      <c r="P632" s="342" t="s">
        <v>1275</v>
      </c>
      <c r="Q632" s="342"/>
      <c r="R632" s="342" t="s">
        <v>1138</v>
      </c>
      <c r="S632" s="342">
        <f t="shared" ref="S632:S640" si="31">SUM(T632:V632)</f>
        <v>1065199</v>
      </c>
      <c r="T632" s="342">
        <f>T633+T634+T635+T636+T637</f>
        <v>408065</v>
      </c>
      <c r="U632" s="342">
        <f t="shared" ref="U632" si="32">U633+U634+U635+U636+U637</f>
        <v>585584</v>
      </c>
      <c r="V632" s="342">
        <f t="shared" ref="V632" si="33">V633+V634+V635+V636+V637</f>
        <v>71550</v>
      </c>
      <c r="W632" s="342"/>
      <c r="X632" s="342"/>
      <c r="Y632" s="342"/>
      <c r="Z632" s="342"/>
      <c r="AA632" s="342"/>
      <c r="AB632" s="342"/>
      <c r="AC632" s="342"/>
      <c r="AD632" s="342" t="s">
        <v>2340</v>
      </c>
      <c r="AE632" s="342" t="s">
        <v>2022</v>
      </c>
      <c r="AF632" s="342" t="s">
        <v>2022</v>
      </c>
      <c r="AG632" s="342"/>
    </row>
    <row r="633" spans="1:33" x14ac:dyDescent="0.3">
      <c r="A633" s="340" t="s">
        <v>819</v>
      </c>
      <c r="B633" s="342" t="s">
        <v>264</v>
      </c>
      <c r="C633" s="342"/>
      <c r="D633" s="342" t="s">
        <v>55</v>
      </c>
      <c r="E633" s="342">
        <f t="shared" si="19"/>
        <v>792</v>
      </c>
      <c r="F633" s="342">
        <v>0</v>
      </c>
      <c r="G633" s="342">
        <v>66</v>
      </c>
      <c r="H633" s="342">
        <v>726</v>
      </c>
      <c r="I633" s="342"/>
      <c r="J633" s="342"/>
      <c r="K633" s="342"/>
      <c r="L633" s="342"/>
      <c r="M633" s="342"/>
      <c r="N633" s="342"/>
      <c r="O633" s="342"/>
      <c r="P633" s="342" t="s">
        <v>1276</v>
      </c>
      <c r="Q633" s="342"/>
      <c r="R633" s="342" t="s">
        <v>1138</v>
      </c>
      <c r="S633" s="342">
        <f t="shared" si="31"/>
        <v>792</v>
      </c>
      <c r="T633" s="342">
        <v>0</v>
      </c>
      <c r="U633" s="342">
        <v>66</v>
      </c>
      <c r="V633" s="342">
        <v>726</v>
      </c>
      <c r="W633" s="342"/>
      <c r="X633" s="342"/>
      <c r="Y633" s="342"/>
      <c r="Z633" s="342"/>
      <c r="AA633" s="342"/>
      <c r="AB633" s="342"/>
      <c r="AC633" s="342"/>
      <c r="AD633" s="342" t="s">
        <v>2340</v>
      </c>
      <c r="AE633" s="342" t="s">
        <v>2022</v>
      </c>
      <c r="AF633" s="342" t="s">
        <v>2022</v>
      </c>
      <c r="AG633" s="342"/>
    </row>
    <row r="634" spans="1:33" x14ac:dyDescent="0.3">
      <c r="A634" s="340" t="s">
        <v>820</v>
      </c>
      <c r="B634" s="342" t="s">
        <v>2000</v>
      </c>
      <c r="C634" s="342"/>
      <c r="D634" s="342" t="s">
        <v>55</v>
      </c>
      <c r="E634" s="342">
        <f t="shared" si="19"/>
        <v>19</v>
      </c>
      <c r="F634" s="342">
        <v>0</v>
      </c>
      <c r="G634" s="342">
        <v>19</v>
      </c>
      <c r="H634" s="342">
        <v>0</v>
      </c>
      <c r="I634" s="342"/>
      <c r="J634" s="342"/>
      <c r="K634" s="342"/>
      <c r="L634" s="342"/>
      <c r="M634" s="342"/>
      <c r="N634" s="342"/>
      <c r="O634" s="342"/>
      <c r="P634" s="342" t="s">
        <v>2001</v>
      </c>
      <c r="Q634" s="342"/>
      <c r="R634" s="342" t="s">
        <v>1138</v>
      </c>
      <c r="S634" s="342">
        <f t="shared" si="31"/>
        <v>19</v>
      </c>
      <c r="T634" s="342">
        <v>0</v>
      </c>
      <c r="U634" s="342">
        <v>19</v>
      </c>
      <c r="V634" s="342">
        <v>0</v>
      </c>
      <c r="W634" s="342"/>
      <c r="X634" s="342"/>
      <c r="Y634" s="342"/>
      <c r="Z634" s="342"/>
      <c r="AA634" s="342"/>
      <c r="AB634" s="342"/>
      <c r="AC634" s="342"/>
      <c r="AD634" s="342" t="s">
        <v>2340</v>
      </c>
      <c r="AE634" s="342" t="s">
        <v>2022</v>
      </c>
      <c r="AF634" s="342" t="s">
        <v>2022</v>
      </c>
      <c r="AG634" s="342"/>
    </row>
    <row r="635" spans="1:33" x14ac:dyDescent="0.3">
      <c r="A635" s="340" t="s">
        <v>821</v>
      </c>
      <c r="B635" s="342" t="s">
        <v>266</v>
      </c>
      <c r="C635" s="342"/>
      <c r="D635" s="342" t="s">
        <v>55</v>
      </c>
      <c r="E635" s="342">
        <f t="shared" si="19"/>
        <v>1064388</v>
      </c>
      <c r="F635" s="342">
        <v>408065</v>
      </c>
      <c r="G635" s="342">
        <v>585499</v>
      </c>
      <c r="H635" s="342">
        <v>70824</v>
      </c>
      <c r="I635" s="342"/>
      <c r="J635" s="342"/>
      <c r="K635" s="342"/>
      <c r="L635" s="342"/>
      <c r="M635" s="342"/>
      <c r="N635" s="342"/>
      <c r="O635" s="342"/>
      <c r="P635" s="342" t="s">
        <v>1277</v>
      </c>
      <c r="Q635" s="342"/>
      <c r="R635" s="342" t="s">
        <v>1138</v>
      </c>
      <c r="S635" s="342">
        <f t="shared" si="31"/>
        <v>1064388</v>
      </c>
      <c r="T635" s="342">
        <v>408065</v>
      </c>
      <c r="U635" s="342">
        <v>585499</v>
      </c>
      <c r="V635" s="342">
        <v>70824</v>
      </c>
      <c r="W635" s="342"/>
      <c r="X635" s="342"/>
      <c r="Y635" s="342"/>
      <c r="Z635" s="342"/>
      <c r="AA635" s="342"/>
      <c r="AB635" s="342"/>
      <c r="AC635" s="342"/>
      <c r="AD635" s="342" t="s">
        <v>2340</v>
      </c>
      <c r="AE635" s="342" t="s">
        <v>2343</v>
      </c>
      <c r="AF635" s="342" t="s">
        <v>2022</v>
      </c>
      <c r="AG635" s="342"/>
    </row>
    <row r="636" spans="1:33" x14ac:dyDescent="0.3">
      <c r="A636" s="340" t="s">
        <v>822</v>
      </c>
      <c r="B636" s="342" t="s">
        <v>267</v>
      </c>
      <c r="C636" s="342"/>
      <c r="D636" s="342" t="s">
        <v>55</v>
      </c>
      <c r="E636" s="342">
        <f t="shared" si="19"/>
        <v>0</v>
      </c>
      <c r="F636" s="342">
        <v>0</v>
      </c>
      <c r="G636" s="342">
        <v>0</v>
      </c>
      <c r="H636" s="342">
        <v>0</v>
      </c>
      <c r="I636" s="342"/>
      <c r="J636" s="342"/>
      <c r="K636" s="342"/>
      <c r="L636" s="342"/>
      <c r="M636" s="342"/>
      <c r="N636" s="342"/>
      <c r="O636" s="342"/>
      <c r="P636" s="342" t="s">
        <v>1190</v>
      </c>
      <c r="Q636" s="342"/>
      <c r="R636" s="342" t="s">
        <v>1138</v>
      </c>
      <c r="S636" s="342">
        <f t="shared" si="31"/>
        <v>0</v>
      </c>
      <c r="T636" s="342">
        <v>0</v>
      </c>
      <c r="U636" s="342">
        <v>0</v>
      </c>
      <c r="V636" s="342">
        <v>0</v>
      </c>
      <c r="W636" s="342"/>
      <c r="X636" s="342"/>
      <c r="Y636" s="342"/>
      <c r="Z636" s="342"/>
      <c r="AA636" s="342"/>
      <c r="AB636" s="342"/>
      <c r="AC636" s="342"/>
      <c r="AD636" s="342" t="s">
        <v>2340</v>
      </c>
      <c r="AE636" s="342" t="s">
        <v>2343</v>
      </c>
      <c r="AF636" s="342" t="s">
        <v>2022</v>
      </c>
      <c r="AG636" s="342"/>
    </row>
    <row r="637" spans="1:33" x14ac:dyDescent="0.3">
      <c r="A637" s="343" t="s">
        <v>823</v>
      </c>
      <c r="B637" s="344" t="s">
        <v>961</v>
      </c>
      <c r="C637" s="344"/>
      <c r="D637" s="344" t="s">
        <v>55</v>
      </c>
      <c r="E637" s="344">
        <f t="shared" si="19"/>
        <v>0</v>
      </c>
      <c r="F637" s="344">
        <v>0</v>
      </c>
      <c r="G637" s="344">
        <v>0</v>
      </c>
      <c r="H637" s="344">
        <v>0</v>
      </c>
      <c r="I637" s="344"/>
      <c r="J637" s="344"/>
      <c r="K637" s="344"/>
      <c r="L637" s="344"/>
      <c r="M637" s="344"/>
      <c r="N637" s="344"/>
      <c r="O637" s="344"/>
      <c r="P637" s="344" t="s">
        <v>1197</v>
      </c>
      <c r="Q637" s="344"/>
      <c r="R637" s="344" t="s">
        <v>1138</v>
      </c>
      <c r="S637" s="344">
        <f t="shared" si="31"/>
        <v>0</v>
      </c>
      <c r="T637" s="344">
        <v>0</v>
      </c>
      <c r="U637" s="344">
        <v>0</v>
      </c>
      <c r="V637" s="344">
        <v>0</v>
      </c>
      <c r="W637" s="344"/>
      <c r="X637" s="344"/>
      <c r="Y637" s="344"/>
      <c r="Z637" s="344"/>
      <c r="AA637" s="344"/>
      <c r="AB637" s="344"/>
      <c r="AC637" s="344"/>
      <c r="AD637" s="344" t="s">
        <v>2340</v>
      </c>
      <c r="AE637" s="344" t="s">
        <v>2343</v>
      </c>
      <c r="AF637" s="344" t="s">
        <v>2022</v>
      </c>
      <c r="AG637" s="344"/>
    </row>
    <row r="638" spans="1:33" x14ac:dyDescent="0.3">
      <c r="A638" s="340" t="s">
        <v>818</v>
      </c>
      <c r="B638" s="342" t="s">
        <v>324</v>
      </c>
      <c r="C638" s="342"/>
      <c r="D638" s="342" t="s">
        <v>55</v>
      </c>
      <c r="E638" s="342">
        <f t="shared" si="19"/>
        <v>126337</v>
      </c>
      <c r="F638" s="342">
        <f>F639+F640</f>
        <v>119031</v>
      </c>
      <c r="G638" s="342">
        <f t="shared" ref="G638:H638" si="34">G639+G640</f>
        <v>0</v>
      </c>
      <c r="H638" s="342">
        <f t="shared" si="34"/>
        <v>7306</v>
      </c>
      <c r="I638" s="342"/>
      <c r="J638" s="342"/>
      <c r="K638" s="342"/>
      <c r="L638" s="342"/>
      <c r="M638" s="342"/>
      <c r="N638" s="342"/>
      <c r="O638" s="342"/>
      <c r="P638" s="342" t="s">
        <v>1278</v>
      </c>
      <c r="Q638" s="342"/>
      <c r="R638" s="342" t="s">
        <v>1138</v>
      </c>
      <c r="S638" s="342">
        <f t="shared" si="31"/>
        <v>126337</v>
      </c>
      <c r="T638" s="342">
        <f>T639+T640</f>
        <v>119031</v>
      </c>
      <c r="U638" s="342">
        <f t="shared" ref="U638" si="35">U639+U640</f>
        <v>0</v>
      </c>
      <c r="V638" s="342">
        <f t="shared" ref="V638" si="36">V639+V640</f>
        <v>7306</v>
      </c>
      <c r="W638" s="342"/>
      <c r="X638" s="342"/>
      <c r="Y638" s="342"/>
      <c r="Z638" s="342"/>
      <c r="AA638" s="342"/>
      <c r="AB638" s="342"/>
      <c r="AC638" s="342"/>
      <c r="AD638" s="342" t="s">
        <v>2340</v>
      </c>
      <c r="AE638" s="342" t="s">
        <v>2022</v>
      </c>
      <c r="AF638" s="342" t="s">
        <v>2022</v>
      </c>
      <c r="AG638" s="342"/>
    </row>
    <row r="639" spans="1:33" x14ac:dyDescent="0.3">
      <c r="A639" s="340" t="s">
        <v>824</v>
      </c>
      <c r="B639" s="342" t="s">
        <v>268</v>
      </c>
      <c r="C639" s="342"/>
      <c r="D639" s="342" t="s">
        <v>55</v>
      </c>
      <c r="E639" s="342">
        <f t="shared" si="19"/>
        <v>126337</v>
      </c>
      <c r="F639" s="342">
        <v>119031</v>
      </c>
      <c r="G639" s="342">
        <v>0</v>
      </c>
      <c r="H639" s="342">
        <v>7306</v>
      </c>
      <c r="I639" s="342"/>
      <c r="J639" s="342"/>
      <c r="K639" s="342"/>
      <c r="L639" s="342"/>
      <c r="M639" s="342"/>
      <c r="N639" s="342"/>
      <c r="O639" s="342"/>
      <c r="P639" s="342" t="s">
        <v>1192</v>
      </c>
      <c r="Q639" s="342"/>
      <c r="R639" s="342" t="s">
        <v>1138</v>
      </c>
      <c r="S639" s="342">
        <f t="shared" si="31"/>
        <v>126337</v>
      </c>
      <c r="T639" s="342">
        <v>119031</v>
      </c>
      <c r="U639" s="342">
        <v>0</v>
      </c>
      <c r="V639" s="342">
        <v>7306</v>
      </c>
      <c r="W639" s="342"/>
      <c r="X639" s="342"/>
      <c r="Y639" s="342"/>
      <c r="Z639" s="342"/>
      <c r="AA639" s="342"/>
      <c r="AB639" s="342"/>
      <c r="AC639" s="342"/>
      <c r="AD639" s="342" t="s">
        <v>2340</v>
      </c>
      <c r="AE639" s="342" t="s">
        <v>2022</v>
      </c>
      <c r="AF639" s="342" t="s">
        <v>2022</v>
      </c>
      <c r="AG639" s="342"/>
    </row>
    <row r="640" spans="1:33" x14ac:dyDescent="0.3">
      <c r="A640" s="340" t="s">
        <v>825</v>
      </c>
      <c r="B640" s="342" t="s">
        <v>797</v>
      </c>
      <c r="C640" s="342"/>
      <c r="D640" s="342" t="s">
        <v>55</v>
      </c>
      <c r="E640" s="342">
        <f t="shared" si="19"/>
        <v>0</v>
      </c>
      <c r="F640" s="342">
        <v>0</v>
      </c>
      <c r="G640" s="342">
        <v>0</v>
      </c>
      <c r="H640" s="342">
        <v>0</v>
      </c>
      <c r="I640" s="342"/>
      <c r="J640" s="342"/>
      <c r="K640" s="342"/>
      <c r="L640" s="342"/>
      <c r="M640" s="342"/>
      <c r="N640" s="342"/>
      <c r="O640" s="342"/>
      <c r="P640" s="342" t="s">
        <v>1198</v>
      </c>
      <c r="Q640" s="342"/>
      <c r="R640" s="342" t="s">
        <v>1138</v>
      </c>
      <c r="S640" s="342">
        <f t="shared" si="31"/>
        <v>0</v>
      </c>
      <c r="T640" s="342">
        <v>0</v>
      </c>
      <c r="U640" s="342">
        <v>0</v>
      </c>
      <c r="V640" s="342">
        <v>0</v>
      </c>
      <c r="W640" s="342"/>
      <c r="X640" s="342"/>
      <c r="Y640" s="342"/>
      <c r="Z640" s="342"/>
      <c r="AA640" s="342"/>
      <c r="AB640" s="342"/>
      <c r="AC640" s="342"/>
      <c r="AD640" s="342" t="s">
        <v>2340</v>
      </c>
      <c r="AE640" s="342" t="s">
        <v>2022</v>
      </c>
      <c r="AF640" s="342" t="s">
        <v>2022</v>
      </c>
      <c r="AG640" s="342"/>
    </row>
    <row r="641" spans="1:33" s="124" customFormat="1" x14ac:dyDescent="0.3">
      <c r="A641" s="340" t="s">
        <v>2576</v>
      </c>
      <c r="B641" s="342" t="s">
        <v>2431</v>
      </c>
      <c r="C641" s="342"/>
      <c r="D641" s="342"/>
      <c r="E641" s="342"/>
      <c r="F641" s="342"/>
      <c r="G641" s="342"/>
      <c r="H641" s="342"/>
      <c r="I641" s="342"/>
      <c r="J641" s="342"/>
      <c r="K641" s="342"/>
      <c r="L641" s="342"/>
      <c r="M641" s="342"/>
      <c r="N641" s="342"/>
      <c r="O641" s="342"/>
      <c r="P641" s="342" t="s">
        <v>2432</v>
      </c>
      <c r="Q641" s="342"/>
      <c r="R641" s="342"/>
      <c r="S641" s="342"/>
      <c r="T641" s="342"/>
      <c r="U641" s="342"/>
      <c r="V641" s="342"/>
      <c r="W641" s="342"/>
      <c r="X641" s="342"/>
      <c r="Y641" s="342"/>
      <c r="Z641" s="342"/>
      <c r="AA641" s="342"/>
      <c r="AB641" s="342"/>
      <c r="AC641" s="342"/>
      <c r="AD641" s="342"/>
      <c r="AE641" s="342"/>
      <c r="AF641" s="342"/>
      <c r="AG641" s="342"/>
    </row>
    <row r="642" spans="1:33" s="124" customFormat="1" x14ac:dyDescent="0.3">
      <c r="A642" s="340" t="s">
        <v>2600</v>
      </c>
      <c r="B642" s="342" t="s">
        <v>2423</v>
      </c>
      <c r="C642" s="342"/>
      <c r="D642" s="342"/>
      <c r="E642" s="342"/>
      <c r="F642" s="342"/>
      <c r="G642" s="342"/>
      <c r="H642" s="342"/>
      <c r="I642" s="342"/>
      <c r="J642" s="342"/>
      <c r="K642" s="342"/>
      <c r="L642" s="342"/>
      <c r="M642" s="342"/>
      <c r="N642" s="342"/>
      <c r="O642" s="342"/>
      <c r="P642" s="342" t="s">
        <v>2424</v>
      </c>
      <c r="Q642" s="342"/>
      <c r="R642" s="342"/>
      <c r="S642" s="342"/>
      <c r="T642" s="342"/>
      <c r="U642" s="342"/>
      <c r="V642" s="342"/>
      <c r="W642" s="342"/>
      <c r="X642" s="342"/>
      <c r="Y642" s="342"/>
      <c r="Z642" s="342"/>
      <c r="AA642" s="342"/>
      <c r="AB642" s="342"/>
      <c r="AC642" s="342"/>
      <c r="AD642" s="342"/>
      <c r="AE642" s="342"/>
      <c r="AF642" s="342"/>
      <c r="AG642" s="342"/>
    </row>
    <row r="643" spans="1:33" s="124" customFormat="1" x14ac:dyDescent="0.3">
      <c r="A643" s="340" t="s">
        <v>2601</v>
      </c>
      <c r="B643" s="342" t="s">
        <v>2599</v>
      </c>
      <c r="C643" s="342"/>
      <c r="D643" s="342"/>
      <c r="E643" s="342"/>
      <c r="F643" s="342"/>
      <c r="G643" s="342"/>
      <c r="H643" s="342"/>
      <c r="I643" s="342"/>
      <c r="J643" s="342"/>
      <c r="K643" s="342"/>
      <c r="L643" s="342"/>
      <c r="M643" s="342"/>
      <c r="N643" s="342"/>
      <c r="O643" s="342"/>
      <c r="P643" s="342" t="s">
        <v>2577</v>
      </c>
      <c r="Q643" s="342"/>
      <c r="R643" s="342"/>
      <c r="S643" s="342"/>
      <c r="T643" s="342"/>
      <c r="U643" s="342"/>
      <c r="V643" s="342"/>
      <c r="W643" s="342"/>
      <c r="X643" s="342"/>
      <c r="Y643" s="342"/>
      <c r="Z643" s="342"/>
      <c r="AA643" s="342"/>
      <c r="AB643" s="342"/>
      <c r="AC643" s="342"/>
      <c r="AD643" s="342"/>
      <c r="AE643" s="342"/>
      <c r="AF643" s="342"/>
      <c r="AG643" s="342"/>
    </row>
    <row r="644" spans="1:33" s="124" customFormat="1" x14ac:dyDescent="0.3">
      <c r="A644" s="340" t="s">
        <v>2606</v>
      </c>
      <c r="B644" s="342" t="s">
        <v>2602</v>
      </c>
      <c r="C644" s="342"/>
      <c r="D644" s="342"/>
      <c r="E644" s="342"/>
      <c r="F644" s="342"/>
      <c r="G644" s="342"/>
      <c r="H644" s="342"/>
      <c r="I644" s="342"/>
      <c r="J644" s="342"/>
      <c r="K644" s="342"/>
      <c r="L644" s="342"/>
      <c r="M644" s="342"/>
      <c r="N644" s="342"/>
      <c r="O644" s="342"/>
      <c r="P644" s="342" t="s">
        <v>2603</v>
      </c>
      <c r="Q644" s="342"/>
      <c r="R644" s="342"/>
      <c r="S644" s="342"/>
      <c r="T644" s="342"/>
      <c r="U644" s="342"/>
      <c r="V644" s="342"/>
      <c r="W644" s="342"/>
      <c r="X644" s="342"/>
      <c r="Y644" s="342"/>
      <c r="Z644" s="342"/>
      <c r="AA644" s="342"/>
      <c r="AB644" s="342"/>
      <c r="AC644" s="342"/>
      <c r="AD644" s="342"/>
      <c r="AE644" s="342"/>
      <c r="AF644" s="342"/>
      <c r="AG644" s="342"/>
    </row>
    <row r="645" spans="1:33" x14ac:dyDescent="0.3">
      <c r="A645" s="340" t="s">
        <v>1280</v>
      </c>
      <c r="B645" s="341" t="s">
        <v>2399</v>
      </c>
      <c r="C645" s="342"/>
      <c r="D645" s="342"/>
      <c r="E645" s="342"/>
      <c r="F645" s="342"/>
      <c r="G645" s="342"/>
      <c r="H645" s="342"/>
      <c r="I645" s="342"/>
      <c r="J645" s="342"/>
      <c r="K645" s="342"/>
      <c r="L645" s="342"/>
      <c r="M645" s="342"/>
      <c r="N645" s="342"/>
      <c r="O645" s="342"/>
      <c r="P645" s="341" t="s">
        <v>2399</v>
      </c>
      <c r="Q645" s="342"/>
      <c r="R645" s="342"/>
      <c r="S645" s="342"/>
      <c r="T645" s="342"/>
      <c r="U645" s="342"/>
      <c r="V645" s="342"/>
      <c r="W645" s="342"/>
      <c r="X645" s="342"/>
      <c r="Y645" s="342"/>
      <c r="Z645" s="342"/>
      <c r="AA645" s="342"/>
      <c r="AB645" s="342"/>
      <c r="AC645" s="342"/>
      <c r="AD645" s="342"/>
      <c r="AE645" s="342"/>
      <c r="AF645" s="342"/>
      <c r="AG645" s="342"/>
    </row>
    <row r="646" spans="1:33" x14ac:dyDescent="0.3">
      <c r="A646" s="340" t="s">
        <v>1281</v>
      </c>
      <c r="B646" s="342" t="s">
        <v>1294</v>
      </c>
      <c r="C646" s="342"/>
      <c r="D646" s="342"/>
      <c r="E646" s="342"/>
      <c r="F646" s="342"/>
      <c r="G646" s="342"/>
      <c r="H646" s="342"/>
      <c r="I646" s="342"/>
      <c r="J646" s="342"/>
      <c r="K646" s="342"/>
      <c r="L646" s="342"/>
      <c r="M646" s="342"/>
      <c r="N646" s="342"/>
      <c r="O646" s="342"/>
      <c r="P646" s="342" t="s">
        <v>1305</v>
      </c>
      <c r="Q646" s="342"/>
      <c r="R646" s="342"/>
      <c r="S646" s="342"/>
      <c r="T646" s="342"/>
      <c r="U646" s="342"/>
      <c r="V646" s="342"/>
      <c r="W646" s="342"/>
      <c r="X646" s="342"/>
      <c r="Y646" s="342"/>
      <c r="Z646" s="342"/>
      <c r="AA646" s="342"/>
      <c r="AB646" s="342"/>
      <c r="AC646" s="342"/>
      <c r="AD646" s="342"/>
      <c r="AE646" s="342"/>
      <c r="AF646" s="342"/>
      <c r="AG646" s="342"/>
    </row>
    <row r="647" spans="1:33" x14ac:dyDescent="0.3">
      <c r="A647" s="340" t="s">
        <v>1282</v>
      </c>
      <c r="B647" s="342"/>
      <c r="C647" s="342" t="s">
        <v>252</v>
      </c>
      <c r="D647" s="342"/>
      <c r="E647" s="342"/>
      <c r="F647" s="342"/>
      <c r="G647" s="342"/>
      <c r="H647" s="342"/>
      <c r="I647" s="342"/>
      <c r="J647" s="342"/>
      <c r="K647" s="342"/>
      <c r="L647" s="342"/>
      <c r="M647" s="342"/>
      <c r="N647" s="342"/>
      <c r="O647" s="342"/>
      <c r="P647" s="342"/>
      <c r="Q647" s="342" t="s">
        <v>1296</v>
      </c>
      <c r="R647" s="342"/>
      <c r="S647" s="342"/>
      <c r="T647" s="342"/>
      <c r="U647" s="342"/>
      <c r="V647" s="342"/>
      <c r="W647" s="342"/>
      <c r="X647" s="342"/>
      <c r="Y647" s="342"/>
      <c r="Z647" s="342"/>
      <c r="AA647" s="342"/>
      <c r="AB647" s="342"/>
      <c r="AC647" s="342"/>
      <c r="AD647" s="342"/>
      <c r="AE647" s="342"/>
      <c r="AF647" s="342"/>
      <c r="AG647" s="342"/>
    </row>
    <row r="648" spans="1:33" x14ac:dyDescent="0.3">
      <c r="A648" s="340" t="s">
        <v>1283</v>
      </c>
      <c r="B648" s="342"/>
      <c r="C648" s="342" t="s">
        <v>253</v>
      </c>
      <c r="D648" s="342"/>
      <c r="E648" s="342"/>
      <c r="F648" s="342"/>
      <c r="G648" s="342"/>
      <c r="H648" s="342"/>
      <c r="I648" s="342"/>
      <c r="J648" s="342"/>
      <c r="K648" s="342"/>
      <c r="L648" s="342"/>
      <c r="M648" s="342"/>
      <c r="N648" s="342"/>
      <c r="O648" s="342"/>
      <c r="P648" s="342"/>
      <c r="Q648" s="342" t="s">
        <v>1297</v>
      </c>
      <c r="R648" s="342"/>
      <c r="S648" s="342"/>
      <c r="T648" s="342"/>
      <c r="U648" s="342"/>
      <c r="V648" s="342"/>
      <c r="W648" s="342"/>
      <c r="X648" s="342"/>
      <c r="Y648" s="342"/>
      <c r="Z648" s="342"/>
      <c r="AA648" s="342"/>
      <c r="AB648" s="342"/>
      <c r="AC648" s="342"/>
      <c r="AD648" s="342"/>
      <c r="AE648" s="342"/>
      <c r="AF648" s="342"/>
      <c r="AG648" s="342"/>
    </row>
    <row r="649" spans="1:33" x14ac:dyDescent="0.3">
      <c r="A649" s="340" t="s">
        <v>1284</v>
      </c>
      <c r="B649" s="342"/>
      <c r="C649" s="342" t="s">
        <v>1306</v>
      </c>
      <c r="D649" s="342"/>
      <c r="E649" s="342"/>
      <c r="F649" s="342"/>
      <c r="G649" s="342"/>
      <c r="H649" s="342"/>
      <c r="I649" s="342"/>
      <c r="J649" s="342"/>
      <c r="K649" s="342"/>
      <c r="L649" s="342"/>
      <c r="M649" s="342"/>
      <c r="N649" s="342"/>
      <c r="O649" s="342"/>
      <c r="P649" s="342"/>
      <c r="Q649" s="342" t="s">
        <v>1298</v>
      </c>
      <c r="R649" s="342"/>
      <c r="S649" s="342"/>
      <c r="T649" s="342"/>
      <c r="U649" s="342"/>
      <c r="V649" s="342"/>
      <c r="W649" s="342"/>
      <c r="X649" s="342"/>
      <c r="Y649" s="342"/>
      <c r="Z649" s="342"/>
      <c r="AA649" s="342"/>
      <c r="AB649" s="342"/>
      <c r="AC649" s="342"/>
      <c r="AD649" s="342"/>
      <c r="AE649" s="342"/>
      <c r="AF649" s="342"/>
      <c r="AG649" s="342"/>
    </row>
    <row r="650" spans="1:33" x14ac:dyDescent="0.3">
      <c r="A650" s="340" t="s">
        <v>1285</v>
      </c>
      <c r="B650" s="342"/>
      <c r="C650" s="342" t="s">
        <v>254</v>
      </c>
      <c r="D650" s="342"/>
      <c r="E650" s="342"/>
      <c r="F650" s="342"/>
      <c r="G650" s="342"/>
      <c r="H650" s="342"/>
      <c r="I650" s="342"/>
      <c r="J650" s="342"/>
      <c r="K650" s="342"/>
      <c r="L650" s="342"/>
      <c r="M650" s="342"/>
      <c r="N650" s="342"/>
      <c r="O650" s="342"/>
      <c r="P650" s="342"/>
      <c r="Q650" s="342" t="s">
        <v>1299</v>
      </c>
      <c r="R650" s="342"/>
      <c r="S650" s="342"/>
      <c r="T650" s="342"/>
      <c r="U650" s="342"/>
      <c r="V650" s="342"/>
      <c r="W650" s="342"/>
      <c r="X650" s="342"/>
      <c r="Y650" s="342"/>
      <c r="Z650" s="342"/>
      <c r="AA650" s="342"/>
      <c r="AB650" s="342"/>
      <c r="AC650" s="342"/>
      <c r="AD650" s="342"/>
      <c r="AE650" s="342"/>
      <c r="AF650" s="342"/>
      <c r="AG650" s="342"/>
    </row>
    <row r="651" spans="1:33" x14ac:dyDescent="0.3">
      <c r="A651" s="340" t="s">
        <v>1286</v>
      </c>
      <c r="B651" s="342"/>
      <c r="C651" s="342" t="s">
        <v>1307</v>
      </c>
      <c r="D651" s="342"/>
      <c r="E651" s="342"/>
      <c r="F651" s="342"/>
      <c r="G651" s="342"/>
      <c r="H651" s="342"/>
      <c r="I651" s="342"/>
      <c r="J651" s="342"/>
      <c r="K651" s="342"/>
      <c r="L651" s="342"/>
      <c r="M651" s="342"/>
      <c r="N651" s="342"/>
      <c r="O651" s="342"/>
      <c r="P651" s="342"/>
      <c r="Q651" s="342" t="s">
        <v>1308</v>
      </c>
      <c r="R651" s="342"/>
      <c r="S651" s="342"/>
      <c r="T651" s="342"/>
      <c r="U651" s="342"/>
      <c r="V651" s="342"/>
      <c r="W651" s="342"/>
      <c r="X651" s="342"/>
      <c r="Y651" s="342"/>
      <c r="Z651" s="342"/>
      <c r="AA651" s="342"/>
      <c r="AB651" s="342"/>
      <c r="AC651" s="342"/>
      <c r="AD651" s="342"/>
      <c r="AE651" s="342"/>
      <c r="AF651" s="342"/>
      <c r="AG651" s="342"/>
    </row>
    <row r="652" spans="1:33" x14ac:dyDescent="0.3">
      <c r="A652" s="340" t="s">
        <v>1287</v>
      </c>
      <c r="B652" s="342"/>
      <c r="C652" s="342" t="s">
        <v>255</v>
      </c>
      <c r="D652" s="342"/>
      <c r="E652" s="342"/>
      <c r="F652" s="342"/>
      <c r="G652" s="342"/>
      <c r="H652" s="342"/>
      <c r="I652" s="342"/>
      <c r="J652" s="342"/>
      <c r="K652" s="342"/>
      <c r="L652" s="342"/>
      <c r="M652" s="342"/>
      <c r="N652" s="342"/>
      <c r="O652" s="342"/>
      <c r="P652" s="342"/>
      <c r="Q652" s="342" t="s">
        <v>1300</v>
      </c>
      <c r="R652" s="342"/>
      <c r="S652" s="342"/>
      <c r="T652" s="342"/>
      <c r="U652" s="342"/>
      <c r="V652" s="342"/>
      <c r="W652" s="342"/>
      <c r="X652" s="342"/>
      <c r="Y652" s="342"/>
      <c r="Z652" s="342"/>
      <c r="AA652" s="342"/>
      <c r="AB652" s="342"/>
      <c r="AC652" s="342"/>
      <c r="AD652" s="342"/>
      <c r="AE652" s="342"/>
      <c r="AF652" s="342"/>
      <c r="AG652" s="342"/>
    </row>
    <row r="653" spans="1:33" x14ac:dyDescent="0.3">
      <c r="A653" s="340" t="s">
        <v>1288</v>
      </c>
      <c r="B653" s="342"/>
      <c r="C653" s="342" t="s">
        <v>257</v>
      </c>
      <c r="D653" s="342"/>
      <c r="E653" s="342"/>
      <c r="F653" s="342"/>
      <c r="G653" s="342"/>
      <c r="H653" s="342"/>
      <c r="I653" s="342"/>
      <c r="J653" s="342"/>
      <c r="K653" s="342"/>
      <c r="L653" s="342"/>
      <c r="M653" s="342"/>
      <c r="N653" s="342"/>
      <c r="O653" s="342"/>
      <c r="P653" s="342"/>
      <c r="Q653" s="342" t="s">
        <v>1302</v>
      </c>
      <c r="R653" s="342"/>
      <c r="S653" s="342"/>
      <c r="T653" s="342"/>
      <c r="U653" s="342"/>
      <c r="V653" s="342"/>
      <c r="W653" s="342"/>
      <c r="X653" s="342"/>
      <c r="Y653" s="342"/>
      <c r="Z653" s="342"/>
      <c r="AA653" s="342"/>
      <c r="AB653" s="342"/>
      <c r="AC653" s="342"/>
      <c r="AD653" s="342"/>
      <c r="AE653" s="342"/>
      <c r="AF653" s="342"/>
      <c r="AG653" s="342"/>
    </row>
    <row r="654" spans="1:33" x14ac:dyDescent="0.3">
      <c r="A654" s="340" t="s">
        <v>1289</v>
      </c>
      <c r="B654" s="342"/>
      <c r="C654" s="342" t="s">
        <v>251</v>
      </c>
      <c r="D654" s="342"/>
      <c r="E654" s="342"/>
      <c r="F654" s="342"/>
      <c r="G654" s="342"/>
      <c r="H654" s="342"/>
      <c r="I654" s="342"/>
      <c r="J654" s="342"/>
      <c r="K654" s="342"/>
      <c r="L654" s="342"/>
      <c r="M654" s="342"/>
      <c r="N654" s="342"/>
      <c r="O654" s="342"/>
      <c r="P654" s="342"/>
      <c r="Q654" s="342" t="s">
        <v>1303</v>
      </c>
      <c r="R654" s="342"/>
      <c r="S654" s="342"/>
      <c r="T654" s="342"/>
      <c r="U654" s="342"/>
      <c r="V654" s="342"/>
      <c r="W654" s="342"/>
      <c r="X654" s="342"/>
      <c r="Y654" s="342"/>
      <c r="Z654" s="342"/>
      <c r="AA654" s="342"/>
      <c r="AB654" s="342"/>
      <c r="AC654" s="342"/>
      <c r="AD654" s="342"/>
      <c r="AE654" s="342"/>
      <c r="AF654" s="342"/>
      <c r="AG654" s="342"/>
    </row>
    <row r="655" spans="1:33" x14ac:dyDescent="0.3">
      <c r="A655" s="340" t="s">
        <v>1290</v>
      </c>
      <c r="B655" s="342"/>
      <c r="C655" s="342" t="s">
        <v>256</v>
      </c>
      <c r="D655" s="342"/>
      <c r="E655" s="342"/>
      <c r="F655" s="342"/>
      <c r="G655" s="342"/>
      <c r="H655" s="342"/>
      <c r="I655" s="342"/>
      <c r="J655" s="342"/>
      <c r="K655" s="342"/>
      <c r="L655" s="342"/>
      <c r="M655" s="342"/>
      <c r="N655" s="342"/>
      <c r="O655" s="342"/>
      <c r="P655" s="342"/>
      <c r="Q655" s="342" t="s">
        <v>1301</v>
      </c>
      <c r="R655" s="342"/>
      <c r="S655" s="342"/>
      <c r="T655" s="342"/>
      <c r="U655" s="342"/>
      <c r="V655" s="342"/>
      <c r="W655" s="342"/>
      <c r="X655" s="342"/>
      <c r="Y655" s="342"/>
      <c r="Z655" s="342"/>
      <c r="AA655" s="342"/>
      <c r="AB655" s="342"/>
      <c r="AC655" s="342"/>
      <c r="AD655" s="342"/>
      <c r="AE655" s="342"/>
      <c r="AF655" s="342"/>
      <c r="AG655" s="342"/>
    </row>
    <row r="656" spans="1:33" x14ac:dyDescent="0.3">
      <c r="A656" s="340" t="s">
        <v>1291</v>
      </c>
      <c r="B656" s="342"/>
      <c r="C656" s="342" t="s">
        <v>320</v>
      </c>
      <c r="D656" s="342"/>
      <c r="E656" s="342"/>
      <c r="F656" s="342"/>
      <c r="G656" s="342"/>
      <c r="H656" s="342"/>
      <c r="I656" s="342"/>
      <c r="J656" s="342"/>
      <c r="K656" s="342"/>
      <c r="L656" s="342"/>
      <c r="M656" s="342"/>
      <c r="N656" s="342"/>
      <c r="O656" s="342"/>
      <c r="P656" s="342"/>
      <c r="Q656" s="342" t="s">
        <v>1304</v>
      </c>
      <c r="R656" s="342"/>
      <c r="S656" s="342"/>
      <c r="T656" s="342"/>
      <c r="U656" s="342"/>
      <c r="V656" s="342"/>
      <c r="W656" s="342"/>
      <c r="X656" s="342"/>
      <c r="Y656" s="342"/>
      <c r="Z656" s="342"/>
      <c r="AA656" s="342"/>
      <c r="AB656" s="342"/>
      <c r="AC656" s="342"/>
      <c r="AD656" s="342"/>
      <c r="AE656" s="342"/>
      <c r="AF656" s="342"/>
      <c r="AG656" s="342"/>
    </row>
    <row r="657" spans="1:33" s="124" customFormat="1" x14ac:dyDescent="0.3">
      <c r="A657" s="340" t="s">
        <v>2393</v>
      </c>
      <c r="B657" s="342"/>
      <c r="C657" s="342" t="s">
        <v>2395</v>
      </c>
      <c r="D657" s="342"/>
      <c r="E657" s="342"/>
      <c r="F657" s="342"/>
      <c r="G657" s="342"/>
      <c r="H657" s="342"/>
      <c r="I657" s="342"/>
      <c r="J657" s="342"/>
      <c r="K657" s="342"/>
      <c r="L657" s="342"/>
      <c r="M657" s="342"/>
      <c r="N657" s="342"/>
      <c r="O657" s="342"/>
      <c r="P657" s="342"/>
      <c r="Q657" s="342" t="s">
        <v>2397</v>
      </c>
      <c r="R657" s="342"/>
      <c r="S657" s="342"/>
      <c r="T657" s="342"/>
      <c r="U657" s="342"/>
      <c r="V657" s="342"/>
      <c r="W657" s="342"/>
      <c r="X657" s="342"/>
      <c r="Y657" s="342"/>
      <c r="Z657" s="342"/>
      <c r="AA657" s="342"/>
      <c r="AB657" s="342"/>
      <c r="AC657" s="342"/>
      <c r="AD657" s="342"/>
      <c r="AE657" s="342"/>
      <c r="AF657" s="342"/>
      <c r="AG657" s="342"/>
    </row>
    <row r="658" spans="1:33" s="124" customFormat="1" x14ac:dyDescent="0.3">
      <c r="A658" s="340" t="s">
        <v>2394</v>
      </c>
      <c r="B658" s="342"/>
      <c r="C658" s="342" t="s">
        <v>2396</v>
      </c>
      <c r="D658" s="342"/>
      <c r="E658" s="342"/>
      <c r="F658" s="342"/>
      <c r="G658" s="342"/>
      <c r="H658" s="342"/>
      <c r="I658" s="342"/>
      <c r="J658" s="342"/>
      <c r="K658" s="342"/>
      <c r="L658" s="342"/>
      <c r="M658" s="342"/>
      <c r="N658" s="342"/>
      <c r="O658" s="342"/>
      <c r="P658" s="342"/>
      <c r="Q658" s="342" t="s">
        <v>2398</v>
      </c>
      <c r="R658" s="342"/>
      <c r="S658" s="342"/>
      <c r="T658" s="342"/>
      <c r="U658" s="342"/>
      <c r="V658" s="342"/>
      <c r="W658" s="342"/>
      <c r="X658" s="342"/>
      <c r="Y658" s="342"/>
      <c r="Z658" s="342"/>
      <c r="AA658" s="342"/>
      <c r="AB658" s="342"/>
      <c r="AC658" s="342"/>
      <c r="AD658" s="342"/>
      <c r="AE658" s="342"/>
      <c r="AF658" s="342"/>
      <c r="AG658" s="342"/>
    </row>
    <row r="659" spans="1:33" x14ac:dyDescent="0.3">
      <c r="A659" s="340" t="s">
        <v>1292</v>
      </c>
      <c r="B659" s="342"/>
      <c r="C659" s="342" t="s">
        <v>317</v>
      </c>
      <c r="D659" s="342"/>
      <c r="E659" s="342"/>
      <c r="F659" s="342"/>
      <c r="G659" s="342"/>
      <c r="H659" s="342"/>
      <c r="I659" s="342"/>
      <c r="J659" s="342"/>
      <c r="K659" s="342"/>
      <c r="L659" s="342"/>
      <c r="M659" s="342"/>
      <c r="N659" s="342"/>
      <c r="O659" s="342"/>
      <c r="P659" s="342"/>
      <c r="Q659" s="342" t="s">
        <v>1426</v>
      </c>
      <c r="R659" s="342"/>
      <c r="S659" s="342"/>
      <c r="T659" s="342"/>
      <c r="U659" s="342"/>
      <c r="V659" s="342"/>
      <c r="W659" s="342"/>
      <c r="X659" s="342"/>
      <c r="Y659" s="342"/>
      <c r="Z659" s="342"/>
      <c r="AA659" s="342"/>
      <c r="AB659" s="342"/>
      <c r="AC659" s="342"/>
      <c r="AD659" s="342"/>
      <c r="AE659" s="342"/>
      <c r="AF659" s="342"/>
      <c r="AG659" s="342"/>
    </row>
    <row r="660" spans="1:33" x14ac:dyDescent="0.3">
      <c r="A660" s="340" t="s">
        <v>1295</v>
      </c>
      <c r="B660" s="342"/>
      <c r="C660" s="342" t="s">
        <v>2400</v>
      </c>
      <c r="D660" s="342"/>
      <c r="E660" s="342"/>
      <c r="F660" s="342"/>
      <c r="G660" s="342"/>
      <c r="H660" s="342"/>
      <c r="I660" s="342"/>
      <c r="J660" s="342"/>
      <c r="K660" s="342"/>
      <c r="L660" s="342"/>
      <c r="M660" s="342"/>
      <c r="N660" s="342"/>
      <c r="O660" s="342"/>
      <c r="P660" s="342"/>
      <c r="Q660" s="342" t="s">
        <v>2401</v>
      </c>
      <c r="R660" s="342"/>
      <c r="S660" s="342"/>
      <c r="T660" s="342"/>
      <c r="U660" s="342"/>
      <c r="V660" s="342"/>
      <c r="W660" s="342"/>
      <c r="X660" s="342"/>
      <c r="Y660" s="342"/>
      <c r="Z660" s="342"/>
      <c r="AA660" s="342"/>
      <c r="AB660" s="342"/>
      <c r="AC660" s="342"/>
      <c r="AD660" s="342"/>
      <c r="AE660" s="342"/>
      <c r="AF660" s="342"/>
      <c r="AG660" s="342"/>
    </row>
    <row r="661" spans="1:33" s="124" customFormat="1" x14ac:dyDescent="0.3">
      <c r="A661" s="340" t="s">
        <v>1421</v>
      </c>
      <c r="B661" s="342"/>
      <c r="C661" s="342" t="s">
        <v>1425</v>
      </c>
      <c r="D661" s="342"/>
      <c r="E661" s="342"/>
      <c r="F661" s="342"/>
      <c r="G661" s="342"/>
      <c r="H661" s="342"/>
      <c r="I661" s="342"/>
      <c r="J661" s="342"/>
      <c r="K661" s="342"/>
      <c r="L661" s="342"/>
      <c r="M661" s="342"/>
      <c r="N661" s="342"/>
      <c r="O661" s="342"/>
      <c r="P661" s="342"/>
      <c r="Q661" s="342" t="s">
        <v>1427</v>
      </c>
      <c r="R661" s="342"/>
      <c r="S661" s="342"/>
      <c r="T661" s="342"/>
      <c r="U661" s="342"/>
      <c r="V661" s="342"/>
      <c r="W661" s="342"/>
      <c r="X661" s="342"/>
      <c r="Y661" s="342"/>
      <c r="Z661" s="342"/>
      <c r="AA661" s="342"/>
      <c r="AB661" s="342"/>
      <c r="AC661" s="342"/>
      <c r="AD661" s="342"/>
      <c r="AE661" s="342"/>
      <c r="AF661" s="342"/>
      <c r="AG661" s="342"/>
    </row>
    <row r="662" spans="1:33" s="124" customFormat="1" x14ac:dyDescent="0.3">
      <c r="A662" s="340" t="s">
        <v>1423</v>
      </c>
      <c r="B662" s="342"/>
      <c r="C662" s="342" t="s">
        <v>1420</v>
      </c>
      <c r="D662" s="342"/>
      <c r="E662" s="342"/>
      <c r="F662" s="342"/>
      <c r="G662" s="342"/>
      <c r="H662" s="342"/>
      <c r="I662" s="342"/>
      <c r="J662" s="342"/>
      <c r="K662" s="342"/>
      <c r="L662" s="342"/>
      <c r="M662" s="342"/>
      <c r="N662" s="342"/>
      <c r="O662" s="342"/>
      <c r="P662" s="342"/>
      <c r="Q662" s="342" t="s">
        <v>1428</v>
      </c>
      <c r="R662" s="342"/>
      <c r="S662" s="342"/>
      <c r="T662" s="342"/>
      <c r="U662" s="342"/>
      <c r="V662" s="342"/>
      <c r="W662" s="342"/>
      <c r="X662" s="342"/>
      <c r="Y662" s="342"/>
      <c r="Z662" s="342"/>
      <c r="AA662" s="342"/>
      <c r="AB662" s="342"/>
      <c r="AC662" s="342"/>
      <c r="AD662" s="342"/>
      <c r="AE662" s="342"/>
      <c r="AF662" s="342"/>
      <c r="AG662" s="342"/>
    </row>
    <row r="663" spans="1:33" s="124" customFormat="1" x14ac:dyDescent="0.3">
      <c r="A663" s="340" t="s">
        <v>1424</v>
      </c>
      <c r="B663" s="342"/>
      <c r="C663" s="342" t="s">
        <v>1422</v>
      </c>
      <c r="D663" s="342"/>
      <c r="E663" s="342"/>
      <c r="F663" s="342"/>
      <c r="G663" s="342"/>
      <c r="H663" s="342"/>
      <c r="I663" s="342"/>
      <c r="J663" s="342"/>
      <c r="K663" s="342"/>
      <c r="L663" s="342"/>
      <c r="M663" s="342"/>
      <c r="N663" s="342"/>
      <c r="O663" s="342"/>
      <c r="P663" s="342"/>
      <c r="Q663" s="342" t="s">
        <v>1429</v>
      </c>
      <c r="R663" s="342"/>
      <c r="S663" s="342"/>
      <c r="T663" s="342"/>
      <c r="U663" s="342"/>
      <c r="V663" s="342"/>
      <c r="W663" s="342"/>
      <c r="X663" s="342"/>
      <c r="Y663" s="342"/>
      <c r="Z663" s="342"/>
      <c r="AA663" s="342"/>
      <c r="AB663" s="342"/>
      <c r="AC663" s="342"/>
      <c r="AD663" s="342"/>
      <c r="AE663" s="342"/>
      <c r="AF663" s="342"/>
      <c r="AG663" s="342"/>
    </row>
    <row r="664" spans="1:33" s="124" customFormat="1" x14ac:dyDescent="0.3">
      <c r="A664" s="340" t="s">
        <v>2912</v>
      </c>
      <c r="B664" s="342"/>
      <c r="C664" s="342" t="s">
        <v>2914</v>
      </c>
      <c r="D664" s="342"/>
      <c r="E664" s="342"/>
      <c r="F664" s="342"/>
      <c r="G664" s="342"/>
      <c r="H664" s="342"/>
      <c r="I664" s="342"/>
      <c r="J664" s="342"/>
      <c r="K664" s="342"/>
      <c r="L664" s="342"/>
      <c r="M664" s="342"/>
      <c r="N664" s="342"/>
      <c r="O664" s="342"/>
      <c r="P664" s="342"/>
      <c r="Q664" s="342" t="s">
        <v>2911</v>
      </c>
      <c r="R664" s="342"/>
      <c r="S664" s="342"/>
      <c r="T664" s="342"/>
      <c r="U664" s="342"/>
      <c r="V664" s="342"/>
      <c r="W664" s="342"/>
      <c r="X664" s="342"/>
      <c r="Y664" s="342"/>
      <c r="Z664" s="342"/>
      <c r="AA664" s="342"/>
      <c r="AB664" s="342"/>
      <c r="AC664" s="342"/>
      <c r="AD664" s="342"/>
      <c r="AE664" s="342"/>
      <c r="AF664" s="342"/>
      <c r="AG664" s="342"/>
    </row>
    <row r="665" spans="1:33" s="124" customFormat="1" x14ac:dyDescent="0.3">
      <c r="A665" s="340" t="s">
        <v>2913</v>
      </c>
      <c r="B665" s="342"/>
      <c r="C665" s="438" t="s">
        <v>2915</v>
      </c>
      <c r="D665" s="342"/>
      <c r="E665" s="342"/>
      <c r="F665" s="342"/>
      <c r="G665" s="342"/>
      <c r="H665" s="342"/>
      <c r="I665" s="342"/>
      <c r="J665" s="342"/>
      <c r="K665" s="342"/>
      <c r="L665" s="342"/>
      <c r="M665" s="342"/>
      <c r="N665" s="342"/>
      <c r="O665" s="342"/>
      <c r="P665" s="342"/>
      <c r="Q665" s="342" t="s">
        <v>2910</v>
      </c>
      <c r="R665" s="342"/>
      <c r="S665" s="342"/>
      <c r="T665" s="342"/>
      <c r="U665" s="342"/>
      <c r="V665" s="342"/>
      <c r="W665" s="342"/>
      <c r="X665" s="342"/>
      <c r="Y665" s="342"/>
      <c r="Z665" s="342"/>
      <c r="AA665" s="342"/>
      <c r="AB665" s="342"/>
      <c r="AC665" s="342"/>
      <c r="AD665" s="342"/>
      <c r="AE665" s="342"/>
      <c r="AF665" s="342"/>
      <c r="AG665" s="342"/>
    </row>
    <row r="666" spans="1:33" x14ac:dyDescent="0.3">
      <c r="A666" s="340" t="s">
        <v>1309</v>
      </c>
      <c r="B666" s="342" t="s">
        <v>269</v>
      </c>
      <c r="C666" s="342"/>
      <c r="D666" s="342"/>
      <c r="E666" s="342"/>
      <c r="F666" s="342"/>
      <c r="G666" s="342"/>
      <c r="H666" s="342"/>
      <c r="I666" s="342"/>
      <c r="J666" s="342"/>
      <c r="K666" s="342"/>
      <c r="L666" s="342"/>
      <c r="M666" s="342"/>
      <c r="N666" s="342"/>
      <c r="O666" s="342"/>
      <c r="P666" s="342" t="s">
        <v>1323</v>
      </c>
      <c r="Q666" s="342"/>
      <c r="R666" s="342"/>
      <c r="S666" s="342"/>
      <c r="T666" s="342"/>
      <c r="U666" s="342"/>
      <c r="V666" s="342"/>
      <c r="W666" s="342"/>
      <c r="X666" s="342"/>
      <c r="Y666" s="342"/>
      <c r="Z666" s="342"/>
      <c r="AA666" s="342"/>
      <c r="AB666" s="342"/>
      <c r="AC666" s="342"/>
      <c r="AD666" s="342"/>
      <c r="AE666" s="342"/>
      <c r="AF666" s="342"/>
      <c r="AG666" s="342"/>
    </row>
    <row r="667" spans="1:33" x14ac:dyDescent="0.3">
      <c r="A667" s="340" t="s">
        <v>1310</v>
      </c>
      <c r="B667" s="342" t="s">
        <v>715</v>
      </c>
      <c r="C667" s="342" t="s">
        <v>1343</v>
      </c>
      <c r="D667" s="342"/>
      <c r="E667" s="342"/>
      <c r="F667" s="342"/>
      <c r="G667" s="342"/>
      <c r="H667" s="342"/>
      <c r="I667" s="342"/>
      <c r="J667" s="342"/>
      <c r="K667" s="342"/>
      <c r="L667" s="342"/>
      <c r="M667" s="342"/>
      <c r="N667" s="342"/>
      <c r="O667" s="342"/>
      <c r="P667" s="342" t="s">
        <v>1348</v>
      </c>
      <c r="Q667" s="342" t="s">
        <v>1344</v>
      </c>
      <c r="R667" s="342"/>
      <c r="S667" s="342"/>
      <c r="T667" s="342"/>
      <c r="U667" s="342"/>
      <c r="V667" s="342"/>
      <c r="W667" s="342"/>
      <c r="X667" s="342"/>
      <c r="Y667" s="342"/>
      <c r="Z667" s="342"/>
      <c r="AA667" s="342"/>
      <c r="AB667" s="342"/>
      <c r="AC667" s="342"/>
      <c r="AD667" s="342"/>
      <c r="AE667" s="342"/>
      <c r="AF667" s="342"/>
      <c r="AG667" s="342"/>
    </row>
    <row r="668" spans="1:33" x14ac:dyDescent="0.3">
      <c r="A668" s="340" t="s">
        <v>1311</v>
      </c>
      <c r="B668" s="342" t="s">
        <v>55</v>
      </c>
      <c r="C668" s="342" t="s">
        <v>270</v>
      </c>
      <c r="D668" s="342"/>
      <c r="E668" s="342"/>
      <c r="F668" s="342"/>
      <c r="G668" s="342"/>
      <c r="H668" s="342"/>
      <c r="I668" s="342"/>
      <c r="J668" s="342"/>
      <c r="K668" s="342"/>
      <c r="L668" s="342"/>
      <c r="M668" s="342"/>
      <c r="N668" s="342"/>
      <c r="O668" s="342"/>
      <c r="P668" s="342" t="s">
        <v>1138</v>
      </c>
      <c r="Q668" s="342" t="s">
        <v>1341</v>
      </c>
      <c r="R668" s="342"/>
      <c r="S668" s="342"/>
      <c r="T668" s="342"/>
      <c r="U668" s="342"/>
      <c r="V668" s="342"/>
      <c r="W668" s="342"/>
      <c r="X668" s="342"/>
      <c r="Y668" s="342"/>
      <c r="Z668" s="342"/>
      <c r="AA668" s="342"/>
      <c r="AB668" s="342" t="s">
        <v>228</v>
      </c>
      <c r="AC668" s="342"/>
      <c r="AD668" s="342"/>
      <c r="AE668" s="342"/>
      <c r="AF668" s="342"/>
      <c r="AG668" s="342"/>
    </row>
    <row r="669" spans="1:33" x14ac:dyDescent="0.3">
      <c r="A669" s="340" t="s">
        <v>1312</v>
      </c>
      <c r="B669" s="342" t="s">
        <v>271</v>
      </c>
      <c r="C669" s="342" t="s">
        <v>272</v>
      </c>
      <c r="D669" s="342"/>
      <c r="E669" s="342"/>
      <c r="F669" s="342"/>
      <c r="G669" s="342"/>
      <c r="H669" s="342"/>
      <c r="I669" s="342"/>
      <c r="J669" s="342"/>
      <c r="K669" s="342"/>
      <c r="L669" s="342"/>
      <c r="M669" s="342"/>
      <c r="N669" s="342"/>
      <c r="O669" s="342"/>
      <c r="P669" s="342" t="s">
        <v>1324</v>
      </c>
      <c r="Q669" s="342" t="s">
        <v>1342</v>
      </c>
      <c r="R669" s="342"/>
      <c r="S669" s="342"/>
      <c r="T669" s="342"/>
      <c r="U669" s="342"/>
      <c r="V669" s="342"/>
      <c r="W669" s="342"/>
      <c r="X669" s="342"/>
      <c r="Y669" s="342"/>
      <c r="Z669" s="342"/>
      <c r="AA669" s="342"/>
      <c r="AB669" s="342"/>
      <c r="AC669" s="342"/>
      <c r="AD669" s="342"/>
      <c r="AE669" s="342"/>
      <c r="AF669" s="342"/>
      <c r="AG669" s="342"/>
    </row>
    <row r="670" spans="1:33" x14ac:dyDescent="0.3">
      <c r="A670" s="340" t="s">
        <v>1313</v>
      </c>
      <c r="B670" s="342" t="s">
        <v>29</v>
      </c>
      <c r="C670" s="342" t="s">
        <v>273</v>
      </c>
      <c r="D670" s="342"/>
      <c r="E670" s="342"/>
      <c r="F670" s="342"/>
      <c r="G670" s="342"/>
      <c r="H670" s="342"/>
      <c r="I670" s="342"/>
      <c r="J670" s="342"/>
      <c r="K670" s="342"/>
      <c r="L670" s="342"/>
      <c r="M670" s="342"/>
      <c r="N670" s="342"/>
      <c r="O670" s="342"/>
      <c r="P670" s="342" t="s">
        <v>1325</v>
      </c>
      <c r="Q670" s="342" t="s">
        <v>1326</v>
      </c>
      <c r="R670" s="342"/>
      <c r="S670" s="342"/>
      <c r="T670" s="342"/>
      <c r="U670" s="342"/>
      <c r="V670" s="342"/>
      <c r="W670" s="342"/>
      <c r="X670" s="342"/>
      <c r="Y670" s="342"/>
      <c r="Z670" s="342"/>
      <c r="AA670" s="342"/>
      <c r="AB670" s="342"/>
      <c r="AC670" s="342"/>
      <c r="AD670" s="342"/>
      <c r="AE670" s="342"/>
      <c r="AF670" s="342"/>
      <c r="AG670" s="342"/>
    </row>
    <row r="671" spans="1:33" x14ac:dyDescent="0.3">
      <c r="A671" s="340" t="s">
        <v>1314</v>
      </c>
      <c r="B671" s="342" t="s">
        <v>31</v>
      </c>
      <c r="C671" s="342" t="s">
        <v>274</v>
      </c>
      <c r="D671" s="342"/>
      <c r="E671" s="342"/>
      <c r="F671" s="342"/>
      <c r="G671" s="342"/>
      <c r="H671" s="342"/>
      <c r="I671" s="342"/>
      <c r="J671" s="342"/>
      <c r="K671" s="342"/>
      <c r="L671" s="342"/>
      <c r="M671" s="342"/>
      <c r="N671" s="342"/>
      <c r="O671" s="342"/>
      <c r="P671" s="342" t="s">
        <v>1327</v>
      </c>
      <c r="Q671" s="342" t="s">
        <v>1328</v>
      </c>
      <c r="R671" s="342"/>
      <c r="S671" s="342"/>
      <c r="T671" s="342"/>
      <c r="U671" s="342"/>
      <c r="V671" s="342"/>
      <c r="W671" s="342"/>
      <c r="X671" s="342"/>
      <c r="Y671" s="342"/>
      <c r="Z671" s="342"/>
      <c r="AA671" s="342"/>
      <c r="AB671" s="342"/>
      <c r="AC671" s="342"/>
      <c r="AD671" s="342"/>
      <c r="AE671" s="342"/>
      <c r="AF671" s="342"/>
      <c r="AG671" s="342"/>
    </row>
    <row r="672" spans="1:33" x14ac:dyDescent="0.3">
      <c r="A672" s="340" t="s">
        <v>1315</v>
      </c>
      <c r="B672" s="342" t="s">
        <v>30</v>
      </c>
      <c r="C672" s="342" t="s">
        <v>275</v>
      </c>
      <c r="D672" s="342"/>
      <c r="E672" s="342"/>
      <c r="F672" s="342"/>
      <c r="G672" s="342"/>
      <c r="H672" s="342"/>
      <c r="I672" s="342"/>
      <c r="J672" s="342"/>
      <c r="K672" s="342"/>
      <c r="L672" s="342"/>
      <c r="M672" s="342"/>
      <c r="N672" s="342"/>
      <c r="O672" s="342"/>
      <c r="P672" s="342" t="s">
        <v>1329</v>
      </c>
      <c r="Q672" s="342" t="s">
        <v>1330</v>
      </c>
      <c r="R672" s="342"/>
      <c r="S672" s="342"/>
      <c r="T672" s="342"/>
      <c r="U672" s="342"/>
      <c r="V672" s="342"/>
      <c r="W672" s="342"/>
      <c r="X672" s="342"/>
      <c r="Y672" s="342"/>
      <c r="Z672" s="342"/>
      <c r="AA672" s="342"/>
      <c r="AB672" s="342"/>
      <c r="AC672" s="342"/>
      <c r="AD672" s="342"/>
      <c r="AE672" s="342"/>
      <c r="AF672" s="342"/>
      <c r="AG672" s="342"/>
    </row>
    <row r="673" spans="1:33" x14ac:dyDescent="0.3">
      <c r="A673" s="340" t="s">
        <v>1316</v>
      </c>
      <c r="B673" s="342" t="s">
        <v>142</v>
      </c>
      <c r="C673" s="342" t="s">
        <v>276</v>
      </c>
      <c r="D673" s="342"/>
      <c r="E673" s="342"/>
      <c r="F673" s="342"/>
      <c r="G673" s="342"/>
      <c r="H673" s="342"/>
      <c r="I673" s="342"/>
      <c r="J673" s="342"/>
      <c r="K673" s="342"/>
      <c r="L673" s="342"/>
      <c r="M673" s="342"/>
      <c r="N673" s="342"/>
      <c r="O673" s="342"/>
      <c r="P673" s="342" t="s">
        <v>1331</v>
      </c>
      <c r="Q673" s="342" t="s">
        <v>1332</v>
      </c>
      <c r="R673" s="342"/>
      <c r="S673" s="342"/>
      <c r="T673" s="342"/>
      <c r="U673" s="342"/>
      <c r="V673" s="342"/>
      <c r="W673" s="342"/>
      <c r="X673" s="342"/>
      <c r="Y673" s="342"/>
      <c r="Z673" s="342"/>
      <c r="AA673" s="342"/>
      <c r="AB673" s="342"/>
      <c r="AC673" s="342"/>
      <c r="AD673" s="342"/>
      <c r="AE673" s="342"/>
      <c r="AF673" s="342"/>
      <c r="AG673" s="342"/>
    </row>
    <row r="674" spans="1:33" x14ac:dyDescent="0.3">
      <c r="A674" s="340" t="s">
        <v>1317</v>
      </c>
      <c r="B674" s="342" t="s">
        <v>32</v>
      </c>
      <c r="C674" s="342" t="s">
        <v>277</v>
      </c>
      <c r="D674" s="342"/>
      <c r="E674" s="342"/>
      <c r="F674" s="342"/>
      <c r="G674" s="342"/>
      <c r="H674" s="342"/>
      <c r="I674" s="342"/>
      <c r="J674" s="342"/>
      <c r="K674" s="342"/>
      <c r="L674" s="342"/>
      <c r="M674" s="342"/>
      <c r="N674" s="342"/>
      <c r="O674" s="342"/>
      <c r="P674" s="342" t="s">
        <v>1333</v>
      </c>
      <c r="Q674" s="342" t="s">
        <v>1334</v>
      </c>
      <c r="R674" s="342"/>
      <c r="S674" s="342"/>
      <c r="T674" s="342"/>
      <c r="U674" s="342"/>
      <c r="V674" s="342"/>
      <c r="W674" s="342"/>
      <c r="X674" s="342"/>
      <c r="Y674" s="342"/>
      <c r="Z674" s="342"/>
      <c r="AA674" s="342"/>
      <c r="AB674" s="342"/>
      <c r="AC674" s="342"/>
      <c r="AD674" s="342"/>
      <c r="AE674" s="342"/>
      <c r="AF674" s="342"/>
      <c r="AG674" s="342"/>
    </row>
    <row r="675" spans="1:33" x14ac:dyDescent="0.3">
      <c r="A675" s="340" t="s">
        <v>1318</v>
      </c>
      <c r="B675" s="342" t="s">
        <v>278</v>
      </c>
      <c r="C675" s="342" t="s">
        <v>279</v>
      </c>
      <c r="D675" s="342"/>
      <c r="E675" s="342"/>
      <c r="F675" s="342"/>
      <c r="G675" s="342"/>
      <c r="H675" s="342"/>
      <c r="I675" s="342"/>
      <c r="J675" s="342"/>
      <c r="K675" s="342"/>
      <c r="L675" s="342"/>
      <c r="M675" s="342"/>
      <c r="N675" s="342"/>
      <c r="O675" s="342"/>
      <c r="P675" s="342" t="s">
        <v>1335</v>
      </c>
      <c r="Q675" s="342" t="s">
        <v>1336</v>
      </c>
      <c r="R675" s="342"/>
      <c r="S675" s="342"/>
      <c r="T675" s="342"/>
      <c r="U675" s="342"/>
      <c r="V675" s="342"/>
      <c r="W675" s="342"/>
      <c r="X675" s="342"/>
      <c r="Y675" s="342"/>
      <c r="Z675" s="342"/>
      <c r="AA675" s="342"/>
      <c r="AB675" s="342"/>
      <c r="AC675" s="342"/>
      <c r="AD675" s="342"/>
      <c r="AE675" s="342"/>
      <c r="AF675" s="342"/>
      <c r="AG675" s="342"/>
    </row>
    <row r="676" spans="1:33" x14ac:dyDescent="0.3">
      <c r="A676" s="340" t="s">
        <v>1319</v>
      </c>
      <c r="B676" s="342" t="s">
        <v>280</v>
      </c>
      <c r="C676" s="342" t="s">
        <v>281</v>
      </c>
      <c r="D676" s="342"/>
      <c r="E676" s="342"/>
      <c r="F676" s="342"/>
      <c r="G676" s="342"/>
      <c r="H676" s="342"/>
      <c r="I676" s="342"/>
      <c r="J676" s="342"/>
      <c r="K676" s="342"/>
      <c r="L676" s="342"/>
      <c r="M676" s="342"/>
      <c r="N676" s="342"/>
      <c r="O676" s="342"/>
      <c r="P676" s="342" t="s">
        <v>1349</v>
      </c>
      <c r="Q676" s="342" t="s">
        <v>1350</v>
      </c>
      <c r="R676" s="342"/>
      <c r="S676" s="342"/>
      <c r="T676" s="342"/>
      <c r="U676" s="342"/>
      <c r="V676" s="342"/>
      <c r="W676" s="342"/>
      <c r="X676" s="342"/>
      <c r="Y676" s="342"/>
      <c r="Z676" s="342"/>
      <c r="AA676" s="342"/>
      <c r="AB676" s="342"/>
      <c r="AC676" s="342"/>
      <c r="AD676" s="342"/>
      <c r="AE676" s="342"/>
      <c r="AF676" s="342"/>
      <c r="AG676" s="342"/>
    </row>
    <row r="677" spans="1:33" x14ac:dyDescent="0.3">
      <c r="A677" s="340" t="s">
        <v>1320</v>
      </c>
      <c r="B677" s="342" t="s">
        <v>282</v>
      </c>
      <c r="C677" s="342" t="s">
        <v>283</v>
      </c>
      <c r="D677" s="342"/>
      <c r="E677" s="342"/>
      <c r="F677" s="342"/>
      <c r="G677" s="342"/>
      <c r="H677" s="342"/>
      <c r="I677" s="342"/>
      <c r="J677" s="342"/>
      <c r="K677" s="342"/>
      <c r="L677" s="342"/>
      <c r="M677" s="342"/>
      <c r="N677" s="342"/>
      <c r="O677" s="342"/>
      <c r="P677" s="342" t="s">
        <v>1337</v>
      </c>
      <c r="Q677" s="342" t="s">
        <v>1338</v>
      </c>
      <c r="R677" s="342"/>
      <c r="S677" s="342"/>
      <c r="T677" s="342"/>
      <c r="U677" s="342"/>
      <c r="V677" s="342"/>
      <c r="W677" s="342"/>
      <c r="X677" s="342"/>
      <c r="Y677" s="342"/>
      <c r="Z677" s="342"/>
      <c r="AA677" s="342"/>
      <c r="AB677" s="342"/>
      <c r="AC677" s="342"/>
      <c r="AD677" s="342"/>
      <c r="AE677" s="342"/>
      <c r="AF677" s="342"/>
      <c r="AG677" s="342"/>
    </row>
    <row r="678" spans="1:33" x14ac:dyDescent="0.3">
      <c r="A678" s="340" t="s">
        <v>1321</v>
      </c>
      <c r="B678" s="342" t="s">
        <v>37</v>
      </c>
      <c r="C678" s="342" t="s">
        <v>284</v>
      </c>
      <c r="D678" s="342"/>
      <c r="E678" s="342"/>
      <c r="F678" s="342"/>
      <c r="G678" s="342"/>
      <c r="H678" s="342"/>
      <c r="I678" s="342"/>
      <c r="J678" s="342"/>
      <c r="K678" s="342"/>
      <c r="L678" s="342"/>
      <c r="M678" s="342"/>
      <c r="N678" s="342"/>
      <c r="O678" s="342"/>
      <c r="P678" s="342" t="s">
        <v>1045</v>
      </c>
      <c r="Q678" s="342" t="s">
        <v>1339</v>
      </c>
      <c r="R678" s="342"/>
      <c r="S678" s="342"/>
      <c r="T678" s="342"/>
      <c r="U678" s="342"/>
      <c r="V678" s="342"/>
      <c r="W678" s="342"/>
      <c r="X678" s="342"/>
      <c r="Y678" s="342"/>
      <c r="Z678" s="342"/>
      <c r="AA678" s="342"/>
      <c r="AB678" s="342"/>
      <c r="AC678" s="342"/>
      <c r="AD678" s="342"/>
      <c r="AE678" s="342"/>
      <c r="AF678" s="342"/>
      <c r="AG678" s="342"/>
    </row>
    <row r="679" spans="1:33" x14ac:dyDescent="0.3">
      <c r="A679" s="340" t="s">
        <v>1322</v>
      </c>
      <c r="B679" s="342" t="s">
        <v>176</v>
      </c>
      <c r="C679" s="342" t="s">
        <v>285</v>
      </c>
      <c r="D679" s="342"/>
      <c r="E679" s="342"/>
      <c r="F679" s="342"/>
      <c r="G679" s="342"/>
      <c r="H679" s="342"/>
      <c r="I679" s="342"/>
      <c r="J679" s="342"/>
      <c r="K679" s="342"/>
      <c r="L679" s="342"/>
      <c r="M679" s="342"/>
      <c r="N679" s="342"/>
      <c r="O679" s="342"/>
      <c r="P679" s="342" t="s">
        <v>176</v>
      </c>
      <c r="Q679" s="342" t="s">
        <v>1340</v>
      </c>
      <c r="R679" s="342"/>
      <c r="S679" s="342"/>
      <c r="T679" s="342"/>
      <c r="U679" s="342"/>
      <c r="V679" s="342"/>
      <c r="W679" s="342"/>
      <c r="X679" s="342"/>
      <c r="Y679" s="342"/>
      <c r="Z679" s="342"/>
      <c r="AA679" s="342"/>
      <c r="AB679" s="342"/>
      <c r="AC679" s="342"/>
      <c r="AD679" s="342"/>
      <c r="AE679" s="342"/>
      <c r="AF679" s="342"/>
      <c r="AG679" s="342"/>
    </row>
    <row r="680" spans="1:33" x14ac:dyDescent="0.3">
      <c r="A680" s="340">
        <v>7</v>
      </c>
      <c r="B680" s="342" t="s">
        <v>2615</v>
      </c>
      <c r="C680" s="342"/>
      <c r="D680" s="342"/>
      <c r="E680" s="342"/>
      <c r="F680" s="342"/>
      <c r="G680" s="342"/>
      <c r="H680" s="342"/>
      <c r="I680" s="342"/>
      <c r="J680" s="342"/>
      <c r="K680" s="342"/>
      <c r="L680" s="342"/>
      <c r="M680" s="342"/>
      <c r="N680" s="342"/>
      <c r="O680" s="342"/>
      <c r="P680" s="342" t="s">
        <v>2616</v>
      </c>
      <c r="Q680" s="342"/>
      <c r="R680" s="342"/>
      <c r="S680" s="342"/>
      <c r="T680" s="342"/>
      <c r="U680" s="342"/>
      <c r="V680" s="342"/>
      <c r="W680" s="342"/>
      <c r="X680" s="342"/>
      <c r="Y680" s="342"/>
      <c r="Z680" s="342"/>
      <c r="AA680" s="342"/>
      <c r="AB680" s="342"/>
      <c r="AC680" s="342"/>
      <c r="AD680" s="342"/>
      <c r="AE680" s="342"/>
      <c r="AF680" s="342"/>
      <c r="AG680" s="342"/>
    </row>
    <row r="681" spans="1:33" x14ac:dyDescent="0.3">
      <c r="A681" s="340" t="s">
        <v>1367</v>
      </c>
      <c r="B681" s="342" t="s">
        <v>2617</v>
      </c>
      <c r="C681" s="342"/>
      <c r="D681" s="342"/>
      <c r="E681" s="342"/>
      <c r="F681" s="342"/>
      <c r="G681" s="342"/>
      <c r="H681" s="342"/>
      <c r="I681" s="342"/>
      <c r="J681" s="342"/>
      <c r="K681" s="342"/>
      <c r="L681" s="342"/>
      <c r="M681" s="342"/>
      <c r="N681" s="342"/>
      <c r="O681" s="342"/>
      <c r="P681" s="342" t="s">
        <v>2618</v>
      </c>
      <c r="Q681" s="342"/>
      <c r="R681" s="342"/>
      <c r="S681" s="342"/>
      <c r="T681" s="342"/>
      <c r="U681" s="342"/>
      <c r="V681" s="342"/>
      <c r="W681" s="342"/>
      <c r="X681" s="342"/>
      <c r="Y681" s="342"/>
      <c r="Z681" s="342"/>
      <c r="AA681" s="342"/>
      <c r="AB681" s="342"/>
      <c r="AC681" s="342"/>
      <c r="AD681" s="342"/>
      <c r="AE681" s="342"/>
      <c r="AF681" s="342"/>
      <c r="AG681" s="342"/>
    </row>
    <row r="682" spans="1:33" x14ac:dyDescent="0.3">
      <c r="A682" s="340" t="s">
        <v>1368</v>
      </c>
      <c r="B682" s="342" t="s">
        <v>24</v>
      </c>
      <c r="C682" s="342"/>
      <c r="D682" s="342" t="s">
        <v>25</v>
      </c>
      <c r="E682" s="342">
        <v>1689</v>
      </c>
      <c r="F682" s="342">
        <v>1441</v>
      </c>
      <c r="G682" s="342">
        <v>1583</v>
      </c>
      <c r="H682" s="342">
        <v>1815</v>
      </c>
      <c r="I682" s="342">
        <v>1882</v>
      </c>
      <c r="J682" s="342">
        <v>2246</v>
      </c>
      <c r="K682" s="342">
        <v>2865</v>
      </c>
      <c r="L682" s="342">
        <v>2890</v>
      </c>
      <c r="M682" s="342">
        <v>2801</v>
      </c>
      <c r="N682" s="342">
        <v>3025</v>
      </c>
      <c r="O682" s="342">
        <v>1328</v>
      </c>
      <c r="P682" s="342" t="s">
        <v>1397</v>
      </c>
      <c r="Q682" s="342"/>
      <c r="R682" s="342" t="s">
        <v>1398</v>
      </c>
      <c r="S682" s="342">
        <v>1689</v>
      </c>
      <c r="T682" s="342">
        <v>1441</v>
      </c>
      <c r="U682" s="342">
        <v>1583</v>
      </c>
      <c r="V682" s="342">
        <v>1815</v>
      </c>
      <c r="W682" s="342">
        <v>1882</v>
      </c>
      <c r="X682" s="342">
        <v>2246</v>
      </c>
      <c r="Y682" s="342">
        <v>2865</v>
      </c>
      <c r="Z682" s="342">
        <v>2890</v>
      </c>
      <c r="AA682" s="342">
        <v>2801</v>
      </c>
      <c r="AB682" s="342">
        <v>3025</v>
      </c>
      <c r="AC682" s="342">
        <v>1328</v>
      </c>
      <c r="AD682" s="342" t="s">
        <v>2359</v>
      </c>
      <c r="AE682" s="342" t="s">
        <v>2022</v>
      </c>
      <c r="AF682" s="342" t="s">
        <v>2022</v>
      </c>
      <c r="AG682" s="342"/>
    </row>
    <row r="683" spans="1:33" x14ac:dyDescent="0.3">
      <c r="A683" s="340" t="s">
        <v>1369</v>
      </c>
      <c r="B683" s="342" t="s">
        <v>15</v>
      </c>
      <c r="C683" s="342"/>
      <c r="D683" s="342" t="s">
        <v>25</v>
      </c>
      <c r="E683" s="342">
        <v>587</v>
      </c>
      <c r="F683" s="342">
        <v>405</v>
      </c>
      <c r="G683" s="342">
        <v>470</v>
      </c>
      <c r="H683" s="342">
        <v>639</v>
      </c>
      <c r="I683" s="342">
        <v>728</v>
      </c>
      <c r="J683" s="342">
        <v>845</v>
      </c>
      <c r="K683" s="342">
        <v>780</v>
      </c>
      <c r="L683" s="342">
        <v>722</v>
      </c>
      <c r="M683" s="342">
        <v>1695</v>
      </c>
      <c r="N683" s="342">
        <v>1209</v>
      </c>
      <c r="O683" s="342">
        <v>406</v>
      </c>
      <c r="P683" s="342" t="s">
        <v>1399</v>
      </c>
      <c r="Q683" s="342"/>
      <c r="R683" s="342" t="s">
        <v>1398</v>
      </c>
      <c r="S683" s="342">
        <v>587</v>
      </c>
      <c r="T683" s="342">
        <v>405</v>
      </c>
      <c r="U683" s="342">
        <v>470</v>
      </c>
      <c r="V683" s="342">
        <v>639</v>
      </c>
      <c r="W683" s="342">
        <v>728</v>
      </c>
      <c r="X683" s="342">
        <v>845</v>
      </c>
      <c r="Y683" s="342">
        <v>780</v>
      </c>
      <c r="Z683" s="342">
        <v>722</v>
      </c>
      <c r="AA683" s="342">
        <v>1695</v>
      </c>
      <c r="AB683" s="342">
        <v>1209</v>
      </c>
      <c r="AC683" s="342">
        <v>406</v>
      </c>
      <c r="AD683" s="342" t="s">
        <v>2359</v>
      </c>
      <c r="AE683" s="342" t="s">
        <v>2022</v>
      </c>
      <c r="AF683" s="342" t="s">
        <v>2022</v>
      </c>
      <c r="AG683" s="342"/>
    </row>
    <row r="684" spans="1:33" x14ac:dyDescent="0.3">
      <c r="A684" s="340" t="s">
        <v>1370</v>
      </c>
      <c r="B684" s="342" t="s">
        <v>16</v>
      </c>
      <c r="C684" s="342"/>
      <c r="D684" s="342" t="s">
        <v>25</v>
      </c>
      <c r="E684" s="342">
        <v>248</v>
      </c>
      <c r="F684" s="342">
        <v>203</v>
      </c>
      <c r="G684" s="342">
        <v>222</v>
      </c>
      <c r="H684" s="342">
        <v>285</v>
      </c>
      <c r="I684" s="342">
        <v>315</v>
      </c>
      <c r="J684" s="342">
        <v>397</v>
      </c>
      <c r="K684" s="342">
        <v>394</v>
      </c>
      <c r="L684" s="342">
        <v>471</v>
      </c>
      <c r="M684" s="342">
        <v>625</v>
      </c>
      <c r="N684" s="342">
        <v>544</v>
      </c>
      <c r="O684" s="342">
        <v>88</v>
      </c>
      <c r="P684" s="342" t="s">
        <v>1400</v>
      </c>
      <c r="Q684" s="342"/>
      <c r="R684" s="342" t="s">
        <v>1398</v>
      </c>
      <c r="S684" s="342">
        <v>248</v>
      </c>
      <c r="T684" s="342">
        <v>203</v>
      </c>
      <c r="U684" s="342">
        <v>222</v>
      </c>
      <c r="V684" s="342">
        <v>285</v>
      </c>
      <c r="W684" s="342">
        <v>315</v>
      </c>
      <c r="X684" s="342">
        <v>397</v>
      </c>
      <c r="Y684" s="342">
        <v>394</v>
      </c>
      <c r="Z684" s="342">
        <v>471</v>
      </c>
      <c r="AA684" s="342">
        <v>625</v>
      </c>
      <c r="AB684" s="342">
        <v>544</v>
      </c>
      <c r="AC684" s="342">
        <v>88</v>
      </c>
      <c r="AD684" s="342" t="s">
        <v>2359</v>
      </c>
      <c r="AE684" s="342" t="s">
        <v>2022</v>
      </c>
      <c r="AF684" s="342" t="s">
        <v>2022</v>
      </c>
      <c r="AG684" s="342"/>
    </row>
    <row r="685" spans="1:33" x14ac:dyDescent="0.3">
      <c r="A685" s="340" t="s">
        <v>1371</v>
      </c>
      <c r="B685" s="342" t="s">
        <v>17</v>
      </c>
      <c r="C685" s="342"/>
      <c r="D685" s="342" t="s">
        <v>25</v>
      </c>
      <c r="E685" s="342">
        <v>39</v>
      </c>
      <c r="F685" s="342">
        <v>56</v>
      </c>
      <c r="G685" s="342">
        <v>64</v>
      </c>
      <c r="H685" s="342">
        <v>65</v>
      </c>
      <c r="I685" s="342">
        <v>79</v>
      </c>
      <c r="J685" s="342">
        <v>75</v>
      </c>
      <c r="K685" s="342">
        <v>67</v>
      </c>
      <c r="L685" s="342">
        <v>54</v>
      </c>
      <c r="M685" s="342">
        <v>116</v>
      </c>
      <c r="N685" s="342">
        <v>171</v>
      </c>
      <c r="O685" s="342">
        <v>14</v>
      </c>
      <c r="P685" s="342" t="s">
        <v>1402</v>
      </c>
      <c r="Q685" s="342"/>
      <c r="R685" s="342" t="s">
        <v>1398</v>
      </c>
      <c r="S685" s="342">
        <v>39</v>
      </c>
      <c r="T685" s="342">
        <v>56</v>
      </c>
      <c r="U685" s="342">
        <v>64</v>
      </c>
      <c r="V685" s="342">
        <v>65</v>
      </c>
      <c r="W685" s="342">
        <v>79</v>
      </c>
      <c r="X685" s="342">
        <v>75</v>
      </c>
      <c r="Y685" s="342">
        <v>67</v>
      </c>
      <c r="Z685" s="342">
        <v>54</v>
      </c>
      <c r="AA685" s="342">
        <v>116</v>
      </c>
      <c r="AB685" s="342">
        <v>171</v>
      </c>
      <c r="AC685" s="342">
        <v>14</v>
      </c>
      <c r="AD685" s="342" t="s">
        <v>2359</v>
      </c>
      <c r="AE685" s="342" t="s">
        <v>2022</v>
      </c>
      <c r="AF685" s="342" t="s">
        <v>2022</v>
      </c>
      <c r="AG685" s="342"/>
    </row>
    <row r="686" spans="1:33" x14ac:dyDescent="0.3">
      <c r="A686" s="340" t="s">
        <v>1372</v>
      </c>
      <c r="B686" s="342" t="s">
        <v>18</v>
      </c>
      <c r="C686" s="342"/>
      <c r="D686" s="342" t="s">
        <v>25</v>
      </c>
      <c r="E686" s="342">
        <v>173</v>
      </c>
      <c r="F686" s="342">
        <v>216</v>
      </c>
      <c r="G686" s="342">
        <v>179</v>
      </c>
      <c r="H686" s="342">
        <v>196</v>
      </c>
      <c r="I686" s="342">
        <v>223</v>
      </c>
      <c r="J686" s="342">
        <v>240</v>
      </c>
      <c r="K686" s="342">
        <v>481</v>
      </c>
      <c r="L686" s="342">
        <v>635</v>
      </c>
      <c r="M686" s="342">
        <v>0</v>
      </c>
      <c r="N686" s="342">
        <v>0</v>
      </c>
      <c r="O686" s="342">
        <v>0</v>
      </c>
      <c r="P686" s="342" t="s">
        <v>1403</v>
      </c>
      <c r="Q686" s="342"/>
      <c r="R686" s="342" t="s">
        <v>1398</v>
      </c>
      <c r="S686" s="342">
        <v>173</v>
      </c>
      <c r="T686" s="342">
        <v>216</v>
      </c>
      <c r="U686" s="342">
        <v>179</v>
      </c>
      <c r="V686" s="342">
        <v>196</v>
      </c>
      <c r="W686" s="342">
        <v>223</v>
      </c>
      <c r="X686" s="342">
        <v>240</v>
      </c>
      <c r="Y686" s="342">
        <v>481</v>
      </c>
      <c r="Z686" s="342">
        <v>635</v>
      </c>
      <c r="AA686" s="342">
        <v>0</v>
      </c>
      <c r="AB686" s="342">
        <v>0</v>
      </c>
      <c r="AC686" s="342">
        <v>0</v>
      </c>
      <c r="AD686" s="342" t="s">
        <v>2359</v>
      </c>
      <c r="AE686" s="342" t="s">
        <v>2022</v>
      </c>
      <c r="AF686" s="342" t="s">
        <v>2022</v>
      </c>
      <c r="AG686" s="342"/>
    </row>
    <row r="687" spans="1:33" ht="14.25" customHeight="1" x14ac:dyDescent="0.3">
      <c r="A687" s="340" t="s">
        <v>1373</v>
      </c>
      <c r="B687" s="342" t="s">
        <v>2630</v>
      </c>
      <c r="C687" s="342"/>
      <c r="D687" s="342" t="s">
        <v>25</v>
      </c>
      <c r="E687" s="342"/>
      <c r="F687" s="342"/>
      <c r="G687" s="342"/>
      <c r="H687" s="342"/>
      <c r="I687" s="342"/>
      <c r="J687" s="342"/>
      <c r="K687" s="342"/>
      <c r="L687" s="342"/>
      <c r="M687" s="342"/>
      <c r="N687" s="342"/>
      <c r="O687" s="342"/>
      <c r="P687" s="342" t="s">
        <v>2631</v>
      </c>
      <c r="Q687" s="342"/>
      <c r="R687" s="342" t="s">
        <v>1398</v>
      </c>
      <c r="S687" s="342"/>
      <c r="T687" s="342"/>
      <c r="U687" s="342"/>
      <c r="V687" s="342"/>
      <c r="W687" s="342"/>
      <c r="X687" s="342"/>
      <c r="Y687" s="342"/>
      <c r="Z687" s="342"/>
      <c r="AA687" s="342"/>
      <c r="AB687" s="342"/>
      <c r="AC687" s="342"/>
      <c r="AD687" s="342" t="s">
        <v>2360</v>
      </c>
      <c r="AE687" s="342" t="s">
        <v>2022</v>
      </c>
      <c r="AF687" s="342" t="s">
        <v>2022</v>
      </c>
      <c r="AG687" s="342"/>
    </row>
    <row r="688" spans="1:33" x14ac:dyDescent="0.3">
      <c r="A688" s="340" t="s">
        <v>2356</v>
      </c>
      <c r="B688" s="342" t="s">
        <v>308</v>
      </c>
      <c r="C688" s="342"/>
      <c r="D688" s="342" t="s">
        <v>25</v>
      </c>
      <c r="E688" s="342">
        <v>72</v>
      </c>
      <c r="F688" s="342">
        <v>55</v>
      </c>
      <c r="G688" s="342">
        <v>169</v>
      </c>
      <c r="H688" s="342">
        <v>89</v>
      </c>
      <c r="I688" s="342">
        <v>71</v>
      </c>
      <c r="J688" s="342">
        <v>107</v>
      </c>
      <c r="K688" s="342">
        <v>275</v>
      </c>
      <c r="L688" s="342">
        <v>257</v>
      </c>
      <c r="M688" s="342">
        <v>-32</v>
      </c>
      <c r="N688" s="342">
        <v>315</v>
      </c>
      <c r="O688" s="342">
        <v>-116</v>
      </c>
      <c r="P688" s="342" t="s">
        <v>1404</v>
      </c>
      <c r="Q688" s="342"/>
      <c r="R688" s="342" t="s">
        <v>1398</v>
      </c>
      <c r="S688" s="342">
        <v>72</v>
      </c>
      <c r="T688" s="342">
        <v>55</v>
      </c>
      <c r="U688" s="342">
        <v>169</v>
      </c>
      <c r="V688" s="342">
        <v>89</v>
      </c>
      <c r="W688" s="342">
        <v>71</v>
      </c>
      <c r="X688" s="342">
        <v>107</v>
      </c>
      <c r="Y688" s="342">
        <v>275</v>
      </c>
      <c r="Z688" s="342">
        <v>257</v>
      </c>
      <c r="AA688" s="342">
        <v>-32</v>
      </c>
      <c r="AB688" s="342">
        <v>315</v>
      </c>
      <c r="AC688" s="342">
        <v>-116</v>
      </c>
      <c r="AD688" s="342" t="s">
        <v>2360</v>
      </c>
      <c r="AE688" s="342" t="s">
        <v>2022</v>
      </c>
      <c r="AF688" s="342" t="s">
        <v>2022</v>
      </c>
      <c r="AG688" s="342"/>
    </row>
    <row r="689" spans="1:33" x14ac:dyDescent="0.3">
      <c r="A689" s="340" t="s">
        <v>2357</v>
      </c>
      <c r="B689" s="342" t="s">
        <v>19</v>
      </c>
      <c r="C689" s="342"/>
      <c r="D689" s="342" t="s">
        <v>25</v>
      </c>
      <c r="E689" s="342">
        <v>22</v>
      </c>
      <c r="F689" s="342">
        <v>12</v>
      </c>
      <c r="G689" s="342">
        <v>11</v>
      </c>
      <c r="H689" s="342">
        <v>11</v>
      </c>
      <c r="I689" s="342">
        <v>13</v>
      </c>
      <c r="J689" s="342">
        <v>11</v>
      </c>
      <c r="K689" s="342">
        <v>15</v>
      </c>
      <c r="L689" s="342">
        <v>11</v>
      </c>
      <c r="M689" s="342">
        <v>15</v>
      </c>
      <c r="N689" s="342">
        <v>14</v>
      </c>
      <c r="O689" s="342">
        <v>7</v>
      </c>
      <c r="P689" s="342" t="s">
        <v>1405</v>
      </c>
      <c r="Q689" s="342"/>
      <c r="R689" s="342" t="s">
        <v>1398</v>
      </c>
      <c r="S689" s="342">
        <v>22</v>
      </c>
      <c r="T689" s="342">
        <v>12</v>
      </c>
      <c r="U689" s="342">
        <v>11</v>
      </c>
      <c r="V689" s="342">
        <v>11</v>
      </c>
      <c r="W689" s="342">
        <v>13</v>
      </c>
      <c r="X689" s="342">
        <v>11</v>
      </c>
      <c r="Y689" s="342">
        <v>15</v>
      </c>
      <c r="Z689" s="342">
        <v>11</v>
      </c>
      <c r="AA689" s="342">
        <v>15</v>
      </c>
      <c r="AB689" s="342">
        <v>14</v>
      </c>
      <c r="AC689" s="342">
        <v>7</v>
      </c>
      <c r="AD689" s="342" t="s">
        <v>2360</v>
      </c>
      <c r="AE689" s="342" t="s">
        <v>2022</v>
      </c>
      <c r="AF689" s="342" t="s">
        <v>2022</v>
      </c>
      <c r="AG689" s="342"/>
    </row>
    <row r="690" spans="1:33" x14ac:dyDescent="0.3">
      <c r="A690" s="340" t="s">
        <v>2358</v>
      </c>
      <c r="B690" s="342" t="s">
        <v>20</v>
      </c>
      <c r="C690" s="342"/>
      <c r="D690" s="342" t="s">
        <v>25</v>
      </c>
      <c r="E690" s="342">
        <v>110</v>
      </c>
      <c r="F690" s="342">
        <v>97</v>
      </c>
      <c r="G690" s="342">
        <v>82</v>
      </c>
      <c r="H690" s="342">
        <v>88</v>
      </c>
      <c r="I690" s="342">
        <v>97</v>
      </c>
      <c r="J690" s="342">
        <v>115</v>
      </c>
      <c r="K690" s="342">
        <v>142</v>
      </c>
      <c r="L690" s="342">
        <v>152</v>
      </c>
      <c r="M690" s="342">
        <v>136</v>
      </c>
      <c r="N690" s="342">
        <v>163</v>
      </c>
      <c r="O690" s="342">
        <v>91</v>
      </c>
      <c r="P690" s="342" t="s">
        <v>1406</v>
      </c>
      <c r="Q690" s="342"/>
      <c r="R690" s="342" t="s">
        <v>1398</v>
      </c>
      <c r="S690" s="342">
        <v>110</v>
      </c>
      <c r="T690" s="342">
        <v>97</v>
      </c>
      <c r="U690" s="342">
        <v>82</v>
      </c>
      <c r="V690" s="342">
        <v>88</v>
      </c>
      <c r="W690" s="342">
        <v>97</v>
      </c>
      <c r="X690" s="342">
        <v>115</v>
      </c>
      <c r="Y690" s="342">
        <v>142</v>
      </c>
      <c r="Z690" s="342">
        <v>152</v>
      </c>
      <c r="AA690" s="342">
        <v>136</v>
      </c>
      <c r="AB690" s="342">
        <v>163</v>
      </c>
      <c r="AC690" s="342">
        <v>91</v>
      </c>
      <c r="AD690" s="342" t="s">
        <v>2360</v>
      </c>
      <c r="AE690" s="342" t="s">
        <v>2022</v>
      </c>
      <c r="AF690" s="342" t="s">
        <v>2022</v>
      </c>
      <c r="AG690" s="342"/>
    </row>
    <row r="691" spans="1:33" x14ac:dyDescent="0.3">
      <c r="A691" s="340" t="s">
        <v>1374</v>
      </c>
      <c r="B691" s="342" t="s">
        <v>21</v>
      </c>
      <c r="C691" s="342"/>
      <c r="D691" s="342" t="s">
        <v>25</v>
      </c>
      <c r="E691" s="342">
        <v>9</v>
      </c>
      <c r="F691" s="342">
        <v>8</v>
      </c>
      <c r="G691" s="342">
        <v>10</v>
      </c>
      <c r="H691" s="342">
        <v>15</v>
      </c>
      <c r="I691" s="342">
        <v>16</v>
      </c>
      <c r="J691" s="342">
        <v>24</v>
      </c>
      <c r="K691" s="342">
        <v>28</v>
      </c>
      <c r="L691" s="342">
        <v>28</v>
      </c>
      <c r="M691" s="342">
        <v>44</v>
      </c>
      <c r="N691" s="342">
        <v>34</v>
      </c>
      <c r="O691" s="342">
        <v>15</v>
      </c>
      <c r="P691" s="342" t="s">
        <v>1401</v>
      </c>
      <c r="Q691" s="342"/>
      <c r="R691" s="342" t="s">
        <v>1398</v>
      </c>
      <c r="S691" s="342">
        <v>9</v>
      </c>
      <c r="T691" s="342">
        <v>8</v>
      </c>
      <c r="U691" s="342">
        <v>10</v>
      </c>
      <c r="V691" s="342">
        <v>15</v>
      </c>
      <c r="W691" s="342">
        <v>16</v>
      </c>
      <c r="X691" s="342">
        <v>24</v>
      </c>
      <c r="Y691" s="342">
        <v>28</v>
      </c>
      <c r="Z691" s="342">
        <v>28</v>
      </c>
      <c r="AA691" s="342">
        <v>44</v>
      </c>
      <c r="AB691" s="342">
        <v>34</v>
      </c>
      <c r="AC691" s="342">
        <v>15</v>
      </c>
      <c r="AD691" s="342" t="s">
        <v>2361</v>
      </c>
      <c r="AE691" s="342" t="s">
        <v>2022</v>
      </c>
      <c r="AF691" s="342" t="s">
        <v>2022</v>
      </c>
      <c r="AG691" s="342"/>
    </row>
    <row r="692" spans="1:33" x14ac:dyDescent="0.3">
      <c r="A692" s="340" t="s">
        <v>1375</v>
      </c>
      <c r="B692" s="342" t="s">
        <v>22</v>
      </c>
      <c r="C692" s="342"/>
      <c r="D692" s="342" t="s">
        <v>25</v>
      </c>
      <c r="E692" s="342">
        <v>430</v>
      </c>
      <c r="F692" s="342">
        <v>390</v>
      </c>
      <c r="G692" s="342">
        <v>376</v>
      </c>
      <c r="H692" s="342">
        <v>427</v>
      </c>
      <c r="I692" s="342">
        <v>333</v>
      </c>
      <c r="J692" s="342">
        <v>432</v>
      </c>
      <c r="K692" s="342">
        <v>711</v>
      </c>
      <c r="L692" s="342">
        <v>560</v>
      </c>
      <c r="M692" s="342">
        <v>202</v>
      </c>
      <c r="N692" s="342">
        <v>575</v>
      </c>
      <c r="O692" s="342">
        <v>823</v>
      </c>
      <c r="P692" s="342" t="s">
        <v>1407</v>
      </c>
      <c r="Q692" s="342"/>
      <c r="R692" s="342" t="s">
        <v>1398</v>
      </c>
      <c r="S692" s="342">
        <v>430</v>
      </c>
      <c r="T692" s="342">
        <v>390</v>
      </c>
      <c r="U692" s="342">
        <v>376</v>
      </c>
      <c r="V692" s="342">
        <v>427</v>
      </c>
      <c r="W692" s="342">
        <v>333</v>
      </c>
      <c r="X692" s="342">
        <v>432</v>
      </c>
      <c r="Y692" s="342">
        <v>711</v>
      </c>
      <c r="Z692" s="342">
        <v>560</v>
      </c>
      <c r="AA692" s="342">
        <v>202</v>
      </c>
      <c r="AB692" s="342">
        <v>575</v>
      </c>
      <c r="AC692" s="342">
        <v>823</v>
      </c>
      <c r="AD692" s="342" t="s">
        <v>2359</v>
      </c>
      <c r="AE692" s="342" t="s">
        <v>2022</v>
      </c>
      <c r="AF692" s="342" t="s">
        <v>2022</v>
      </c>
      <c r="AG692" s="342"/>
    </row>
    <row r="693" spans="1:33" x14ac:dyDescent="0.3">
      <c r="A693" s="340" t="s">
        <v>1376</v>
      </c>
      <c r="B693" s="342" t="s">
        <v>2622</v>
      </c>
      <c r="C693" s="342"/>
      <c r="D693" s="342"/>
      <c r="E693" s="342"/>
      <c r="F693" s="342"/>
      <c r="G693" s="342"/>
      <c r="H693" s="342"/>
      <c r="I693" s="342"/>
      <c r="J693" s="359"/>
      <c r="K693" s="359"/>
      <c r="L693" s="359"/>
      <c r="M693" s="359"/>
      <c r="N693" s="359"/>
      <c r="O693" s="359"/>
      <c r="P693" s="342" t="s">
        <v>2627</v>
      </c>
      <c r="Q693" s="342"/>
      <c r="R693" s="342"/>
      <c r="S693" s="342"/>
      <c r="T693" s="342"/>
      <c r="U693" s="342"/>
      <c r="V693" s="342"/>
      <c r="W693" s="342"/>
      <c r="X693" s="342"/>
      <c r="Y693" s="342"/>
      <c r="Z693" s="342"/>
      <c r="AA693" s="342"/>
      <c r="AB693" s="342"/>
      <c r="AC693" s="342"/>
      <c r="AD693" s="342"/>
      <c r="AE693" s="342"/>
      <c r="AF693" s="342"/>
      <c r="AG693" s="342"/>
    </row>
    <row r="694" spans="1:33" x14ac:dyDescent="0.3">
      <c r="A694" s="340" t="s">
        <v>1377</v>
      </c>
      <c r="B694" s="342" t="s">
        <v>2619</v>
      </c>
      <c r="C694" s="342"/>
      <c r="D694" s="342" t="s">
        <v>30</v>
      </c>
      <c r="E694" s="342"/>
      <c r="F694" s="342"/>
      <c r="G694" s="342"/>
      <c r="H694" s="342"/>
      <c r="I694" s="342"/>
      <c r="J694" s="359">
        <f>J227/1000</f>
        <v>109234.592</v>
      </c>
      <c r="K694" s="359">
        <f t="shared" ref="K694:O694" si="37">K227/1000</f>
        <v>119271.238</v>
      </c>
      <c r="L694" s="359">
        <f t="shared" si="37"/>
        <v>124957.302</v>
      </c>
      <c r="M694" s="359">
        <f t="shared" si="37"/>
        <v>125754.5</v>
      </c>
      <c r="N694" s="359">
        <f t="shared" si="37"/>
        <v>122051.67</v>
      </c>
      <c r="O694" s="359">
        <f t="shared" si="37"/>
        <v>128181.524</v>
      </c>
      <c r="P694" s="342" t="s">
        <v>1409</v>
      </c>
      <c r="Q694" s="342"/>
      <c r="R694" s="342" t="s">
        <v>1329</v>
      </c>
      <c r="S694" s="342"/>
      <c r="T694" s="342"/>
      <c r="U694" s="342"/>
      <c r="V694" s="342"/>
      <c r="W694" s="342"/>
      <c r="X694" s="359">
        <f>X227/1000</f>
        <v>109234.592</v>
      </c>
      <c r="Y694" s="359">
        <f t="shared" ref="Y694:AC694" si="38">Y227/1000</f>
        <v>119271.238</v>
      </c>
      <c r="Z694" s="359">
        <f t="shared" si="38"/>
        <v>124957.302</v>
      </c>
      <c r="AA694" s="359">
        <f t="shared" si="38"/>
        <v>125754.5</v>
      </c>
      <c r="AB694" s="359">
        <f t="shared" si="38"/>
        <v>122051.67</v>
      </c>
      <c r="AC694" s="359">
        <f t="shared" si="38"/>
        <v>128181.524</v>
      </c>
      <c r="AD694" s="342" t="s">
        <v>2022</v>
      </c>
      <c r="AE694" s="342" t="s">
        <v>2019</v>
      </c>
      <c r="AF694" s="342" t="s">
        <v>2022</v>
      </c>
      <c r="AG694" s="342"/>
    </row>
    <row r="695" spans="1:33" x14ac:dyDescent="0.3">
      <c r="A695" s="343" t="s">
        <v>1378</v>
      </c>
      <c r="B695" s="344" t="s">
        <v>242</v>
      </c>
      <c r="C695" s="344"/>
      <c r="D695" s="344" t="s">
        <v>29</v>
      </c>
      <c r="E695" s="362"/>
      <c r="F695" s="362"/>
      <c r="G695" s="362"/>
      <c r="H695" s="362"/>
      <c r="I695" s="362"/>
      <c r="J695" s="362"/>
      <c r="K695" s="362"/>
      <c r="L695" s="362"/>
      <c r="M695" s="362"/>
      <c r="N695" s="362"/>
      <c r="O695" s="362"/>
      <c r="P695" s="344" t="s">
        <v>1410</v>
      </c>
      <c r="Q695" s="344"/>
      <c r="R695" s="344" t="s">
        <v>1325</v>
      </c>
      <c r="S695" s="362"/>
      <c r="T695" s="362"/>
      <c r="U695" s="362"/>
      <c r="V695" s="362"/>
      <c r="W695" s="362"/>
      <c r="X695" s="362"/>
      <c r="Y695" s="362"/>
      <c r="Z695" s="362"/>
      <c r="AA695" s="362"/>
      <c r="AB695" s="362"/>
      <c r="AC695" s="362"/>
      <c r="AD695" s="344" t="s">
        <v>2022</v>
      </c>
      <c r="AE695" s="344" t="s">
        <v>2019</v>
      </c>
      <c r="AF695" s="344" t="s">
        <v>2022</v>
      </c>
      <c r="AG695" s="344"/>
    </row>
    <row r="696" spans="1:33" x14ac:dyDescent="0.3">
      <c r="A696" s="340" t="s">
        <v>1379</v>
      </c>
      <c r="B696" s="342" t="s">
        <v>2620</v>
      </c>
      <c r="C696" s="342"/>
      <c r="D696" s="342" t="s">
        <v>30</v>
      </c>
      <c r="E696" s="342"/>
      <c r="F696" s="342"/>
      <c r="G696" s="342"/>
      <c r="H696" s="342"/>
      <c r="I696" s="342"/>
      <c r="J696" s="359">
        <v>5943</v>
      </c>
      <c r="K696" s="359">
        <v>4853</v>
      </c>
      <c r="L696" s="359">
        <v>5801</v>
      </c>
      <c r="M696" s="359">
        <v>6080</v>
      </c>
      <c r="N696" s="359">
        <v>5260</v>
      </c>
      <c r="O696" s="359">
        <v>5201</v>
      </c>
      <c r="P696" s="342" t="s">
        <v>2621</v>
      </c>
      <c r="Q696" s="342"/>
      <c r="R696" s="342" t="s">
        <v>1329</v>
      </c>
      <c r="S696" s="342"/>
      <c r="T696" s="342"/>
      <c r="U696" s="342"/>
      <c r="V696" s="342"/>
      <c r="W696" s="342"/>
      <c r="X696" s="359">
        <v>5943</v>
      </c>
      <c r="Y696" s="359">
        <v>4853</v>
      </c>
      <c r="Z696" s="359">
        <v>5801</v>
      </c>
      <c r="AA696" s="359">
        <v>6080</v>
      </c>
      <c r="AB696" s="359">
        <v>5260</v>
      </c>
      <c r="AC696" s="359">
        <v>5201</v>
      </c>
      <c r="AD696" s="342" t="s">
        <v>2022</v>
      </c>
      <c r="AE696" s="342" t="s">
        <v>2019</v>
      </c>
      <c r="AF696" s="342" t="s">
        <v>2022</v>
      </c>
      <c r="AG696" s="342"/>
    </row>
    <row r="697" spans="1:33" s="124" customFormat="1" x14ac:dyDescent="0.3">
      <c r="A697" s="343" t="s">
        <v>1383</v>
      </c>
      <c r="B697" s="344" t="s">
        <v>26</v>
      </c>
      <c r="C697" s="344"/>
      <c r="D697" s="344" t="s">
        <v>30</v>
      </c>
      <c r="E697" s="362"/>
      <c r="F697" s="362"/>
      <c r="G697" s="362"/>
      <c r="H697" s="362"/>
      <c r="I697" s="362"/>
      <c r="J697" s="362"/>
      <c r="K697" s="362"/>
      <c r="L697" s="362"/>
      <c r="M697" s="362"/>
      <c r="N697" s="362"/>
      <c r="O697" s="362"/>
      <c r="P697" s="344" t="s">
        <v>1411</v>
      </c>
      <c r="Q697" s="344"/>
      <c r="R697" s="344" t="s">
        <v>1329</v>
      </c>
      <c r="S697" s="362"/>
      <c r="T697" s="362"/>
      <c r="U697" s="362"/>
      <c r="V697" s="362"/>
      <c r="W697" s="362"/>
      <c r="X697" s="362"/>
      <c r="Y697" s="362"/>
      <c r="Z697" s="362"/>
      <c r="AA697" s="362"/>
      <c r="AB697" s="362"/>
      <c r="AC697" s="362"/>
      <c r="AD697" s="344" t="s">
        <v>2022</v>
      </c>
      <c r="AE697" s="344" t="s">
        <v>2019</v>
      </c>
      <c r="AF697" s="344" t="s">
        <v>2022</v>
      </c>
      <c r="AG697" s="344"/>
    </row>
    <row r="698" spans="1:33" s="124" customFormat="1" x14ac:dyDescent="0.3">
      <c r="A698" s="343" t="s">
        <v>1384</v>
      </c>
      <c r="B698" s="344" t="s">
        <v>27</v>
      </c>
      <c r="C698" s="344"/>
      <c r="D698" s="344" t="s">
        <v>30</v>
      </c>
      <c r="E698" s="362"/>
      <c r="F698" s="362"/>
      <c r="G698" s="362"/>
      <c r="H698" s="362"/>
      <c r="I698" s="362"/>
      <c r="J698" s="362"/>
      <c r="K698" s="362"/>
      <c r="L698" s="362"/>
      <c r="M698" s="362"/>
      <c r="N698" s="362"/>
      <c r="O698" s="362"/>
      <c r="P698" s="344" t="s">
        <v>1412</v>
      </c>
      <c r="Q698" s="344"/>
      <c r="R698" s="344" t="s">
        <v>1329</v>
      </c>
      <c r="S698" s="362"/>
      <c r="T698" s="362"/>
      <c r="U698" s="362"/>
      <c r="V698" s="362"/>
      <c r="W698" s="362"/>
      <c r="X698" s="362"/>
      <c r="Y698" s="362"/>
      <c r="Z698" s="362"/>
      <c r="AA698" s="362"/>
      <c r="AB698" s="362"/>
      <c r="AC698" s="362"/>
      <c r="AD698" s="344" t="s">
        <v>2022</v>
      </c>
      <c r="AE698" s="344" t="s">
        <v>2019</v>
      </c>
      <c r="AF698" s="344" t="s">
        <v>2022</v>
      </c>
      <c r="AG698" s="344"/>
    </row>
    <row r="699" spans="1:33" x14ac:dyDescent="0.3">
      <c r="A699" s="340" t="s">
        <v>1380</v>
      </c>
      <c r="B699" s="342" t="s">
        <v>0</v>
      </c>
      <c r="C699" s="342"/>
      <c r="D699" s="342" t="s">
        <v>30</v>
      </c>
      <c r="E699" s="342"/>
      <c r="F699" s="342"/>
      <c r="G699" s="342"/>
      <c r="H699" s="342"/>
      <c r="I699" s="342"/>
      <c r="J699" s="359">
        <v>5550.5569799999994</v>
      </c>
      <c r="K699" s="359">
        <v>5719</v>
      </c>
      <c r="L699" s="359">
        <v>6079</v>
      </c>
      <c r="M699" s="359">
        <v>6151</v>
      </c>
      <c r="N699" s="359">
        <v>6341</v>
      </c>
      <c r="O699" s="359">
        <v>6372</v>
      </c>
      <c r="P699" s="342" t="s">
        <v>1413</v>
      </c>
      <c r="Q699" s="342"/>
      <c r="R699" s="342" t="s">
        <v>1329</v>
      </c>
      <c r="S699" s="342"/>
      <c r="T699" s="342"/>
      <c r="U699" s="342"/>
      <c r="V699" s="342"/>
      <c r="W699" s="342"/>
      <c r="X699" s="359">
        <v>5550.5569799999994</v>
      </c>
      <c r="Y699" s="359">
        <v>5719</v>
      </c>
      <c r="Z699" s="359">
        <v>6079</v>
      </c>
      <c r="AA699" s="359">
        <v>6151</v>
      </c>
      <c r="AB699" s="359">
        <v>6341</v>
      </c>
      <c r="AC699" s="359">
        <v>6372</v>
      </c>
      <c r="AD699" s="342" t="s">
        <v>2022</v>
      </c>
      <c r="AE699" s="342" t="s">
        <v>2019</v>
      </c>
      <c r="AF699" s="342" t="s">
        <v>2022</v>
      </c>
      <c r="AG699" s="342"/>
    </row>
    <row r="700" spans="1:33" x14ac:dyDescent="0.3">
      <c r="A700" s="340" t="s">
        <v>1381</v>
      </c>
      <c r="B700" s="342" t="s">
        <v>28</v>
      </c>
      <c r="C700" s="342"/>
      <c r="D700" s="342"/>
      <c r="E700" s="342"/>
      <c r="F700" s="342"/>
      <c r="G700" s="342"/>
      <c r="H700" s="342"/>
      <c r="I700" s="342"/>
      <c r="J700" s="342"/>
      <c r="K700" s="342"/>
      <c r="L700" s="342"/>
      <c r="M700" s="342"/>
      <c r="N700" s="342"/>
      <c r="O700" s="342"/>
      <c r="P700" s="342" t="s">
        <v>1408</v>
      </c>
      <c r="Q700" s="342"/>
      <c r="R700" s="342"/>
      <c r="S700" s="342"/>
      <c r="T700" s="342"/>
      <c r="U700" s="342"/>
      <c r="V700" s="342"/>
      <c r="W700" s="342"/>
      <c r="X700" s="342"/>
      <c r="Y700" s="342"/>
      <c r="Z700" s="342"/>
      <c r="AA700" s="342"/>
      <c r="AB700" s="342"/>
      <c r="AC700" s="342"/>
      <c r="AD700" s="342"/>
      <c r="AE700" s="342"/>
      <c r="AF700" s="342"/>
      <c r="AG700" s="342"/>
    </row>
    <row r="701" spans="1:33" x14ac:dyDescent="0.3">
      <c r="A701" s="340" t="s">
        <v>1385</v>
      </c>
      <c r="B701" s="342" t="s">
        <v>34</v>
      </c>
      <c r="C701" s="342"/>
      <c r="D701" s="342" t="s">
        <v>31</v>
      </c>
      <c r="E701" s="342"/>
      <c r="F701" s="342"/>
      <c r="G701" s="342"/>
      <c r="H701" s="342"/>
      <c r="I701" s="342"/>
      <c r="J701" s="359">
        <v>480.18231126130632</v>
      </c>
      <c r="K701" s="359">
        <v>540.12031071928004</v>
      </c>
      <c r="L701" s="359">
        <v>557.13876098418075</v>
      </c>
      <c r="M701" s="359">
        <v>540.6053197404467</v>
      </c>
      <c r="N701" s="359">
        <v>485.12218878168716</v>
      </c>
      <c r="O701" s="359">
        <v>489.2918345523816</v>
      </c>
      <c r="P701" s="342" t="s">
        <v>1414</v>
      </c>
      <c r="Q701" s="342"/>
      <c r="R701" s="342" t="s">
        <v>1327</v>
      </c>
      <c r="S701" s="342"/>
      <c r="T701" s="342"/>
      <c r="U701" s="342"/>
      <c r="V701" s="342"/>
      <c r="W701" s="342"/>
      <c r="X701" s="359">
        <v>480.18231126130632</v>
      </c>
      <c r="Y701" s="359">
        <v>540.12031071928004</v>
      </c>
      <c r="Z701" s="359">
        <v>557.13876098418075</v>
      </c>
      <c r="AA701" s="359">
        <v>540.6053197404467</v>
      </c>
      <c r="AB701" s="359">
        <v>485.12218878168716</v>
      </c>
      <c r="AC701" s="359">
        <v>489.2918345523816</v>
      </c>
      <c r="AD701" s="342" t="s">
        <v>2022</v>
      </c>
      <c r="AE701" s="342" t="s">
        <v>2019</v>
      </c>
      <c r="AF701" s="342" t="s">
        <v>2022</v>
      </c>
      <c r="AG701" s="342"/>
    </row>
    <row r="702" spans="1:33" x14ac:dyDescent="0.3">
      <c r="A702" s="340" t="s">
        <v>1386</v>
      </c>
      <c r="B702" s="342" t="s">
        <v>35</v>
      </c>
      <c r="C702" s="342"/>
      <c r="D702" s="342" t="s">
        <v>31</v>
      </c>
      <c r="E702" s="342"/>
      <c r="F702" s="342"/>
      <c r="G702" s="342"/>
      <c r="H702" s="342"/>
      <c r="I702" s="342"/>
      <c r="J702" s="359">
        <v>31.075159909999996</v>
      </c>
      <c r="K702" s="359">
        <v>33.189561990000001</v>
      </c>
      <c r="L702" s="359">
        <v>41.075354990000001</v>
      </c>
      <c r="M702" s="359">
        <v>68.176903178098925</v>
      </c>
      <c r="N702" s="359">
        <v>30.774207725818641</v>
      </c>
      <c r="O702" s="359">
        <v>18.75538045557574</v>
      </c>
      <c r="P702" s="342" t="s">
        <v>1415</v>
      </c>
      <c r="Q702" s="342"/>
      <c r="R702" s="342" t="s">
        <v>1327</v>
      </c>
      <c r="S702" s="342"/>
      <c r="T702" s="342"/>
      <c r="U702" s="342"/>
      <c r="V702" s="342"/>
      <c r="W702" s="342"/>
      <c r="X702" s="359">
        <v>31.075159909999996</v>
      </c>
      <c r="Y702" s="359">
        <v>33.189561990000001</v>
      </c>
      <c r="Z702" s="359">
        <v>41.075354990000001</v>
      </c>
      <c r="AA702" s="359">
        <v>68.176903178098925</v>
      </c>
      <c r="AB702" s="359">
        <v>30.774207725818641</v>
      </c>
      <c r="AC702" s="359">
        <v>18.75538045557574</v>
      </c>
      <c r="AD702" s="342" t="s">
        <v>2022</v>
      </c>
      <c r="AE702" s="342" t="s">
        <v>2019</v>
      </c>
      <c r="AF702" s="342" t="s">
        <v>2022</v>
      </c>
      <c r="AG702" s="342"/>
    </row>
    <row r="703" spans="1:33" x14ac:dyDescent="0.3">
      <c r="A703" s="340" t="s">
        <v>1387</v>
      </c>
      <c r="B703" s="342" t="s">
        <v>33</v>
      </c>
      <c r="C703" s="342"/>
      <c r="D703" s="342" t="s">
        <v>30</v>
      </c>
      <c r="E703" s="342"/>
      <c r="F703" s="342"/>
      <c r="G703" s="342"/>
      <c r="H703" s="342"/>
      <c r="I703" s="342"/>
      <c r="J703" s="359">
        <v>2285.7011100000004</v>
      </c>
      <c r="K703" s="359">
        <v>1544.3621300000002</v>
      </c>
      <c r="L703" s="359">
        <v>1901.3233499999999</v>
      </c>
      <c r="M703" s="359">
        <v>1663.9913247439999</v>
      </c>
      <c r="N703" s="359">
        <v>2162.82745567137</v>
      </c>
      <c r="O703" s="359">
        <v>1839.01898841143</v>
      </c>
      <c r="P703" s="342" t="s">
        <v>1416</v>
      </c>
      <c r="Q703" s="342"/>
      <c r="R703" s="342" t="s">
        <v>1329</v>
      </c>
      <c r="S703" s="342"/>
      <c r="T703" s="342"/>
      <c r="U703" s="342"/>
      <c r="V703" s="342"/>
      <c r="W703" s="342"/>
      <c r="X703" s="359">
        <v>2285.7011100000004</v>
      </c>
      <c r="Y703" s="359">
        <v>1544.3621300000002</v>
      </c>
      <c r="Z703" s="359">
        <v>1901.3233499999999</v>
      </c>
      <c r="AA703" s="359">
        <v>1663.9913247439999</v>
      </c>
      <c r="AB703" s="359">
        <v>2162.82745567137</v>
      </c>
      <c r="AC703" s="359">
        <v>1839.01898841143</v>
      </c>
      <c r="AD703" s="342" t="s">
        <v>2022</v>
      </c>
      <c r="AE703" s="342" t="s">
        <v>2019</v>
      </c>
      <c r="AF703" s="342" t="s">
        <v>2022</v>
      </c>
      <c r="AG703" s="342"/>
    </row>
    <row r="704" spans="1:33" x14ac:dyDescent="0.3">
      <c r="A704" s="340" t="s">
        <v>1382</v>
      </c>
      <c r="B704" s="342" t="s">
        <v>2632</v>
      </c>
      <c r="C704" s="342"/>
      <c r="D704" s="342" t="s">
        <v>31</v>
      </c>
      <c r="E704" s="342"/>
      <c r="F704" s="342"/>
      <c r="G704" s="342"/>
      <c r="H704" s="342"/>
      <c r="I704" s="342"/>
      <c r="J704" s="359">
        <v>480.57075076018134</v>
      </c>
      <c r="K704" s="359">
        <v>540.53518024415507</v>
      </c>
      <c r="L704" s="359">
        <v>557.65220292155573</v>
      </c>
      <c r="M704" s="359">
        <v>541.45753103017296</v>
      </c>
      <c r="N704" s="359">
        <v>485.50686637825987</v>
      </c>
      <c r="O704" s="359">
        <v>489.52627680807632</v>
      </c>
      <c r="P704" s="342" t="s">
        <v>2633</v>
      </c>
      <c r="Q704" s="342"/>
      <c r="R704" s="342" t="s">
        <v>1327</v>
      </c>
      <c r="S704" s="342"/>
      <c r="T704" s="342"/>
      <c r="U704" s="342"/>
      <c r="V704" s="342"/>
      <c r="W704" s="342"/>
      <c r="X704" s="359">
        <v>480.57075076018134</v>
      </c>
      <c r="Y704" s="359">
        <v>540.53518024415507</v>
      </c>
      <c r="Z704" s="359">
        <v>557.65220292155573</v>
      </c>
      <c r="AA704" s="359">
        <v>541.45753103017296</v>
      </c>
      <c r="AB704" s="359">
        <v>485.50686637825987</v>
      </c>
      <c r="AC704" s="359">
        <v>489.52627680807632</v>
      </c>
      <c r="AD704" s="342" t="s">
        <v>2022</v>
      </c>
      <c r="AE704" s="342" t="s">
        <v>2019</v>
      </c>
      <c r="AF704" s="342" t="s">
        <v>2022</v>
      </c>
      <c r="AG704" s="342"/>
    </row>
    <row r="705" spans="1:33" x14ac:dyDescent="0.3">
      <c r="A705" s="340" t="s">
        <v>1388</v>
      </c>
      <c r="B705" s="342" t="s">
        <v>2623</v>
      </c>
      <c r="C705" s="342"/>
      <c r="D705" s="342"/>
      <c r="E705" s="342"/>
      <c r="F705" s="342"/>
      <c r="G705" s="342"/>
      <c r="H705" s="342"/>
      <c r="I705" s="342"/>
      <c r="J705" s="342"/>
      <c r="K705" s="342"/>
      <c r="L705" s="342"/>
      <c r="M705" s="342"/>
      <c r="N705" s="342"/>
      <c r="O705" s="342"/>
      <c r="P705" s="342" t="s">
        <v>2626</v>
      </c>
      <c r="Q705" s="342"/>
      <c r="R705" s="342"/>
      <c r="S705" s="342"/>
      <c r="T705" s="342"/>
      <c r="U705" s="342"/>
      <c r="V705" s="342"/>
      <c r="W705" s="342"/>
      <c r="X705" s="342"/>
      <c r="Y705" s="342"/>
      <c r="Z705" s="342"/>
      <c r="AA705" s="342"/>
      <c r="AB705" s="342"/>
      <c r="AC705" s="342"/>
      <c r="AD705" s="342"/>
      <c r="AE705" s="342"/>
      <c r="AF705" s="342"/>
      <c r="AG705" s="342"/>
    </row>
    <row r="706" spans="1:33" x14ac:dyDescent="0.3">
      <c r="A706" s="340" t="s">
        <v>1389</v>
      </c>
      <c r="B706" s="342" t="s">
        <v>34</v>
      </c>
      <c r="C706" s="342"/>
      <c r="D706" s="342" t="s">
        <v>31</v>
      </c>
      <c r="E706" s="342"/>
      <c r="F706" s="342"/>
      <c r="G706" s="342"/>
      <c r="H706" s="342"/>
      <c r="I706" s="342"/>
      <c r="J706" s="359" t="s">
        <v>70</v>
      </c>
      <c r="K706" s="359" t="s">
        <v>70</v>
      </c>
      <c r="L706" s="359" t="s">
        <v>70</v>
      </c>
      <c r="M706" s="342" t="s">
        <v>70</v>
      </c>
      <c r="N706" s="359">
        <v>452</v>
      </c>
      <c r="O706" s="359">
        <v>557</v>
      </c>
      <c r="P706" s="342" t="s">
        <v>1414</v>
      </c>
      <c r="Q706" s="342"/>
      <c r="R706" s="342" t="s">
        <v>1327</v>
      </c>
      <c r="S706" s="342"/>
      <c r="T706" s="342"/>
      <c r="U706" s="342"/>
      <c r="V706" s="342"/>
      <c r="W706" s="342"/>
      <c r="X706" s="359" t="s">
        <v>70</v>
      </c>
      <c r="Y706" s="359" t="s">
        <v>70</v>
      </c>
      <c r="Z706" s="359" t="s">
        <v>70</v>
      </c>
      <c r="AA706" s="342" t="s">
        <v>70</v>
      </c>
      <c r="AB706" s="359">
        <v>452</v>
      </c>
      <c r="AC706" s="359">
        <v>557</v>
      </c>
      <c r="AD706" s="342" t="s">
        <v>2022</v>
      </c>
      <c r="AE706" s="342" t="s">
        <v>2019</v>
      </c>
      <c r="AF706" s="342" t="s">
        <v>2022</v>
      </c>
      <c r="AG706" s="342"/>
    </row>
    <row r="707" spans="1:33" x14ac:dyDescent="0.3">
      <c r="A707" s="340" t="s">
        <v>1390</v>
      </c>
      <c r="B707" s="342" t="s">
        <v>35</v>
      </c>
      <c r="C707" s="342"/>
      <c r="D707" s="342" t="s">
        <v>31</v>
      </c>
      <c r="E707" s="342"/>
      <c r="F707" s="342"/>
      <c r="G707" s="342"/>
      <c r="H707" s="342"/>
      <c r="I707" s="342"/>
      <c r="J707" s="359" t="s">
        <v>70</v>
      </c>
      <c r="K707" s="359" t="s">
        <v>70</v>
      </c>
      <c r="L707" s="359" t="s">
        <v>70</v>
      </c>
      <c r="M707" s="342" t="s">
        <v>70</v>
      </c>
      <c r="N707" s="359">
        <v>70</v>
      </c>
      <c r="O707" s="359">
        <v>73</v>
      </c>
      <c r="P707" s="342" t="s">
        <v>1415</v>
      </c>
      <c r="Q707" s="342"/>
      <c r="R707" s="342" t="s">
        <v>1327</v>
      </c>
      <c r="S707" s="342"/>
      <c r="T707" s="342"/>
      <c r="U707" s="342"/>
      <c r="V707" s="342"/>
      <c r="W707" s="342"/>
      <c r="X707" s="359" t="s">
        <v>70</v>
      </c>
      <c r="Y707" s="359" t="s">
        <v>70</v>
      </c>
      <c r="Z707" s="359" t="s">
        <v>70</v>
      </c>
      <c r="AA707" s="342" t="s">
        <v>70</v>
      </c>
      <c r="AB707" s="359">
        <v>70</v>
      </c>
      <c r="AC707" s="359">
        <v>73</v>
      </c>
      <c r="AD707" s="342" t="s">
        <v>2022</v>
      </c>
      <c r="AE707" s="342" t="s">
        <v>2019</v>
      </c>
      <c r="AF707" s="342" t="s">
        <v>2022</v>
      </c>
      <c r="AG707" s="342"/>
    </row>
    <row r="708" spans="1:33" x14ac:dyDescent="0.3">
      <c r="A708" s="340" t="s">
        <v>1391</v>
      </c>
      <c r="B708" s="342" t="s">
        <v>33</v>
      </c>
      <c r="C708" s="342"/>
      <c r="D708" s="342" t="s">
        <v>30</v>
      </c>
      <c r="E708" s="342"/>
      <c r="F708" s="342"/>
      <c r="G708" s="342"/>
      <c r="H708" s="342"/>
      <c r="I708" s="342"/>
      <c r="J708" s="359" t="s">
        <v>70</v>
      </c>
      <c r="K708" s="359" t="s">
        <v>70</v>
      </c>
      <c r="L708" s="359" t="s">
        <v>70</v>
      </c>
      <c r="M708" s="342" t="s">
        <v>70</v>
      </c>
      <c r="N708" s="342">
        <v>2553</v>
      </c>
      <c r="O708" s="359">
        <v>1876</v>
      </c>
      <c r="P708" s="342" t="s">
        <v>1416</v>
      </c>
      <c r="Q708" s="342"/>
      <c r="R708" s="342" t="s">
        <v>1329</v>
      </c>
      <c r="S708" s="342"/>
      <c r="T708" s="342"/>
      <c r="U708" s="342"/>
      <c r="V708" s="342"/>
      <c r="W708" s="342"/>
      <c r="X708" s="359" t="s">
        <v>70</v>
      </c>
      <c r="Y708" s="359" t="s">
        <v>70</v>
      </c>
      <c r="Z708" s="359" t="s">
        <v>70</v>
      </c>
      <c r="AA708" s="342" t="s">
        <v>70</v>
      </c>
      <c r="AB708" s="342">
        <v>2553</v>
      </c>
      <c r="AC708" s="359">
        <v>1876</v>
      </c>
      <c r="AD708" s="342" t="s">
        <v>2022</v>
      </c>
      <c r="AE708" s="342" t="s">
        <v>2019</v>
      </c>
      <c r="AF708" s="342" t="s">
        <v>2022</v>
      </c>
      <c r="AG708" s="342"/>
    </row>
    <row r="709" spans="1:33" x14ac:dyDescent="0.3">
      <c r="A709" s="340" t="s">
        <v>1392</v>
      </c>
      <c r="B709" s="342" t="s">
        <v>316</v>
      </c>
      <c r="C709" s="342"/>
      <c r="D709" s="342" t="s">
        <v>31</v>
      </c>
      <c r="E709" s="342"/>
      <c r="F709" s="342"/>
      <c r="G709" s="342"/>
      <c r="H709" s="342"/>
      <c r="I709" s="342"/>
      <c r="J709" s="359" t="s">
        <v>70</v>
      </c>
      <c r="K709" s="359" t="s">
        <v>70</v>
      </c>
      <c r="L709" s="359" t="s">
        <v>70</v>
      </c>
      <c r="M709" s="359" t="s">
        <v>70</v>
      </c>
      <c r="N709" s="342">
        <v>464</v>
      </c>
      <c r="O709" s="359">
        <v>566</v>
      </c>
      <c r="P709" s="342" t="s">
        <v>1417</v>
      </c>
      <c r="Q709" s="342"/>
      <c r="R709" s="342" t="s">
        <v>1327</v>
      </c>
      <c r="S709" s="342"/>
      <c r="T709" s="342"/>
      <c r="U709" s="342"/>
      <c r="V709" s="342"/>
      <c r="W709" s="342"/>
      <c r="X709" s="359" t="s">
        <v>70</v>
      </c>
      <c r="Y709" s="359" t="s">
        <v>70</v>
      </c>
      <c r="Z709" s="359" t="s">
        <v>70</v>
      </c>
      <c r="AA709" s="359" t="s">
        <v>70</v>
      </c>
      <c r="AB709" s="342">
        <v>464</v>
      </c>
      <c r="AC709" s="359">
        <v>566</v>
      </c>
      <c r="AD709" s="342" t="s">
        <v>2022</v>
      </c>
      <c r="AE709" s="342" t="s">
        <v>2019</v>
      </c>
      <c r="AF709" s="342" t="s">
        <v>2022</v>
      </c>
      <c r="AG709" s="342"/>
    </row>
    <row r="710" spans="1:33" x14ac:dyDescent="0.3">
      <c r="A710" s="340" t="s">
        <v>1393</v>
      </c>
      <c r="B710" s="342" t="s">
        <v>2624</v>
      </c>
      <c r="C710" s="342"/>
      <c r="D710" s="342" t="s">
        <v>54</v>
      </c>
      <c r="E710" s="342"/>
      <c r="F710" s="342"/>
      <c r="G710" s="342"/>
      <c r="H710" s="342"/>
      <c r="I710" s="342"/>
      <c r="J710" s="359">
        <v>84</v>
      </c>
      <c r="K710" s="359">
        <v>82</v>
      </c>
      <c r="L710" s="359">
        <v>68.244878535235543</v>
      </c>
      <c r="M710" s="359">
        <v>84</v>
      </c>
      <c r="N710" s="359">
        <v>38</v>
      </c>
      <c r="O710" s="359">
        <v>55</v>
      </c>
      <c r="P710" s="342" t="s">
        <v>2625</v>
      </c>
      <c r="Q710" s="342"/>
      <c r="R710" s="342" t="s">
        <v>54</v>
      </c>
      <c r="S710" s="342"/>
      <c r="T710" s="342"/>
      <c r="U710" s="342"/>
      <c r="V710" s="342"/>
      <c r="W710" s="342"/>
      <c r="X710" s="359">
        <v>84</v>
      </c>
      <c r="Y710" s="359">
        <v>82</v>
      </c>
      <c r="Z710" s="359">
        <v>68.244878535235543</v>
      </c>
      <c r="AA710" s="359">
        <v>84</v>
      </c>
      <c r="AB710" s="359">
        <v>38</v>
      </c>
      <c r="AC710" s="359">
        <v>55</v>
      </c>
      <c r="AD710" s="342" t="s">
        <v>2014</v>
      </c>
      <c r="AE710" s="342" t="s">
        <v>2022</v>
      </c>
      <c r="AF710" s="342" t="s">
        <v>2389</v>
      </c>
      <c r="AG710" s="342"/>
    </row>
    <row r="711" spans="1:33" x14ac:dyDescent="0.3">
      <c r="A711" s="343" t="s">
        <v>1394</v>
      </c>
      <c r="B711" s="344" t="s">
        <v>315</v>
      </c>
      <c r="C711" s="344"/>
      <c r="D711" s="344" t="s">
        <v>54</v>
      </c>
      <c r="E711" s="344" t="s">
        <v>70</v>
      </c>
      <c r="F711" s="344">
        <v>48</v>
      </c>
      <c r="G711" s="344">
        <v>48</v>
      </c>
      <c r="H711" s="344">
        <v>47</v>
      </c>
      <c r="I711" s="344">
        <v>49</v>
      </c>
      <c r="J711" s="344">
        <v>48</v>
      </c>
      <c r="K711" s="344">
        <v>37</v>
      </c>
      <c r="L711" s="344">
        <v>39.735382027538883</v>
      </c>
      <c r="M711" s="344">
        <v>39</v>
      </c>
      <c r="N711" s="344">
        <v>36</v>
      </c>
      <c r="O711" s="344"/>
      <c r="P711" s="344" t="s">
        <v>1418</v>
      </c>
      <c r="Q711" s="344"/>
      <c r="R711" s="344" t="s">
        <v>54</v>
      </c>
      <c r="S711" s="344" t="s">
        <v>70</v>
      </c>
      <c r="T711" s="344">
        <v>48</v>
      </c>
      <c r="U711" s="344">
        <v>48</v>
      </c>
      <c r="V711" s="344">
        <v>47</v>
      </c>
      <c r="W711" s="344">
        <v>49</v>
      </c>
      <c r="X711" s="344">
        <v>48</v>
      </c>
      <c r="Y711" s="344">
        <v>37</v>
      </c>
      <c r="Z711" s="344">
        <v>39.735382027538883</v>
      </c>
      <c r="AA711" s="344">
        <v>39</v>
      </c>
      <c r="AB711" s="344">
        <v>36</v>
      </c>
      <c r="AC711" s="344"/>
      <c r="AD711" s="344" t="s">
        <v>2014</v>
      </c>
      <c r="AE711" s="344" t="s">
        <v>2022</v>
      </c>
      <c r="AF711" s="344" t="s">
        <v>2389</v>
      </c>
      <c r="AG711" s="344"/>
    </row>
    <row r="712" spans="1:33" s="124" customFormat="1" x14ac:dyDescent="0.3">
      <c r="A712" s="343" t="s">
        <v>1395</v>
      </c>
      <c r="B712" s="344" t="s">
        <v>127</v>
      </c>
      <c r="C712" s="344"/>
      <c r="D712" s="344" t="s">
        <v>54</v>
      </c>
      <c r="E712" s="344" t="s">
        <v>70</v>
      </c>
      <c r="F712" s="344">
        <v>93</v>
      </c>
      <c r="G712" s="344">
        <v>88</v>
      </c>
      <c r="H712" s="344">
        <v>81</v>
      </c>
      <c r="I712" s="344">
        <v>88</v>
      </c>
      <c r="J712" s="344">
        <v>84</v>
      </c>
      <c r="K712" s="344">
        <v>82</v>
      </c>
      <c r="L712" s="344">
        <v>68.244878535235543</v>
      </c>
      <c r="M712" s="344">
        <v>84</v>
      </c>
      <c r="N712" s="344">
        <v>38</v>
      </c>
      <c r="O712" s="344">
        <v>55</v>
      </c>
      <c r="P712" s="344" t="s">
        <v>1419</v>
      </c>
      <c r="Q712" s="344"/>
      <c r="R712" s="344" t="s">
        <v>54</v>
      </c>
      <c r="S712" s="344" t="s">
        <v>70</v>
      </c>
      <c r="T712" s="344">
        <v>93</v>
      </c>
      <c r="U712" s="344">
        <v>88</v>
      </c>
      <c r="V712" s="344">
        <v>81</v>
      </c>
      <c r="W712" s="344">
        <v>88</v>
      </c>
      <c r="X712" s="344">
        <v>84</v>
      </c>
      <c r="Y712" s="344">
        <v>82</v>
      </c>
      <c r="Z712" s="344">
        <v>68.244878535235543</v>
      </c>
      <c r="AA712" s="344">
        <v>84</v>
      </c>
      <c r="AB712" s="344">
        <v>38</v>
      </c>
      <c r="AC712" s="344">
        <v>55</v>
      </c>
      <c r="AD712" s="344" t="s">
        <v>2014</v>
      </c>
      <c r="AE712" s="344" t="s">
        <v>2022</v>
      </c>
      <c r="AF712" s="344" t="s">
        <v>2389</v>
      </c>
      <c r="AG712" s="344"/>
    </row>
    <row r="713" spans="1:33" s="124" customFormat="1" x14ac:dyDescent="0.3">
      <c r="A713" s="340" t="s">
        <v>1396</v>
      </c>
      <c r="B713" s="342" t="s">
        <v>2628</v>
      </c>
      <c r="C713" s="342"/>
      <c r="D713" s="342"/>
      <c r="E713" s="342"/>
      <c r="F713" s="342"/>
      <c r="G713" s="342"/>
      <c r="H713" s="342"/>
      <c r="I713" s="342"/>
      <c r="J713" s="342"/>
      <c r="K713" s="342"/>
      <c r="L713" s="342"/>
      <c r="M713" s="342"/>
      <c r="N713" s="342"/>
      <c r="O713" s="342"/>
      <c r="P713" s="342" t="s">
        <v>2629</v>
      </c>
      <c r="Q713" s="342"/>
      <c r="R713" s="342"/>
      <c r="S713" s="342"/>
      <c r="T713" s="342"/>
      <c r="U713" s="342"/>
      <c r="V713" s="342"/>
      <c r="W713" s="342"/>
      <c r="X713" s="342"/>
      <c r="Y713" s="342"/>
      <c r="Z713" s="342"/>
      <c r="AA713" s="342"/>
      <c r="AB713" s="342"/>
      <c r="AC713" s="342"/>
      <c r="AD713" s="342"/>
      <c r="AE713" s="342"/>
      <c r="AF713" s="342"/>
      <c r="AG713" s="342"/>
    </row>
    <row r="714" spans="1:33" s="124" customFormat="1" x14ac:dyDescent="0.3">
      <c r="A714" s="340" t="s">
        <v>1947</v>
      </c>
      <c r="B714" s="342" t="s">
        <v>1948</v>
      </c>
      <c r="C714" s="342"/>
      <c r="D714" s="342"/>
      <c r="E714" s="342"/>
      <c r="F714" s="342"/>
      <c r="G714" s="342"/>
      <c r="H714" s="342"/>
      <c r="I714" s="342"/>
      <c r="J714" s="342"/>
      <c r="K714" s="342"/>
      <c r="L714" s="342"/>
      <c r="M714" s="342"/>
      <c r="N714" s="342"/>
      <c r="O714" s="342"/>
      <c r="P714" s="342" t="s">
        <v>1949</v>
      </c>
      <c r="Q714" s="342"/>
      <c r="R714" s="342"/>
      <c r="S714" s="342"/>
      <c r="T714" s="342"/>
      <c r="U714" s="342"/>
      <c r="V714" s="342"/>
      <c r="W714" s="342"/>
      <c r="X714" s="342"/>
      <c r="Y714" s="342"/>
      <c r="Z714" s="342"/>
      <c r="AA714" s="342"/>
      <c r="AB714" s="342"/>
      <c r="AC714" s="342"/>
      <c r="AD714" s="342"/>
      <c r="AE714" s="342"/>
      <c r="AF714" s="342"/>
      <c r="AG714" s="342"/>
    </row>
    <row r="715" spans="1:33" x14ac:dyDescent="0.3">
      <c r="A715" s="340" t="s">
        <v>1430</v>
      </c>
      <c r="B715" s="342" t="s">
        <v>2637</v>
      </c>
      <c r="C715" s="342"/>
      <c r="D715" s="342"/>
      <c r="E715" s="342"/>
      <c r="F715" s="342"/>
      <c r="G715" s="342"/>
      <c r="H715" s="342"/>
      <c r="I715" s="342"/>
      <c r="J715" s="342"/>
      <c r="K715" s="342"/>
      <c r="L715" s="342"/>
      <c r="M715" s="342"/>
      <c r="N715" s="342"/>
      <c r="O715" s="342"/>
      <c r="P715" s="342" t="s">
        <v>2634</v>
      </c>
      <c r="Q715" s="342"/>
      <c r="R715" s="342"/>
      <c r="S715" s="342"/>
      <c r="T715" s="342"/>
      <c r="U715" s="342"/>
      <c r="V715" s="342"/>
      <c r="W715" s="342"/>
      <c r="X715" s="342"/>
      <c r="Y715" s="342"/>
      <c r="Z715" s="342"/>
      <c r="AA715" s="342"/>
      <c r="AB715" s="342"/>
      <c r="AC715" s="342"/>
      <c r="AD715" s="342"/>
      <c r="AE715" s="342"/>
      <c r="AF715" s="342"/>
      <c r="AG715" s="342"/>
    </row>
    <row r="716" spans="1:33" x14ac:dyDescent="0.3">
      <c r="A716" s="340" t="s">
        <v>1946</v>
      </c>
      <c r="B716" s="342" t="s">
        <v>2636</v>
      </c>
      <c r="C716" s="342"/>
      <c r="D716" s="342"/>
      <c r="E716" s="342"/>
      <c r="F716" s="342"/>
      <c r="G716" s="342"/>
      <c r="H716" s="342"/>
      <c r="I716" s="342"/>
      <c r="J716" s="342"/>
      <c r="K716" s="342"/>
      <c r="L716" s="342"/>
      <c r="M716" s="342"/>
      <c r="N716" s="342"/>
      <c r="O716" s="342"/>
      <c r="P716" s="342" t="s">
        <v>2635</v>
      </c>
      <c r="Q716" s="342"/>
      <c r="R716" s="342"/>
      <c r="S716" s="342"/>
      <c r="T716" s="342"/>
      <c r="U716" s="342"/>
      <c r="V716" s="342"/>
      <c r="W716" s="342"/>
      <c r="X716" s="342"/>
      <c r="Y716" s="342"/>
      <c r="Z716" s="342"/>
      <c r="AA716" s="342"/>
      <c r="AB716" s="342"/>
      <c r="AC716" s="342"/>
      <c r="AD716" s="342"/>
      <c r="AE716" s="342"/>
      <c r="AF716" s="342"/>
      <c r="AG716" s="342"/>
    </row>
    <row r="717" spans="1:33" x14ac:dyDescent="0.3">
      <c r="A717" s="340" t="s">
        <v>1895</v>
      </c>
      <c r="B717" s="342" t="s">
        <v>2638</v>
      </c>
      <c r="C717" s="342"/>
      <c r="D717" s="342"/>
      <c r="E717" s="342"/>
      <c r="F717" s="342"/>
      <c r="G717" s="342"/>
      <c r="H717" s="342"/>
      <c r="I717" s="342"/>
      <c r="J717" s="342"/>
      <c r="K717" s="342"/>
      <c r="L717" s="342"/>
      <c r="M717" s="342"/>
      <c r="N717" s="342"/>
      <c r="O717" s="342"/>
      <c r="P717" s="342" t="s">
        <v>2639</v>
      </c>
      <c r="Q717" s="342"/>
      <c r="R717" s="342"/>
      <c r="S717" s="342"/>
      <c r="T717" s="342"/>
      <c r="U717" s="342"/>
      <c r="V717" s="342"/>
      <c r="W717" s="342"/>
      <c r="X717" s="342"/>
      <c r="Y717" s="342"/>
      <c r="Z717" s="342"/>
      <c r="AA717" s="342"/>
      <c r="AB717" s="342"/>
      <c r="AC717" s="342"/>
      <c r="AD717" s="342"/>
      <c r="AE717" s="342"/>
      <c r="AF717" s="342"/>
      <c r="AG717" s="342"/>
    </row>
    <row r="718" spans="1:33" x14ac:dyDescent="0.3">
      <c r="A718" s="340" t="s">
        <v>1896</v>
      </c>
      <c r="B718" s="342" t="s">
        <v>131</v>
      </c>
      <c r="C718" s="342"/>
      <c r="D718" s="342"/>
      <c r="E718" s="342"/>
      <c r="F718" s="342"/>
      <c r="G718" s="342"/>
      <c r="H718" s="342"/>
      <c r="I718" s="342"/>
      <c r="J718" s="342"/>
      <c r="K718" s="342"/>
      <c r="L718" s="342"/>
      <c r="M718" s="342"/>
      <c r="N718" s="342"/>
      <c r="O718" s="342"/>
      <c r="P718" s="342" t="s">
        <v>969</v>
      </c>
      <c r="Q718" s="342"/>
      <c r="R718" s="342"/>
      <c r="S718" s="342"/>
      <c r="T718" s="342"/>
      <c r="U718" s="342"/>
      <c r="V718" s="342"/>
      <c r="W718" s="342"/>
      <c r="X718" s="342"/>
      <c r="Y718" s="342"/>
      <c r="Z718" s="342"/>
      <c r="AA718" s="342"/>
      <c r="AB718" s="342"/>
      <c r="AC718" s="342"/>
      <c r="AD718" s="342"/>
      <c r="AE718" s="342"/>
      <c r="AF718" s="342"/>
      <c r="AG718" s="342"/>
    </row>
    <row r="719" spans="1:33" x14ac:dyDescent="0.3">
      <c r="A719" s="340" t="s">
        <v>1897</v>
      </c>
      <c r="B719" s="342" t="s">
        <v>88</v>
      </c>
      <c r="C719" s="342" t="s">
        <v>11</v>
      </c>
      <c r="D719" s="342" t="s">
        <v>1886</v>
      </c>
      <c r="E719" s="342"/>
      <c r="F719" s="342"/>
      <c r="G719" s="342"/>
      <c r="H719" s="342"/>
      <c r="I719" s="342"/>
      <c r="J719" s="342"/>
      <c r="K719" s="342"/>
      <c r="L719" s="342"/>
      <c r="M719" s="342"/>
      <c r="N719" s="342"/>
      <c r="O719" s="342"/>
      <c r="P719" s="342" t="s">
        <v>973</v>
      </c>
      <c r="Q719" s="342" t="s">
        <v>11</v>
      </c>
      <c r="R719" s="342" t="s">
        <v>1940</v>
      </c>
      <c r="S719" s="342"/>
      <c r="T719" s="342"/>
      <c r="U719" s="342"/>
      <c r="V719" s="342"/>
      <c r="W719" s="342"/>
      <c r="X719" s="342"/>
      <c r="Y719" s="342"/>
      <c r="Z719" s="342"/>
      <c r="AA719" s="342"/>
      <c r="AB719" s="342"/>
      <c r="AC719" s="342"/>
      <c r="AD719" s="342"/>
      <c r="AE719" s="342"/>
      <c r="AF719" s="342"/>
      <c r="AG719" s="342"/>
    </row>
    <row r="720" spans="1:33" x14ac:dyDescent="0.3">
      <c r="A720" s="340" t="s">
        <v>1898</v>
      </c>
      <c r="B720" s="342" t="s">
        <v>1884</v>
      </c>
      <c r="C720" s="342" t="s">
        <v>1885</v>
      </c>
      <c r="D720" s="342" t="s">
        <v>56</v>
      </c>
      <c r="E720" s="342"/>
      <c r="F720" s="342"/>
      <c r="G720" s="342"/>
      <c r="H720" s="342"/>
      <c r="I720" s="342"/>
      <c r="J720" s="342"/>
      <c r="K720" s="342"/>
      <c r="L720" s="342"/>
      <c r="M720" s="342"/>
      <c r="N720" s="342"/>
      <c r="O720" s="342"/>
      <c r="P720" s="342" t="s">
        <v>1927</v>
      </c>
      <c r="Q720" s="342" t="s">
        <v>1929</v>
      </c>
      <c r="R720" s="342" t="s">
        <v>971</v>
      </c>
      <c r="S720" s="342"/>
      <c r="T720" s="342"/>
      <c r="U720" s="342"/>
      <c r="V720" s="342"/>
      <c r="W720" s="342"/>
      <c r="X720" s="342"/>
      <c r="Y720" s="342"/>
      <c r="Z720" s="342"/>
      <c r="AA720" s="342"/>
      <c r="AB720" s="342"/>
      <c r="AC720" s="342"/>
      <c r="AD720" s="342"/>
      <c r="AE720" s="342"/>
      <c r="AF720" s="342"/>
      <c r="AG720" s="342"/>
    </row>
    <row r="721" spans="1:33" x14ac:dyDescent="0.3">
      <c r="A721" s="340" t="s">
        <v>1899</v>
      </c>
      <c r="B721" s="342" t="s">
        <v>2640</v>
      </c>
      <c r="C721" s="342"/>
      <c r="D721" s="342"/>
      <c r="E721" s="342"/>
      <c r="F721" s="342"/>
      <c r="G721" s="342"/>
      <c r="H721" s="342"/>
      <c r="I721" s="342"/>
      <c r="J721" s="342"/>
      <c r="K721" s="342"/>
      <c r="L721" s="342"/>
      <c r="M721" s="342"/>
      <c r="N721" s="342"/>
      <c r="O721" s="342"/>
      <c r="P721" s="342" t="s">
        <v>2641</v>
      </c>
      <c r="Q721" s="342"/>
      <c r="R721" s="342"/>
      <c r="S721" s="342"/>
      <c r="T721" s="342"/>
      <c r="U721" s="342"/>
      <c r="V721" s="342"/>
      <c r="W721" s="342"/>
      <c r="X721" s="342"/>
      <c r="Y721" s="342"/>
      <c r="Z721" s="342"/>
      <c r="AA721" s="342"/>
      <c r="AB721" s="342"/>
      <c r="AC721" s="342"/>
      <c r="AD721" s="342"/>
      <c r="AE721" s="342"/>
      <c r="AF721" s="342"/>
      <c r="AG721" s="342"/>
    </row>
    <row r="722" spans="1:33" x14ac:dyDescent="0.3">
      <c r="A722" s="340" t="s">
        <v>1901</v>
      </c>
      <c r="B722" s="342" t="s">
        <v>337</v>
      </c>
      <c r="C722" s="342" t="s">
        <v>337</v>
      </c>
      <c r="D722" s="342" t="s">
        <v>337</v>
      </c>
      <c r="E722" s="342"/>
      <c r="F722" s="342"/>
      <c r="G722" s="342"/>
      <c r="H722" s="342"/>
      <c r="I722" s="342"/>
      <c r="J722" s="342"/>
      <c r="K722" s="342"/>
      <c r="L722" s="342"/>
      <c r="M722" s="342"/>
      <c r="N722" s="342"/>
      <c r="O722" s="342"/>
      <c r="P722" s="342" t="s">
        <v>1026</v>
      </c>
      <c r="Q722" s="342" t="s">
        <v>1026</v>
      </c>
      <c r="R722" s="342" t="s">
        <v>1026</v>
      </c>
      <c r="S722" s="342"/>
      <c r="T722" s="342"/>
      <c r="U722" s="342"/>
      <c r="V722" s="342"/>
      <c r="W722" s="342"/>
      <c r="X722" s="342"/>
      <c r="Y722" s="342"/>
      <c r="Z722" s="342"/>
      <c r="AA722" s="342"/>
      <c r="AB722" s="342"/>
      <c r="AC722" s="342"/>
      <c r="AD722" s="342"/>
      <c r="AE722" s="342"/>
      <c r="AF722" s="342"/>
      <c r="AG722" s="342"/>
    </row>
    <row r="723" spans="1:33" x14ac:dyDescent="0.3">
      <c r="A723" s="343" t="s">
        <v>1902</v>
      </c>
      <c r="B723" s="344" t="s">
        <v>1883</v>
      </c>
      <c r="C723" s="344" t="s">
        <v>1883</v>
      </c>
      <c r="D723" s="344" t="s">
        <v>1883</v>
      </c>
      <c r="E723" s="344"/>
      <c r="F723" s="344"/>
      <c r="G723" s="344"/>
      <c r="H723" s="344"/>
      <c r="I723" s="344"/>
      <c r="J723" s="344"/>
      <c r="K723" s="344"/>
      <c r="L723" s="344"/>
      <c r="M723" s="344"/>
      <c r="N723" s="344"/>
      <c r="O723" s="344"/>
      <c r="P723" s="344" t="s">
        <v>1025</v>
      </c>
      <c r="Q723" s="344" t="s">
        <v>1025</v>
      </c>
      <c r="R723" s="344" t="s">
        <v>1025</v>
      </c>
      <c r="S723" s="344"/>
      <c r="T723" s="344"/>
      <c r="U723" s="344"/>
      <c r="V723" s="344"/>
      <c r="W723" s="344"/>
      <c r="X723" s="344"/>
      <c r="Y723" s="344"/>
      <c r="Z723" s="344"/>
      <c r="AA723" s="344"/>
      <c r="AB723" s="344"/>
      <c r="AC723" s="344"/>
      <c r="AD723" s="344"/>
      <c r="AE723" s="344"/>
      <c r="AF723" s="344"/>
      <c r="AG723" s="344"/>
    </row>
    <row r="724" spans="1:33" x14ac:dyDescent="0.3">
      <c r="A724" s="340" t="s">
        <v>1903</v>
      </c>
      <c r="B724" s="342" t="s">
        <v>362</v>
      </c>
      <c r="C724" s="342"/>
      <c r="D724" s="342"/>
      <c r="E724" s="342"/>
      <c r="F724" s="342"/>
      <c r="G724" s="342"/>
      <c r="H724" s="342"/>
      <c r="I724" s="342"/>
      <c r="J724" s="342"/>
      <c r="K724" s="342"/>
      <c r="L724" s="342"/>
      <c r="M724" s="342"/>
      <c r="N724" s="342"/>
      <c r="O724" s="342"/>
      <c r="P724" s="342" t="s">
        <v>981</v>
      </c>
      <c r="Q724" s="342"/>
      <c r="R724" s="342"/>
      <c r="S724" s="342"/>
      <c r="T724" s="342"/>
      <c r="U724" s="342"/>
      <c r="V724" s="342"/>
      <c r="W724" s="342"/>
      <c r="X724" s="342"/>
      <c r="Y724" s="342"/>
      <c r="Z724" s="342"/>
      <c r="AA724" s="342"/>
      <c r="AB724" s="342"/>
      <c r="AC724" s="342"/>
      <c r="AD724" s="342"/>
      <c r="AE724" s="342"/>
      <c r="AF724" s="342"/>
      <c r="AG724" s="342"/>
    </row>
    <row r="725" spans="1:33" x14ac:dyDescent="0.3">
      <c r="A725" s="340" t="s">
        <v>1904</v>
      </c>
      <c r="B725" s="342" t="s">
        <v>1431</v>
      </c>
      <c r="C725" s="342" t="s">
        <v>1432</v>
      </c>
      <c r="D725" s="342" t="s">
        <v>1888</v>
      </c>
      <c r="E725" s="342"/>
      <c r="F725" s="342"/>
      <c r="G725" s="342"/>
      <c r="H725" s="342"/>
      <c r="I725" s="342"/>
      <c r="J725" s="342"/>
      <c r="K725" s="342"/>
      <c r="L725" s="342"/>
      <c r="M725" s="342"/>
      <c r="N725" s="342"/>
      <c r="O725" s="342"/>
      <c r="P725" s="342" t="s">
        <v>1930</v>
      </c>
      <c r="Q725" s="342" t="s">
        <v>1932</v>
      </c>
      <c r="R725" s="342" t="s">
        <v>1931</v>
      </c>
      <c r="S725" s="342"/>
      <c r="T725" s="342"/>
      <c r="U725" s="342"/>
      <c r="V725" s="342"/>
      <c r="W725" s="342"/>
      <c r="X725" s="342"/>
      <c r="Y725" s="342"/>
      <c r="Z725" s="342"/>
      <c r="AA725" s="342"/>
      <c r="AB725" s="342"/>
      <c r="AC725" s="342"/>
      <c r="AD725" s="342"/>
      <c r="AE725" s="342"/>
      <c r="AF725" s="342"/>
      <c r="AG725" s="342"/>
    </row>
    <row r="726" spans="1:33" x14ac:dyDescent="0.3">
      <c r="A726" s="340" t="s">
        <v>1905</v>
      </c>
      <c r="B726" s="342" t="s">
        <v>54</v>
      </c>
      <c r="C726" s="342" t="s">
        <v>1887</v>
      </c>
      <c r="D726" s="342" t="s">
        <v>54</v>
      </c>
      <c r="E726" s="342"/>
      <c r="F726" s="342"/>
      <c r="G726" s="342"/>
      <c r="H726" s="342"/>
      <c r="I726" s="342"/>
      <c r="J726" s="342"/>
      <c r="K726" s="342"/>
      <c r="L726" s="342"/>
      <c r="M726" s="342"/>
      <c r="N726" s="342"/>
      <c r="O726" s="342"/>
      <c r="P726" s="342" t="s">
        <v>54</v>
      </c>
      <c r="Q726" s="342" t="s">
        <v>1945</v>
      </c>
      <c r="R726" s="342" t="s">
        <v>54</v>
      </c>
      <c r="S726" s="342"/>
      <c r="T726" s="342"/>
      <c r="U726" s="342"/>
      <c r="V726" s="342"/>
      <c r="W726" s="342"/>
      <c r="X726" s="342"/>
      <c r="Y726" s="342"/>
      <c r="Z726" s="342"/>
      <c r="AA726" s="342"/>
      <c r="AB726" s="342"/>
      <c r="AC726" s="342"/>
      <c r="AD726" s="342"/>
      <c r="AE726" s="342"/>
      <c r="AF726" s="342"/>
      <c r="AG726" s="342"/>
    </row>
    <row r="727" spans="1:33" x14ac:dyDescent="0.3">
      <c r="A727" s="340" t="s">
        <v>1907</v>
      </c>
      <c r="B727" s="342" t="s">
        <v>337</v>
      </c>
      <c r="C727" s="342" t="s">
        <v>337</v>
      </c>
      <c r="D727" s="342" t="s">
        <v>337</v>
      </c>
      <c r="E727" s="342"/>
      <c r="F727" s="342"/>
      <c r="G727" s="342"/>
      <c r="H727" s="342"/>
      <c r="I727" s="342"/>
      <c r="J727" s="342"/>
      <c r="K727" s="342"/>
      <c r="L727" s="342"/>
      <c r="M727" s="342"/>
      <c r="N727" s="342"/>
      <c r="O727" s="342"/>
      <c r="P727" s="342" t="s">
        <v>1026</v>
      </c>
      <c r="Q727" s="342" t="s">
        <v>1026</v>
      </c>
      <c r="R727" s="342" t="s">
        <v>1026</v>
      </c>
      <c r="S727" s="342"/>
      <c r="T727" s="342"/>
      <c r="U727" s="342"/>
      <c r="V727" s="342"/>
      <c r="W727" s="342"/>
      <c r="X727" s="342"/>
      <c r="Y727" s="342"/>
      <c r="Z727" s="342"/>
      <c r="AA727" s="342"/>
      <c r="AB727" s="342"/>
      <c r="AC727" s="342"/>
      <c r="AD727" s="342"/>
      <c r="AE727" s="342"/>
      <c r="AF727" s="342"/>
      <c r="AG727" s="342"/>
    </row>
    <row r="728" spans="1:33" x14ac:dyDescent="0.3">
      <c r="A728" s="343" t="s">
        <v>1908</v>
      </c>
      <c r="B728" s="344" t="s">
        <v>1883</v>
      </c>
      <c r="C728" s="344" t="s">
        <v>1883</v>
      </c>
      <c r="D728" s="344" t="s">
        <v>1883</v>
      </c>
      <c r="E728" s="344"/>
      <c r="F728" s="344"/>
      <c r="G728" s="344"/>
      <c r="H728" s="344"/>
      <c r="I728" s="344"/>
      <c r="J728" s="344"/>
      <c r="K728" s="344"/>
      <c r="L728" s="344"/>
      <c r="M728" s="344"/>
      <c r="N728" s="344"/>
      <c r="O728" s="344"/>
      <c r="P728" s="344" t="s">
        <v>1025</v>
      </c>
      <c r="Q728" s="344" t="s">
        <v>1025</v>
      </c>
      <c r="R728" s="344" t="s">
        <v>1025</v>
      </c>
      <c r="S728" s="344"/>
      <c r="T728" s="344"/>
      <c r="U728" s="344"/>
      <c r="V728" s="344"/>
      <c r="W728" s="344"/>
      <c r="X728" s="344"/>
      <c r="Y728" s="344"/>
      <c r="Z728" s="344"/>
      <c r="AA728" s="344"/>
      <c r="AB728" s="344"/>
      <c r="AC728" s="344"/>
      <c r="AD728" s="344"/>
      <c r="AE728" s="344"/>
      <c r="AF728" s="344"/>
      <c r="AG728" s="344"/>
    </row>
    <row r="729" spans="1:33" x14ac:dyDescent="0.3">
      <c r="A729" s="340" t="s">
        <v>1909</v>
      </c>
      <c r="B729" s="342" t="s">
        <v>246</v>
      </c>
      <c r="C729" s="342"/>
      <c r="D729" s="342"/>
      <c r="E729" s="342"/>
      <c r="F729" s="342"/>
      <c r="G729" s="342"/>
      <c r="H729" s="342"/>
      <c r="I729" s="342"/>
      <c r="J729" s="342"/>
      <c r="K729" s="342"/>
      <c r="L729" s="342"/>
      <c r="M729" s="342"/>
      <c r="N729" s="342"/>
      <c r="O729" s="342"/>
      <c r="P729" s="342" t="s">
        <v>1293</v>
      </c>
      <c r="Q729" s="342"/>
      <c r="R729" s="342"/>
      <c r="S729" s="342"/>
      <c r="T729" s="342"/>
      <c r="U729" s="342"/>
      <c r="V729" s="342"/>
      <c r="W729" s="342"/>
      <c r="X729" s="342"/>
      <c r="Y729" s="342"/>
      <c r="Z729" s="342"/>
      <c r="AA729" s="342"/>
      <c r="AB729" s="342"/>
      <c r="AC729" s="342"/>
      <c r="AD729" s="342"/>
      <c r="AE729" s="342"/>
      <c r="AF729" s="342"/>
      <c r="AG729" s="342"/>
    </row>
    <row r="730" spans="1:33" x14ac:dyDescent="0.3">
      <c r="A730" s="340" t="s">
        <v>1910</v>
      </c>
      <c r="B730" s="342" t="s">
        <v>139</v>
      </c>
      <c r="C730" s="342" t="s">
        <v>1890</v>
      </c>
      <c r="D730" s="342" t="s">
        <v>233</v>
      </c>
      <c r="E730" s="342"/>
      <c r="F730" s="342"/>
      <c r="G730" s="342"/>
      <c r="H730" s="342"/>
      <c r="I730" s="342"/>
      <c r="J730" s="342"/>
      <c r="K730" s="342"/>
      <c r="L730" s="342"/>
      <c r="M730" s="342"/>
      <c r="N730" s="342"/>
      <c r="O730" s="342"/>
      <c r="P730" s="342" t="s">
        <v>164</v>
      </c>
      <c r="Q730" s="342" t="s">
        <v>165</v>
      </c>
      <c r="R730" s="342" t="s">
        <v>1079</v>
      </c>
      <c r="S730" s="342"/>
      <c r="T730" s="342"/>
      <c r="U730" s="342"/>
      <c r="V730" s="342"/>
      <c r="W730" s="342"/>
      <c r="X730" s="342"/>
      <c r="Y730" s="342"/>
      <c r="Z730" s="342"/>
      <c r="AA730" s="342"/>
      <c r="AB730" s="342"/>
      <c r="AC730" s="342"/>
      <c r="AD730" s="342"/>
      <c r="AE730" s="342"/>
      <c r="AF730" s="342"/>
      <c r="AG730" s="342"/>
    </row>
    <row r="731" spans="1:33" x14ac:dyDescent="0.3">
      <c r="A731" s="340" t="s">
        <v>1911</v>
      </c>
      <c r="B731" s="342" t="s">
        <v>1889</v>
      </c>
      <c r="C731" s="342" t="s">
        <v>54</v>
      </c>
      <c r="D731" s="342" t="s">
        <v>54</v>
      </c>
      <c r="E731" s="342"/>
      <c r="F731" s="342"/>
      <c r="G731" s="342"/>
      <c r="H731" s="342"/>
      <c r="I731" s="342"/>
      <c r="J731" s="342"/>
      <c r="K731" s="342"/>
      <c r="L731" s="342"/>
      <c r="M731" s="342"/>
      <c r="N731" s="342"/>
      <c r="O731" s="342"/>
      <c r="P731" s="342" t="s">
        <v>1044</v>
      </c>
      <c r="Q731" s="342" t="s">
        <v>54</v>
      </c>
      <c r="R731" s="342" t="s">
        <v>54</v>
      </c>
      <c r="S731" s="342"/>
      <c r="T731" s="342"/>
      <c r="U731" s="342"/>
      <c r="V731" s="342"/>
      <c r="W731" s="342"/>
      <c r="X731" s="342"/>
      <c r="Y731" s="342"/>
      <c r="Z731" s="342"/>
      <c r="AA731" s="342"/>
      <c r="AB731" s="342"/>
      <c r="AC731" s="342"/>
      <c r="AD731" s="342"/>
      <c r="AE731" s="342"/>
      <c r="AF731" s="342"/>
      <c r="AG731" s="342"/>
    </row>
    <row r="732" spans="1:33" x14ac:dyDescent="0.3">
      <c r="A732" s="340" t="s">
        <v>1913</v>
      </c>
      <c r="B732" s="342" t="s">
        <v>337</v>
      </c>
      <c r="C732" s="342" t="s">
        <v>337</v>
      </c>
      <c r="D732" s="342" t="s">
        <v>337</v>
      </c>
      <c r="E732" s="342"/>
      <c r="F732" s="342"/>
      <c r="G732" s="342"/>
      <c r="H732" s="342"/>
      <c r="I732" s="342"/>
      <c r="J732" s="342"/>
      <c r="K732" s="342"/>
      <c r="L732" s="342"/>
      <c r="M732" s="342"/>
      <c r="N732" s="342"/>
      <c r="O732" s="342"/>
      <c r="P732" s="342" t="s">
        <v>1026</v>
      </c>
      <c r="Q732" s="342" t="s">
        <v>1026</v>
      </c>
      <c r="R732" s="342" t="s">
        <v>1026</v>
      </c>
      <c r="S732" s="342"/>
      <c r="T732" s="342"/>
      <c r="U732" s="342"/>
      <c r="V732" s="342"/>
      <c r="W732" s="342"/>
      <c r="X732" s="342"/>
      <c r="Y732" s="342"/>
      <c r="Z732" s="342"/>
      <c r="AA732" s="342"/>
      <c r="AB732" s="342"/>
      <c r="AC732" s="342"/>
      <c r="AD732" s="342"/>
      <c r="AE732" s="342"/>
      <c r="AF732" s="342"/>
      <c r="AG732" s="342"/>
    </row>
    <row r="733" spans="1:33" x14ac:dyDescent="0.3">
      <c r="A733" s="343" t="s">
        <v>1914</v>
      </c>
      <c r="B733" s="344" t="s">
        <v>1883</v>
      </c>
      <c r="C733" s="344" t="s">
        <v>1883</v>
      </c>
      <c r="D733" s="344" t="s">
        <v>1883</v>
      </c>
      <c r="E733" s="344"/>
      <c r="F733" s="344"/>
      <c r="G733" s="344"/>
      <c r="H733" s="344"/>
      <c r="I733" s="344"/>
      <c r="J733" s="344"/>
      <c r="K733" s="344"/>
      <c r="L733" s="344"/>
      <c r="M733" s="344"/>
      <c r="N733" s="344"/>
      <c r="O733" s="344"/>
      <c r="P733" s="344" t="s">
        <v>1025</v>
      </c>
      <c r="Q733" s="344" t="s">
        <v>1025</v>
      </c>
      <c r="R733" s="344" t="s">
        <v>1025</v>
      </c>
      <c r="S733" s="344"/>
      <c r="T733" s="344"/>
      <c r="U733" s="344"/>
      <c r="V733" s="344"/>
      <c r="W733" s="344"/>
      <c r="X733" s="344"/>
      <c r="Y733" s="344"/>
      <c r="Z733" s="344"/>
      <c r="AA733" s="344"/>
      <c r="AB733" s="344"/>
      <c r="AC733" s="344"/>
      <c r="AD733" s="344"/>
      <c r="AE733" s="344"/>
      <c r="AF733" s="344"/>
      <c r="AG733" s="344"/>
    </row>
    <row r="734" spans="1:33" x14ac:dyDescent="0.3">
      <c r="A734" s="340" t="s">
        <v>1915</v>
      </c>
      <c r="B734" s="342" t="s">
        <v>1433</v>
      </c>
      <c r="C734" s="342"/>
      <c r="D734" s="342"/>
      <c r="E734" s="342"/>
      <c r="F734" s="342"/>
      <c r="G734" s="342"/>
      <c r="H734" s="342"/>
      <c r="I734" s="342"/>
      <c r="J734" s="342"/>
      <c r="K734" s="342"/>
      <c r="L734" s="342"/>
      <c r="M734" s="342"/>
      <c r="N734" s="342"/>
      <c r="O734" s="342"/>
      <c r="P734" s="342" t="s">
        <v>1199</v>
      </c>
      <c r="Q734" s="342"/>
      <c r="R734" s="342"/>
      <c r="S734" s="342"/>
      <c r="T734" s="342"/>
      <c r="U734" s="342"/>
      <c r="V734" s="342"/>
      <c r="W734" s="342"/>
      <c r="X734" s="342"/>
      <c r="Y734" s="342"/>
      <c r="Z734" s="342"/>
      <c r="AA734" s="342"/>
      <c r="AB734" s="342"/>
      <c r="AC734" s="342"/>
      <c r="AD734" s="342"/>
      <c r="AE734" s="342"/>
      <c r="AF734" s="342"/>
      <c r="AG734" s="342"/>
    </row>
    <row r="735" spans="1:33" x14ac:dyDescent="0.3">
      <c r="A735" s="340" t="s">
        <v>1916</v>
      </c>
      <c r="B735" s="342" t="s">
        <v>1891</v>
      </c>
      <c r="C735" s="342" t="s">
        <v>1892</v>
      </c>
      <c r="D735" s="342" t="s">
        <v>1894</v>
      </c>
      <c r="E735" s="342"/>
      <c r="F735" s="342"/>
      <c r="G735" s="342"/>
      <c r="H735" s="342"/>
      <c r="I735" s="342"/>
      <c r="J735" s="342"/>
      <c r="K735" s="342"/>
      <c r="L735" s="342"/>
      <c r="M735" s="342"/>
      <c r="N735" s="342"/>
      <c r="O735" s="342"/>
      <c r="P735" s="342" t="s">
        <v>1934</v>
      </c>
      <c r="Q735" s="342" t="s">
        <v>1936</v>
      </c>
      <c r="R735" s="342" t="s">
        <v>1938</v>
      </c>
      <c r="S735" s="342"/>
      <c r="T735" s="342"/>
      <c r="U735" s="342"/>
      <c r="V735" s="342"/>
      <c r="W735" s="342"/>
      <c r="X735" s="342"/>
      <c r="Y735" s="342"/>
      <c r="Z735" s="342"/>
      <c r="AA735" s="342"/>
      <c r="AB735" s="342"/>
      <c r="AC735" s="342"/>
      <c r="AD735" s="342"/>
      <c r="AE735" s="342"/>
      <c r="AF735" s="342"/>
      <c r="AG735" s="342"/>
    </row>
    <row r="736" spans="1:33" x14ac:dyDescent="0.3">
      <c r="A736" s="340" t="s">
        <v>1917</v>
      </c>
      <c r="B736" s="342" t="s">
        <v>1933</v>
      </c>
      <c r="C736" s="342" t="s">
        <v>1893</v>
      </c>
      <c r="D736" s="342" t="s">
        <v>54</v>
      </c>
      <c r="E736" s="342"/>
      <c r="F736" s="342"/>
      <c r="G736" s="342"/>
      <c r="H736" s="342"/>
      <c r="I736" s="342"/>
      <c r="J736" s="342"/>
      <c r="K736" s="342"/>
      <c r="L736" s="342"/>
      <c r="M736" s="342"/>
      <c r="N736" s="342"/>
      <c r="O736" s="342"/>
      <c r="P736" s="342" t="s">
        <v>1935</v>
      </c>
      <c r="Q736" s="342" t="s">
        <v>1937</v>
      </c>
      <c r="R736" s="342" t="s">
        <v>54</v>
      </c>
      <c r="S736" s="342"/>
      <c r="T736" s="342"/>
      <c r="U736" s="342"/>
      <c r="V736" s="342"/>
      <c r="W736" s="342"/>
      <c r="X736" s="342"/>
      <c r="Y736" s="342"/>
      <c r="Z736" s="342"/>
      <c r="AA736" s="342"/>
      <c r="AB736" s="342"/>
      <c r="AC736" s="342"/>
      <c r="AD736" s="342"/>
      <c r="AE736" s="342"/>
      <c r="AF736" s="342"/>
      <c r="AG736" s="342"/>
    </row>
    <row r="737" spans="1:33" x14ac:dyDescent="0.3">
      <c r="A737" s="340" t="s">
        <v>1919</v>
      </c>
      <c r="B737" s="342" t="s">
        <v>337</v>
      </c>
      <c r="C737" s="342" t="s">
        <v>337</v>
      </c>
      <c r="D737" s="342" t="s">
        <v>337</v>
      </c>
      <c r="E737" s="342"/>
      <c r="F737" s="342"/>
      <c r="G737" s="342"/>
      <c r="H737" s="342"/>
      <c r="I737" s="342"/>
      <c r="J737" s="342"/>
      <c r="K737" s="342"/>
      <c r="L737" s="342"/>
      <c r="M737" s="342"/>
      <c r="N737" s="342"/>
      <c r="O737" s="342"/>
      <c r="P737" s="342" t="s">
        <v>1026</v>
      </c>
      <c r="Q737" s="342" t="s">
        <v>1026</v>
      </c>
      <c r="R737" s="342" t="s">
        <v>1026</v>
      </c>
      <c r="S737" s="342"/>
      <c r="T737" s="342"/>
      <c r="U737" s="342"/>
      <c r="V737" s="342"/>
      <c r="W737" s="342"/>
      <c r="X737" s="342"/>
      <c r="Y737" s="342"/>
      <c r="Z737" s="342"/>
      <c r="AA737" s="342"/>
      <c r="AB737" s="342"/>
      <c r="AC737" s="342"/>
      <c r="AD737" s="342"/>
      <c r="AE737" s="342"/>
      <c r="AF737" s="342"/>
      <c r="AG737" s="342"/>
    </row>
    <row r="738" spans="1:33" x14ac:dyDescent="0.3">
      <c r="A738" s="343" t="s">
        <v>1920</v>
      </c>
      <c r="B738" s="344" t="s">
        <v>1883</v>
      </c>
      <c r="C738" s="344" t="s">
        <v>1883</v>
      </c>
      <c r="D738" s="344" t="s">
        <v>1883</v>
      </c>
      <c r="E738" s="344"/>
      <c r="F738" s="344"/>
      <c r="G738" s="344"/>
      <c r="H738" s="344"/>
      <c r="I738" s="344"/>
      <c r="J738" s="344"/>
      <c r="K738" s="344"/>
      <c r="L738" s="344"/>
      <c r="M738" s="344"/>
      <c r="N738" s="344"/>
      <c r="O738" s="344"/>
      <c r="P738" s="344" t="s">
        <v>1025</v>
      </c>
      <c r="Q738" s="344" t="s">
        <v>1025</v>
      </c>
      <c r="R738" s="344" t="s">
        <v>1025</v>
      </c>
      <c r="S738" s="344"/>
      <c r="T738" s="344"/>
      <c r="U738" s="344"/>
      <c r="V738" s="344"/>
      <c r="W738" s="344"/>
      <c r="X738" s="344"/>
      <c r="Y738" s="344"/>
      <c r="Z738" s="344"/>
      <c r="AA738" s="344"/>
      <c r="AB738" s="344"/>
      <c r="AC738" s="344"/>
      <c r="AD738" s="344"/>
      <c r="AE738" s="344"/>
      <c r="AF738" s="344"/>
      <c r="AG738" s="344"/>
    </row>
    <row r="739" spans="1:33" x14ac:dyDescent="0.3">
      <c r="A739" s="340" t="s">
        <v>1921</v>
      </c>
      <c r="B739" s="342" t="s">
        <v>1434</v>
      </c>
      <c r="C739" s="342"/>
      <c r="D739" s="342"/>
      <c r="E739" s="342"/>
      <c r="F739" s="342"/>
      <c r="G739" s="342"/>
      <c r="H739" s="342"/>
      <c r="I739" s="342"/>
      <c r="J739" s="342"/>
      <c r="K739" s="342"/>
      <c r="L739" s="342"/>
      <c r="M739" s="342"/>
      <c r="N739" s="342"/>
      <c r="O739" s="342"/>
      <c r="P739" s="342" t="s">
        <v>1939</v>
      </c>
      <c r="Q739" s="342"/>
      <c r="R739" s="342"/>
      <c r="S739" s="342"/>
      <c r="T739" s="342"/>
      <c r="U739" s="342"/>
      <c r="V739" s="342"/>
      <c r="W739" s="342"/>
      <c r="X739" s="342"/>
      <c r="Y739" s="342"/>
      <c r="Z739" s="342"/>
      <c r="AA739" s="342"/>
      <c r="AB739" s="342"/>
      <c r="AC739" s="342"/>
      <c r="AD739" s="342"/>
      <c r="AE739" s="342"/>
      <c r="AF739" s="342"/>
      <c r="AG739" s="342"/>
    </row>
    <row r="740" spans="1:33" x14ac:dyDescent="0.3">
      <c r="A740" s="340" t="s">
        <v>1922</v>
      </c>
      <c r="B740" s="342" t="s">
        <v>189</v>
      </c>
      <c r="C740" s="342" t="s">
        <v>62</v>
      </c>
      <c r="D740" s="342" t="s">
        <v>1216</v>
      </c>
      <c r="E740" s="342"/>
      <c r="F740" s="342"/>
      <c r="G740" s="342"/>
      <c r="H740" s="342"/>
      <c r="I740" s="342"/>
      <c r="J740" s="342"/>
      <c r="K740" s="342"/>
      <c r="L740" s="342"/>
      <c r="M740" s="342"/>
      <c r="N740" s="342"/>
      <c r="O740" s="342"/>
      <c r="P740" s="342" t="s">
        <v>1200</v>
      </c>
      <c r="Q740" s="342" t="s">
        <v>1366</v>
      </c>
      <c r="R740" s="342" t="s">
        <v>1215</v>
      </c>
      <c r="S740" s="342"/>
      <c r="T740" s="342"/>
      <c r="U740" s="342"/>
      <c r="V740" s="342"/>
      <c r="W740" s="342"/>
      <c r="X740" s="342"/>
      <c r="Y740" s="342"/>
      <c r="Z740" s="342"/>
      <c r="AA740" s="342"/>
      <c r="AB740" s="342"/>
      <c r="AC740" s="342"/>
      <c r="AD740" s="342"/>
      <c r="AE740" s="342"/>
      <c r="AF740" s="342"/>
      <c r="AG740" s="342"/>
    </row>
    <row r="741" spans="1:33" x14ac:dyDescent="0.3">
      <c r="A741" s="340" t="s">
        <v>1923</v>
      </c>
      <c r="B741" s="342" t="s">
        <v>60</v>
      </c>
      <c r="C741" s="342" t="s">
        <v>56</v>
      </c>
      <c r="D741" s="342" t="s">
        <v>56</v>
      </c>
      <c r="E741" s="342"/>
      <c r="F741" s="342"/>
      <c r="G741" s="342"/>
      <c r="H741" s="342"/>
      <c r="I741" s="342"/>
      <c r="J741" s="342"/>
      <c r="K741" s="342"/>
      <c r="L741" s="342"/>
      <c r="M741" s="342"/>
      <c r="N741" s="342"/>
      <c r="O741" s="342"/>
      <c r="P741" s="342" t="s">
        <v>1024</v>
      </c>
      <c r="Q741" s="342" t="s">
        <v>971</v>
      </c>
      <c r="R741" s="342" t="s">
        <v>971</v>
      </c>
      <c r="S741" s="342"/>
      <c r="T741" s="342"/>
      <c r="U741" s="342"/>
      <c r="V741" s="342"/>
      <c r="W741" s="342"/>
      <c r="X741" s="342"/>
      <c r="Y741" s="342"/>
      <c r="Z741" s="342"/>
      <c r="AA741" s="342"/>
      <c r="AB741" s="342"/>
      <c r="AC741" s="342"/>
      <c r="AD741" s="342"/>
      <c r="AE741" s="342"/>
      <c r="AF741" s="342"/>
      <c r="AG741" s="342"/>
    </row>
    <row r="742" spans="1:33" x14ac:dyDescent="0.3">
      <c r="A742" s="340" t="s">
        <v>1925</v>
      </c>
      <c r="B742" s="342" t="s">
        <v>337</v>
      </c>
      <c r="C742" s="342" t="s">
        <v>337</v>
      </c>
      <c r="D742" s="342" t="s">
        <v>337</v>
      </c>
      <c r="E742" s="342"/>
      <c r="F742" s="342"/>
      <c r="G742" s="342"/>
      <c r="H742" s="342"/>
      <c r="I742" s="342"/>
      <c r="J742" s="342"/>
      <c r="K742" s="342"/>
      <c r="L742" s="342"/>
      <c r="M742" s="342"/>
      <c r="N742" s="342"/>
      <c r="O742" s="342"/>
      <c r="P742" s="342" t="s">
        <v>1026</v>
      </c>
      <c r="Q742" s="342" t="s">
        <v>1026</v>
      </c>
      <c r="R742" s="342" t="s">
        <v>1026</v>
      </c>
      <c r="S742" s="342"/>
      <c r="T742" s="342"/>
      <c r="U742" s="342"/>
      <c r="V742" s="342"/>
      <c r="W742" s="342"/>
      <c r="X742" s="342"/>
      <c r="Y742" s="342"/>
      <c r="Z742" s="342"/>
      <c r="AA742" s="342"/>
      <c r="AB742" s="342"/>
      <c r="AC742" s="342"/>
      <c r="AD742" s="342"/>
      <c r="AE742" s="342"/>
      <c r="AF742" s="342"/>
      <c r="AG742" s="342"/>
    </row>
    <row r="743" spans="1:33" x14ac:dyDescent="0.3">
      <c r="A743" s="343" t="s">
        <v>1926</v>
      </c>
      <c r="B743" s="344" t="s">
        <v>1883</v>
      </c>
      <c r="C743" s="344" t="s">
        <v>1883</v>
      </c>
      <c r="D743" s="344" t="s">
        <v>1883</v>
      </c>
      <c r="E743" s="344"/>
      <c r="F743" s="344"/>
      <c r="G743" s="344"/>
      <c r="H743" s="344"/>
      <c r="I743" s="344"/>
      <c r="J743" s="344"/>
      <c r="K743" s="344"/>
      <c r="L743" s="344"/>
      <c r="M743" s="344"/>
      <c r="N743" s="344"/>
      <c r="O743" s="344"/>
      <c r="P743" s="344" t="s">
        <v>1025</v>
      </c>
      <c r="Q743" s="344" t="s">
        <v>1025</v>
      </c>
      <c r="R743" s="344" t="s">
        <v>1025</v>
      </c>
      <c r="S743" s="344"/>
      <c r="T743" s="344"/>
      <c r="U743" s="344"/>
      <c r="V743" s="344"/>
      <c r="W743" s="344"/>
      <c r="X743" s="344"/>
      <c r="Y743" s="344"/>
      <c r="Z743" s="344"/>
      <c r="AA743" s="344"/>
      <c r="AB743" s="344"/>
      <c r="AC743" s="344"/>
      <c r="AD743" s="344"/>
      <c r="AE743" s="344"/>
      <c r="AF743" s="344"/>
      <c r="AG743" s="344"/>
    </row>
  </sheetData>
  <sheetProtection password="EF49" sheet="1" selectLockedCells="1" selectUnlockedCells="1"/>
  <autoFilter ref="A3:AH743"/>
  <mergeCells count="2">
    <mergeCell ref="B2:N2"/>
    <mergeCell ref="P2:AB2"/>
  </mergeCell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56"/>
  <sheetViews>
    <sheetView zoomScale="70" zoomScaleNormal="70" workbookViewId="0">
      <pane ySplit="2" topLeftCell="A3" activePane="bottomLeft" state="frozen"/>
      <selection activeCell="J78" sqref="A1:K78"/>
      <selection pane="bottomLeft" activeCell="J78" sqref="A1:K78"/>
    </sheetView>
  </sheetViews>
  <sheetFormatPr defaultRowHeight="14.4" outlineLevelCol="1" x14ac:dyDescent="0.3"/>
  <cols>
    <col min="1" max="1" width="9.109375" style="124"/>
    <col min="2" max="2" width="25.88671875" style="238" customWidth="1"/>
    <col min="3" max="3" width="30.6640625" style="3" customWidth="1"/>
    <col min="4" max="4" width="72.109375" style="2" customWidth="1"/>
    <col min="5" max="5" width="35.33203125" style="2" customWidth="1"/>
    <col min="6" max="6" width="17.33203125" style="238" customWidth="1" outlineLevel="1"/>
    <col min="7" max="7" width="25.88671875" style="239" customWidth="1" outlineLevel="1"/>
    <col min="8" max="8" width="30.6640625" style="240" customWidth="1" outlineLevel="1"/>
    <col min="9" max="9" width="72.109375" customWidth="1"/>
    <col min="10" max="10" width="35.33203125" style="124" customWidth="1"/>
    <col min="11" max="11" width="17.33203125" customWidth="1"/>
  </cols>
  <sheetData>
    <row r="1" spans="1:11" s="124" customFormat="1" x14ac:dyDescent="0.3">
      <c r="A1" s="267" t="s">
        <v>2047</v>
      </c>
      <c r="B1" s="336" t="s">
        <v>2046</v>
      </c>
      <c r="C1" s="429"/>
      <c r="D1" s="430"/>
      <c r="E1" s="430"/>
      <c r="F1" s="336"/>
      <c r="G1" s="431" t="s">
        <v>2206</v>
      </c>
      <c r="H1" s="432"/>
      <c r="I1" s="267"/>
      <c r="J1" s="267"/>
      <c r="K1" s="267"/>
    </row>
    <row r="2" spans="1:11" ht="28.8" x14ac:dyDescent="0.3">
      <c r="A2" s="433" t="s">
        <v>2048</v>
      </c>
      <c r="B2" s="336" t="s">
        <v>1435</v>
      </c>
      <c r="C2" s="429" t="s">
        <v>1436</v>
      </c>
      <c r="D2" s="430" t="s">
        <v>2642</v>
      </c>
      <c r="E2" s="336" t="s">
        <v>2648</v>
      </c>
      <c r="F2" s="336" t="s">
        <v>1577</v>
      </c>
      <c r="G2" s="429" t="s">
        <v>1578</v>
      </c>
      <c r="H2" s="336" t="s">
        <v>1579</v>
      </c>
      <c r="I2" s="430" t="s">
        <v>2643</v>
      </c>
      <c r="J2" s="336" t="s">
        <v>2020</v>
      </c>
      <c r="K2" s="336" t="s">
        <v>1580</v>
      </c>
    </row>
    <row r="3" spans="1:11" s="124" customFormat="1" x14ac:dyDescent="0.3">
      <c r="A3" s="433" t="s">
        <v>2049</v>
      </c>
      <c r="B3" s="336"/>
      <c r="C3" s="429"/>
      <c r="D3" s="430" t="s">
        <v>2203</v>
      </c>
      <c r="E3" s="430"/>
      <c r="F3" s="336"/>
      <c r="G3" s="429"/>
      <c r="H3" s="336"/>
      <c r="I3" s="430" t="s">
        <v>2207</v>
      </c>
      <c r="J3" s="430"/>
      <c r="K3" s="336"/>
    </row>
    <row r="4" spans="1:11" ht="28.8" x14ac:dyDescent="0.3">
      <c r="A4" s="433" t="s">
        <v>2050</v>
      </c>
      <c r="B4" s="336" t="s">
        <v>1437</v>
      </c>
      <c r="C4" s="429"/>
      <c r="D4" s="430"/>
      <c r="E4" s="430"/>
      <c r="F4" s="336"/>
      <c r="G4" s="336" t="s">
        <v>1581</v>
      </c>
      <c r="H4" s="336"/>
      <c r="I4" s="336"/>
      <c r="J4" s="336"/>
      <c r="K4" s="430"/>
    </row>
    <row r="5" spans="1:11" ht="72" x14ac:dyDescent="0.3">
      <c r="A5" s="433" t="s">
        <v>2051</v>
      </c>
      <c r="B5" s="336" t="s">
        <v>1438</v>
      </c>
      <c r="C5" s="429" t="s">
        <v>1439</v>
      </c>
      <c r="D5" s="336" t="s">
        <v>2644</v>
      </c>
      <c r="E5" s="336" t="s">
        <v>2022</v>
      </c>
      <c r="F5" s="336"/>
      <c r="G5" s="336" t="s">
        <v>1582</v>
      </c>
      <c r="H5" s="336" t="s">
        <v>1583</v>
      </c>
      <c r="I5" s="336" t="s">
        <v>2735</v>
      </c>
      <c r="J5" s="336" t="s">
        <v>2022</v>
      </c>
      <c r="K5" s="336"/>
    </row>
    <row r="6" spans="1:11" ht="72" x14ac:dyDescent="0.3">
      <c r="A6" s="433" t="s">
        <v>2052</v>
      </c>
      <c r="B6" s="336"/>
      <c r="C6" s="429" t="s">
        <v>1440</v>
      </c>
      <c r="D6" s="336" t="s">
        <v>2645</v>
      </c>
      <c r="E6" s="336" t="s">
        <v>2022</v>
      </c>
      <c r="F6" s="336"/>
      <c r="G6" s="336"/>
      <c r="H6" s="336" t="s">
        <v>1584</v>
      </c>
      <c r="I6" s="336" t="s">
        <v>2736</v>
      </c>
      <c r="J6" s="336" t="s">
        <v>2022</v>
      </c>
      <c r="K6" s="336"/>
    </row>
    <row r="7" spans="1:11" ht="43.2" x14ac:dyDescent="0.3">
      <c r="A7" s="433" t="s">
        <v>2053</v>
      </c>
      <c r="B7" s="336"/>
      <c r="C7" s="429" t="s">
        <v>1441</v>
      </c>
      <c r="D7" s="336" t="s">
        <v>2646</v>
      </c>
      <c r="E7" s="336" t="s">
        <v>2022</v>
      </c>
      <c r="F7" s="336"/>
      <c r="G7" s="336"/>
      <c r="H7" s="336" t="s">
        <v>1585</v>
      </c>
      <c r="I7" s="336" t="s">
        <v>2737</v>
      </c>
      <c r="J7" s="336" t="s">
        <v>2022</v>
      </c>
      <c r="K7" s="336"/>
    </row>
    <row r="8" spans="1:11" ht="28.8" x14ac:dyDescent="0.3">
      <c r="A8" s="433" t="s">
        <v>2054</v>
      </c>
      <c r="B8" s="336"/>
      <c r="C8" s="429" t="s">
        <v>1442</v>
      </c>
      <c r="D8" s="430" t="s">
        <v>1459</v>
      </c>
      <c r="E8" s="336" t="s">
        <v>2040</v>
      </c>
      <c r="F8" s="336"/>
      <c r="G8" s="336"/>
      <c r="H8" s="336" t="s">
        <v>1586</v>
      </c>
      <c r="I8" s="336" t="s">
        <v>1720</v>
      </c>
      <c r="J8" s="336" t="s">
        <v>2205</v>
      </c>
      <c r="K8" s="430"/>
    </row>
    <row r="9" spans="1:11" ht="28.8" x14ac:dyDescent="0.3">
      <c r="A9" s="433" t="s">
        <v>2055</v>
      </c>
      <c r="B9" s="336"/>
      <c r="C9" s="429" t="s">
        <v>1443</v>
      </c>
      <c r="D9" s="336" t="s">
        <v>2647</v>
      </c>
      <c r="E9" s="430" t="s">
        <v>2022</v>
      </c>
      <c r="F9" s="336"/>
      <c r="G9" s="336"/>
      <c r="H9" s="336" t="s">
        <v>1587</v>
      </c>
      <c r="I9" s="336" t="s">
        <v>2738</v>
      </c>
      <c r="J9" s="336" t="s">
        <v>2022</v>
      </c>
      <c r="K9" s="430"/>
    </row>
    <row r="10" spans="1:11" ht="43.2" x14ac:dyDescent="0.3">
      <c r="A10" s="433" t="s">
        <v>2056</v>
      </c>
      <c r="B10" s="336"/>
      <c r="C10" s="429" t="s">
        <v>1444</v>
      </c>
      <c r="D10" s="336" t="s">
        <v>2649</v>
      </c>
      <c r="E10" s="336" t="s">
        <v>2022</v>
      </c>
      <c r="F10" s="336"/>
      <c r="G10" s="336"/>
      <c r="H10" s="336" t="s">
        <v>1588</v>
      </c>
      <c r="I10" s="336" t="s">
        <v>2739</v>
      </c>
      <c r="J10" s="336" t="s">
        <v>2022</v>
      </c>
      <c r="K10" s="336"/>
    </row>
    <row r="11" spans="1:11" x14ac:dyDescent="0.3">
      <c r="A11" s="433" t="s">
        <v>2057</v>
      </c>
      <c r="B11" s="336"/>
      <c r="C11" s="429" t="s">
        <v>1445</v>
      </c>
      <c r="D11" s="430" t="s">
        <v>2650</v>
      </c>
      <c r="E11" s="430" t="s">
        <v>2023</v>
      </c>
      <c r="F11" s="336"/>
      <c r="G11" s="336"/>
      <c r="H11" s="336" t="s">
        <v>1589</v>
      </c>
      <c r="I11" s="336" t="s">
        <v>2740</v>
      </c>
      <c r="J11" s="336" t="str">
        <f>"Вкладка "&amp;LEFT(E11,SEARCH(CHAR(34),E11,2))</f>
        <v>Вкладка "People"</v>
      </c>
      <c r="K11" s="430"/>
    </row>
    <row r="12" spans="1:11" ht="28.8" x14ac:dyDescent="0.3">
      <c r="A12" s="433" t="s">
        <v>2058</v>
      </c>
      <c r="B12" s="336"/>
      <c r="C12" s="429" t="s">
        <v>1446</v>
      </c>
      <c r="D12" s="430" t="s">
        <v>2651</v>
      </c>
      <c r="E12" s="430" t="s">
        <v>2023</v>
      </c>
      <c r="F12" s="336"/>
      <c r="G12" s="336"/>
      <c r="H12" s="336" t="s">
        <v>1590</v>
      </c>
      <c r="I12" s="336" t="s">
        <v>2741</v>
      </c>
      <c r="J12" s="336" t="str">
        <f t="shared" ref="J12:J13" si="0">"Вкладка "&amp;LEFT(E12,SEARCH(CHAR(34),E12,2))</f>
        <v>Вкладка "People"</v>
      </c>
      <c r="K12" s="430"/>
    </row>
    <row r="13" spans="1:11" ht="28.8" x14ac:dyDescent="0.3">
      <c r="A13" s="433" t="s">
        <v>2059</v>
      </c>
      <c r="B13" s="336"/>
      <c r="C13" s="429" t="s">
        <v>1447</v>
      </c>
      <c r="D13" s="430" t="s">
        <v>2742</v>
      </c>
      <c r="E13" s="430" t="s">
        <v>2024</v>
      </c>
      <c r="F13" s="336"/>
      <c r="G13" s="336"/>
      <c r="H13" s="336" t="s">
        <v>1591</v>
      </c>
      <c r="I13" s="336" t="s">
        <v>2743</v>
      </c>
      <c r="J13" s="336" t="str">
        <f t="shared" si="0"/>
        <v>Вкладка "Governance and Ethics"</v>
      </c>
      <c r="K13" s="430"/>
    </row>
    <row r="14" spans="1:11" ht="57.6" x14ac:dyDescent="0.3">
      <c r="A14" s="433" t="s">
        <v>2060</v>
      </c>
      <c r="B14" s="336"/>
      <c r="C14" s="429" t="s">
        <v>1448</v>
      </c>
      <c r="D14" s="430" t="s">
        <v>2652</v>
      </c>
      <c r="E14" s="430" t="s">
        <v>2022</v>
      </c>
      <c r="F14" s="336"/>
      <c r="G14" s="336"/>
      <c r="H14" s="336" t="s">
        <v>1592</v>
      </c>
      <c r="I14" s="336" t="s">
        <v>2744</v>
      </c>
      <c r="J14" s="336" t="s">
        <v>2022</v>
      </c>
      <c r="K14" s="430"/>
    </row>
    <row r="15" spans="1:11" ht="43.2" x14ac:dyDescent="0.3">
      <c r="A15" s="433" t="s">
        <v>2061</v>
      </c>
      <c r="B15" s="336"/>
      <c r="C15" s="429" t="s">
        <v>1449</v>
      </c>
      <c r="D15" s="430" t="s">
        <v>2653</v>
      </c>
      <c r="E15" s="430" t="s">
        <v>2024</v>
      </c>
      <c r="F15" s="336"/>
      <c r="G15" s="336"/>
      <c r="H15" s="336" t="s">
        <v>1593</v>
      </c>
      <c r="I15" s="336" t="s">
        <v>2745</v>
      </c>
      <c r="J15" s="336" t="str">
        <f>"Вкладка "&amp;LEFT(E15,SEARCH(CHAR(34),E15,2))</f>
        <v>Вкладка "Governance and Ethics"</v>
      </c>
      <c r="K15" s="430"/>
    </row>
    <row r="16" spans="1:11" ht="72" x14ac:dyDescent="0.3">
      <c r="A16" s="433" t="s">
        <v>2062</v>
      </c>
      <c r="B16" s="336"/>
      <c r="C16" s="429" t="s">
        <v>1450</v>
      </c>
      <c r="D16" s="336" t="s">
        <v>2654</v>
      </c>
      <c r="E16" s="336" t="s">
        <v>2022</v>
      </c>
      <c r="F16" s="336"/>
      <c r="G16" s="336"/>
      <c r="H16" s="336" t="s">
        <v>1594</v>
      </c>
      <c r="I16" s="336" t="s">
        <v>2746</v>
      </c>
      <c r="J16" s="336" t="s">
        <v>2022</v>
      </c>
      <c r="K16" s="336"/>
    </row>
    <row r="17" spans="1:11" ht="28.8" x14ac:dyDescent="0.3">
      <c r="A17" s="433" t="s">
        <v>2063</v>
      </c>
      <c r="B17" s="336"/>
      <c r="C17" s="429" t="s">
        <v>1451</v>
      </c>
      <c r="D17" s="430" t="s">
        <v>2653</v>
      </c>
      <c r="E17" s="430" t="s">
        <v>2022</v>
      </c>
      <c r="F17" s="336"/>
      <c r="G17" s="336"/>
      <c r="H17" s="336" t="s">
        <v>1595</v>
      </c>
      <c r="I17" s="336" t="s">
        <v>2745</v>
      </c>
      <c r="J17" s="336" t="s">
        <v>2022</v>
      </c>
      <c r="K17" s="430"/>
    </row>
    <row r="18" spans="1:11" ht="57.6" x14ac:dyDescent="0.3">
      <c r="A18" s="433" t="s">
        <v>2064</v>
      </c>
      <c r="B18" s="336"/>
      <c r="C18" s="429" t="s">
        <v>1452</v>
      </c>
      <c r="D18" s="430" t="s">
        <v>2655</v>
      </c>
      <c r="E18" s="430" t="s">
        <v>2022</v>
      </c>
      <c r="F18" s="336"/>
      <c r="G18" s="336"/>
      <c r="H18" s="336" t="s">
        <v>1596</v>
      </c>
      <c r="I18" s="336" t="s">
        <v>2747</v>
      </c>
      <c r="J18" s="336" t="s">
        <v>2022</v>
      </c>
      <c r="K18" s="430"/>
    </row>
    <row r="19" spans="1:11" ht="28.8" x14ac:dyDescent="0.3">
      <c r="A19" s="433" t="s">
        <v>2065</v>
      </c>
      <c r="B19" s="336"/>
      <c r="C19" s="429" t="s">
        <v>1453</v>
      </c>
      <c r="D19" s="336" t="s">
        <v>2656</v>
      </c>
      <c r="E19" s="430" t="s">
        <v>2024</v>
      </c>
      <c r="F19" s="336"/>
      <c r="G19" s="336"/>
      <c r="H19" s="336" t="s">
        <v>1597</v>
      </c>
      <c r="I19" s="336" t="s">
        <v>2748</v>
      </c>
      <c r="J19" s="336" t="str">
        <f t="shared" ref="J19:J22" si="1">"Вкладка "&amp;LEFT(E19,SEARCH(CHAR(34),E19,2))</f>
        <v>Вкладка "Governance and Ethics"</v>
      </c>
      <c r="K19" s="336"/>
    </row>
    <row r="20" spans="1:11" ht="72" x14ac:dyDescent="0.3">
      <c r="A20" s="433" t="s">
        <v>2066</v>
      </c>
      <c r="B20" s="336"/>
      <c r="C20" s="429" t="s">
        <v>1454</v>
      </c>
      <c r="D20" s="336" t="s">
        <v>2657</v>
      </c>
      <c r="E20" s="430" t="s">
        <v>2023</v>
      </c>
      <c r="F20" s="336"/>
      <c r="G20" s="336"/>
      <c r="H20" s="336" t="s">
        <v>1598</v>
      </c>
      <c r="I20" s="336" t="s">
        <v>2749</v>
      </c>
      <c r="J20" s="336" t="str">
        <f t="shared" si="1"/>
        <v>Вкладка "People"</v>
      </c>
      <c r="K20" s="336"/>
    </row>
    <row r="21" spans="1:11" s="124" customFormat="1" x14ac:dyDescent="0.3">
      <c r="A21" s="433" t="s">
        <v>2067</v>
      </c>
      <c r="B21" s="336"/>
      <c r="C21" s="429"/>
      <c r="D21" s="336"/>
      <c r="E21" s="430" t="s">
        <v>2029</v>
      </c>
      <c r="F21" s="336"/>
      <c r="G21" s="336"/>
      <c r="H21" s="336"/>
      <c r="I21" s="336"/>
      <c r="J21" s="336" t="str">
        <f t="shared" si="1"/>
        <v>Вкладка "Communities"</v>
      </c>
      <c r="K21" s="336"/>
    </row>
    <row r="22" spans="1:11" ht="43.2" x14ac:dyDescent="0.3">
      <c r="A22" s="433" t="s">
        <v>2068</v>
      </c>
      <c r="B22" s="336"/>
      <c r="C22" s="429" t="s">
        <v>1455</v>
      </c>
      <c r="D22" s="430" t="s">
        <v>2658</v>
      </c>
      <c r="E22" s="430" t="s">
        <v>2024</v>
      </c>
      <c r="F22" s="336"/>
      <c r="G22" s="336"/>
      <c r="H22" s="336" t="s">
        <v>1599</v>
      </c>
      <c r="I22" s="336" t="s">
        <v>2750</v>
      </c>
      <c r="J22" s="336" t="str">
        <f t="shared" si="1"/>
        <v>Вкладка "Governance and Ethics"</v>
      </c>
      <c r="K22" s="430"/>
    </row>
    <row r="23" spans="1:11" ht="43.2" x14ac:dyDescent="0.3">
      <c r="A23" s="433" t="s">
        <v>2069</v>
      </c>
      <c r="B23" s="336"/>
      <c r="C23" s="429" t="s">
        <v>1456</v>
      </c>
      <c r="D23" s="336" t="s">
        <v>2659</v>
      </c>
      <c r="E23" s="336" t="s">
        <v>2022</v>
      </c>
      <c r="F23" s="336"/>
      <c r="G23" s="336"/>
      <c r="H23" s="336" t="s">
        <v>1600</v>
      </c>
      <c r="I23" s="336" t="s">
        <v>2751</v>
      </c>
      <c r="J23" s="336" t="s">
        <v>2022</v>
      </c>
      <c r="K23" s="336"/>
    </row>
    <row r="24" spans="1:11" x14ac:dyDescent="0.3">
      <c r="A24" s="433" t="s">
        <v>2070</v>
      </c>
      <c r="B24" s="336"/>
      <c r="C24" s="429" t="s">
        <v>1457</v>
      </c>
      <c r="D24" s="430" t="s">
        <v>2660</v>
      </c>
      <c r="E24" s="430" t="s">
        <v>2022</v>
      </c>
      <c r="F24" s="336"/>
      <c r="G24" s="336"/>
      <c r="H24" s="336" t="s">
        <v>1601</v>
      </c>
      <c r="I24" s="336" t="s">
        <v>2752</v>
      </c>
      <c r="J24" s="336" t="s">
        <v>2022</v>
      </c>
      <c r="K24" s="430"/>
    </row>
    <row r="25" spans="1:11" ht="28.8" x14ac:dyDescent="0.3">
      <c r="A25" s="433" t="s">
        <v>2071</v>
      </c>
      <c r="B25" s="336"/>
      <c r="C25" s="429" t="s">
        <v>1458</v>
      </c>
      <c r="D25" s="430" t="s">
        <v>2660</v>
      </c>
      <c r="E25" s="430" t="s">
        <v>2022</v>
      </c>
      <c r="F25" s="336"/>
      <c r="G25" s="336"/>
      <c r="H25" s="336" t="s">
        <v>1602</v>
      </c>
      <c r="I25" s="336" t="s">
        <v>2752</v>
      </c>
      <c r="J25" s="336" t="s">
        <v>2022</v>
      </c>
      <c r="K25" s="430"/>
    </row>
    <row r="26" spans="1:11" ht="35.25" customHeight="1" x14ac:dyDescent="0.3">
      <c r="A26" s="433" t="s">
        <v>2072</v>
      </c>
      <c r="B26" s="336"/>
      <c r="C26" s="429" t="s">
        <v>1460</v>
      </c>
      <c r="D26" s="336" t="s">
        <v>2661</v>
      </c>
      <c r="E26" s="430" t="s">
        <v>2024</v>
      </c>
      <c r="F26" s="336"/>
      <c r="G26" s="336"/>
      <c r="H26" s="336" t="s">
        <v>1603</v>
      </c>
      <c r="I26" s="336" t="s">
        <v>2753</v>
      </c>
      <c r="J26" s="336" t="str">
        <f>"Вкладка "&amp;LEFT(E26,SEARCH(CHAR(34),E26,2))</f>
        <v>Вкладка "Governance and Ethics"</v>
      </c>
      <c r="K26" s="336"/>
    </row>
    <row r="27" spans="1:11" ht="28.8" x14ac:dyDescent="0.3">
      <c r="A27" s="433" t="s">
        <v>2073</v>
      </c>
      <c r="B27" s="336"/>
      <c r="C27" s="429" t="s">
        <v>1461</v>
      </c>
      <c r="D27" s="430" t="s">
        <v>2662</v>
      </c>
      <c r="E27" s="430" t="s">
        <v>2022</v>
      </c>
      <c r="F27" s="336"/>
      <c r="G27" s="336"/>
      <c r="H27" s="336" t="s">
        <v>1604</v>
      </c>
      <c r="I27" s="336" t="s">
        <v>2754</v>
      </c>
      <c r="J27" s="336" t="s">
        <v>2022</v>
      </c>
      <c r="K27" s="430"/>
    </row>
    <row r="28" spans="1:11" x14ac:dyDescent="0.3">
      <c r="A28" s="433" t="s">
        <v>2074</v>
      </c>
      <c r="B28" s="336"/>
      <c r="C28" s="429" t="s">
        <v>1462</v>
      </c>
      <c r="D28" s="430" t="s">
        <v>2663</v>
      </c>
      <c r="E28" s="430" t="s">
        <v>2022</v>
      </c>
      <c r="F28" s="336"/>
      <c r="G28" s="336"/>
      <c r="H28" s="336" t="s">
        <v>1605</v>
      </c>
      <c r="I28" s="336" t="s">
        <v>2755</v>
      </c>
      <c r="J28" s="336" t="s">
        <v>2022</v>
      </c>
      <c r="K28" s="430"/>
    </row>
    <row r="29" spans="1:11" ht="57.6" x14ac:dyDescent="0.3">
      <c r="A29" s="433" t="s">
        <v>2075</v>
      </c>
      <c r="B29" s="336"/>
      <c r="C29" s="429" t="s">
        <v>1463</v>
      </c>
      <c r="D29" s="336" t="s">
        <v>2664</v>
      </c>
      <c r="E29" s="336" t="s">
        <v>2022</v>
      </c>
      <c r="F29" s="336"/>
      <c r="G29" s="336"/>
      <c r="H29" s="336" t="s">
        <v>1606</v>
      </c>
      <c r="I29" s="336" t="s">
        <v>2756</v>
      </c>
      <c r="J29" s="336" t="s">
        <v>2022</v>
      </c>
      <c r="K29" s="336"/>
    </row>
    <row r="30" spans="1:11" ht="28.8" x14ac:dyDescent="0.3">
      <c r="A30" s="433" t="s">
        <v>2076</v>
      </c>
      <c r="B30" s="336"/>
      <c r="C30" s="429" t="s">
        <v>1464</v>
      </c>
      <c r="D30" s="336" t="s">
        <v>2665</v>
      </c>
      <c r="E30" s="336" t="s">
        <v>2025</v>
      </c>
      <c r="F30" s="336"/>
      <c r="G30" s="336"/>
      <c r="H30" s="336" t="s">
        <v>1607</v>
      </c>
      <c r="I30" s="336" t="s">
        <v>2757</v>
      </c>
      <c r="J30" s="336" t="str">
        <f t="shared" ref="J30:J33" si="2">"Вкладка "&amp;LEFT(E30,SEARCH(CHAR(34),E30,2))</f>
        <v>Вкладка "Environment"</v>
      </c>
      <c r="K30" s="336"/>
    </row>
    <row r="31" spans="1:11" ht="57.6" x14ac:dyDescent="0.3">
      <c r="A31" s="433" t="s">
        <v>2077</v>
      </c>
      <c r="B31" s="336"/>
      <c r="C31" s="429" t="s">
        <v>1465</v>
      </c>
      <c r="D31" s="336" t="s">
        <v>2666</v>
      </c>
      <c r="E31" s="430" t="s">
        <v>2023</v>
      </c>
      <c r="F31" s="336"/>
      <c r="G31" s="336"/>
      <c r="H31" s="336" t="s">
        <v>1608</v>
      </c>
      <c r="I31" s="336" t="s">
        <v>2758</v>
      </c>
      <c r="J31" s="336" t="str">
        <f t="shared" si="2"/>
        <v>Вкладка "People"</v>
      </c>
      <c r="K31" s="336"/>
    </row>
    <row r="32" spans="1:11" s="124" customFormat="1" x14ac:dyDescent="0.3">
      <c r="A32" s="433" t="s">
        <v>2078</v>
      </c>
      <c r="B32" s="336"/>
      <c r="C32" s="429"/>
      <c r="D32" s="336"/>
      <c r="E32" s="430" t="s">
        <v>2029</v>
      </c>
      <c r="F32" s="336"/>
      <c r="G32" s="336"/>
      <c r="H32" s="336"/>
      <c r="I32" s="336"/>
      <c r="J32" s="336" t="str">
        <f t="shared" si="2"/>
        <v>Вкладка "Communities"</v>
      </c>
      <c r="K32" s="336"/>
    </row>
    <row r="33" spans="1:11" ht="57.6" x14ac:dyDescent="0.3">
      <c r="A33" s="433" t="s">
        <v>2079</v>
      </c>
      <c r="B33" s="336"/>
      <c r="C33" s="429" t="s">
        <v>1466</v>
      </c>
      <c r="D33" s="336" t="s">
        <v>2667</v>
      </c>
      <c r="E33" s="430" t="s">
        <v>2024</v>
      </c>
      <c r="F33" s="336"/>
      <c r="G33" s="336"/>
      <c r="H33" s="336" t="s">
        <v>1609</v>
      </c>
      <c r="I33" s="336" t="s">
        <v>2759</v>
      </c>
      <c r="J33" s="336" t="str">
        <f t="shared" si="2"/>
        <v>Вкладка "Governance and Ethics"</v>
      </c>
      <c r="K33" s="336"/>
    </row>
    <row r="34" spans="1:11" ht="57.6" x14ac:dyDescent="0.3">
      <c r="A34" s="433" t="s">
        <v>2080</v>
      </c>
      <c r="B34" s="336"/>
      <c r="C34" s="429" t="s">
        <v>1467</v>
      </c>
      <c r="D34" s="336" t="s">
        <v>2668</v>
      </c>
      <c r="E34" s="336" t="s">
        <v>2022</v>
      </c>
      <c r="F34" s="336"/>
      <c r="G34" s="336"/>
      <c r="H34" s="336" t="s">
        <v>1610</v>
      </c>
      <c r="I34" s="336" t="s">
        <v>2760</v>
      </c>
      <c r="J34" s="336" t="s">
        <v>2022</v>
      </c>
      <c r="K34" s="336"/>
    </row>
    <row r="35" spans="1:11" ht="57.6" x14ac:dyDescent="0.3">
      <c r="A35" s="433" t="s">
        <v>2081</v>
      </c>
      <c r="B35" s="336"/>
      <c r="C35" s="429" t="s">
        <v>1468</v>
      </c>
      <c r="D35" s="336" t="s">
        <v>2666</v>
      </c>
      <c r="E35" s="430" t="s">
        <v>2023</v>
      </c>
      <c r="F35" s="336"/>
      <c r="G35" s="336"/>
      <c r="H35" s="336" t="s">
        <v>1611</v>
      </c>
      <c r="I35" s="336" t="s">
        <v>2758</v>
      </c>
      <c r="J35" s="336" t="str">
        <f t="shared" ref="J35:J37" si="3">"Вкладка "&amp;LEFT(E35,SEARCH(CHAR(34),E35,2))</f>
        <v>Вкладка "People"</v>
      </c>
      <c r="K35" s="336"/>
    </row>
    <row r="36" spans="1:11" s="124" customFormat="1" x14ac:dyDescent="0.3">
      <c r="A36" s="433" t="s">
        <v>2082</v>
      </c>
      <c r="B36" s="336"/>
      <c r="C36" s="429"/>
      <c r="D36" s="336"/>
      <c r="E36" s="430" t="s">
        <v>2029</v>
      </c>
      <c r="F36" s="336"/>
      <c r="G36" s="336"/>
      <c r="H36" s="336"/>
      <c r="I36" s="336"/>
      <c r="J36" s="336" t="str">
        <f t="shared" si="3"/>
        <v>Вкладка "Communities"</v>
      </c>
      <c r="K36" s="336"/>
    </row>
    <row r="37" spans="1:11" ht="28.8" x14ac:dyDescent="0.3">
      <c r="A37" s="433" t="s">
        <v>2083</v>
      </c>
      <c r="B37" s="336"/>
      <c r="C37" s="429" t="s">
        <v>1469</v>
      </c>
      <c r="D37" s="430" t="s">
        <v>2669</v>
      </c>
      <c r="E37" s="430" t="s">
        <v>2023</v>
      </c>
      <c r="F37" s="336"/>
      <c r="G37" s="336"/>
      <c r="H37" s="336" t="s">
        <v>1612</v>
      </c>
      <c r="I37" s="336" t="s">
        <v>2761</v>
      </c>
      <c r="J37" s="336" t="str">
        <f t="shared" si="3"/>
        <v>Вкладка "People"</v>
      </c>
      <c r="K37" s="430"/>
    </row>
    <row r="38" spans="1:11" ht="28.8" x14ac:dyDescent="0.3">
      <c r="A38" s="433" t="s">
        <v>2084</v>
      </c>
      <c r="B38" s="336" t="s">
        <v>1470</v>
      </c>
      <c r="C38" s="429" t="s">
        <v>1471</v>
      </c>
      <c r="D38" s="430" t="s">
        <v>2670</v>
      </c>
      <c r="E38" s="430" t="s">
        <v>2022</v>
      </c>
      <c r="F38" s="336"/>
      <c r="G38" s="336" t="s">
        <v>1613</v>
      </c>
      <c r="H38" s="336" t="s">
        <v>1614</v>
      </c>
      <c r="I38" s="336" t="s">
        <v>2762</v>
      </c>
      <c r="J38" s="336" t="s">
        <v>2022</v>
      </c>
      <c r="K38" s="430"/>
    </row>
    <row r="39" spans="1:11" x14ac:dyDescent="0.3">
      <c r="A39" s="433" t="s">
        <v>2085</v>
      </c>
      <c r="B39" s="336"/>
      <c r="C39" s="429" t="s">
        <v>1472</v>
      </c>
      <c r="D39" s="430" t="s">
        <v>2671</v>
      </c>
      <c r="E39" s="430" t="s">
        <v>2039</v>
      </c>
      <c r="F39" s="336"/>
      <c r="G39" s="336"/>
      <c r="H39" s="336" t="s">
        <v>1615</v>
      </c>
      <c r="I39" s="336" t="s">
        <v>2762</v>
      </c>
      <c r="J39" s="336" t="str">
        <f>"Вкладка "&amp;LEFT(E39,SEARCH(CHAR(34),E39,2))</f>
        <v>Вкладка "KPIs"</v>
      </c>
      <c r="K39" s="430"/>
    </row>
    <row r="40" spans="1:11" ht="86.4" x14ac:dyDescent="0.3">
      <c r="A40" s="433" t="s">
        <v>2086</v>
      </c>
      <c r="B40" s="336" t="s">
        <v>1473</v>
      </c>
      <c r="C40" s="429" t="s">
        <v>1474</v>
      </c>
      <c r="D40" s="336" t="s">
        <v>2672</v>
      </c>
      <c r="E40" s="336" t="s">
        <v>2022</v>
      </c>
      <c r="F40" s="336"/>
      <c r="G40" s="336" t="s">
        <v>1616</v>
      </c>
      <c r="H40" s="434" t="s">
        <v>1626</v>
      </c>
      <c r="I40" s="336" t="s">
        <v>2763</v>
      </c>
      <c r="J40" s="336" t="s">
        <v>2022</v>
      </c>
      <c r="K40" s="336"/>
    </row>
    <row r="41" spans="1:11" ht="43.2" x14ac:dyDescent="0.3">
      <c r="A41" s="433" t="s">
        <v>2087</v>
      </c>
      <c r="B41" s="336"/>
      <c r="C41" s="429" t="s">
        <v>1475</v>
      </c>
      <c r="D41" s="430" t="s">
        <v>2764</v>
      </c>
      <c r="E41" s="430" t="s">
        <v>2037</v>
      </c>
      <c r="F41" s="336"/>
      <c r="G41" s="336"/>
      <c r="H41" s="336" t="s">
        <v>1617</v>
      </c>
      <c r="I41" s="336" t="s">
        <v>2765</v>
      </c>
      <c r="J41" s="336" t="str">
        <f>"Вкладка "&amp;LEFT(E41,SEARCH(CHAR(34),E41,2))</f>
        <v>Вкладка "Economic"</v>
      </c>
      <c r="K41" s="430"/>
    </row>
    <row r="42" spans="1:11" ht="72" x14ac:dyDescent="0.3">
      <c r="A42" s="433" t="s">
        <v>2088</v>
      </c>
      <c r="B42" s="336"/>
      <c r="C42" s="429" t="s">
        <v>1476</v>
      </c>
      <c r="D42" s="430" t="s">
        <v>2673</v>
      </c>
      <c r="E42" s="430" t="s">
        <v>2022</v>
      </c>
      <c r="F42" s="336"/>
      <c r="G42" s="336"/>
      <c r="H42" s="336" t="s">
        <v>1618</v>
      </c>
      <c r="I42" s="336" t="s">
        <v>2766</v>
      </c>
      <c r="J42" s="336" t="s">
        <v>2022</v>
      </c>
      <c r="K42" s="430"/>
    </row>
    <row r="43" spans="1:11" ht="43.2" x14ac:dyDescent="0.3">
      <c r="A43" s="433" t="s">
        <v>2089</v>
      </c>
      <c r="B43" s="336"/>
      <c r="C43" s="429" t="s">
        <v>1477</v>
      </c>
      <c r="D43" s="430" t="s">
        <v>2674</v>
      </c>
      <c r="E43" s="430" t="s">
        <v>2037</v>
      </c>
      <c r="F43" s="336"/>
      <c r="G43" s="336"/>
      <c r="H43" s="336" t="s">
        <v>1619</v>
      </c>
      <c r="I43" s="336" t="s">
        <v>2767</v>
      </c>
      <c r="J43" s="336" t="str">
        <f>"Вкладка "&amp;LEFT(E43,SEARCH(CHAR(34),E43,2))</f>
        <v>Вкладка "Economic"</v>
      </c>
      <c r="K43" s="430"/>
    </row>
    <row r="44" spans="1:11" ht="28.8" x14ac:dyDescent="0.3">
      <c r="A44" s="433" t="s">
        <v>2090</v>
      </c>
      <c r="B44" s="336"/>
      <c r="C44" s="429" t="s">
        <v>1478</v>
      </c>
      <c r="D44" s="430" t="s">
        <v>2675</v>
      </c>
      <c r="E44" s="430" t="s">
        <v>2022</v>
      </c>
      <c r="F44" s="336"/>
      <c r="G44" s="336"/>
      <c r="H44" s="336" t="s">
        <v>1620</v>
      </c>
      <c r="I44" s="336" t="s">
        <v>2768</v>
      </c>
      <c r="J44" s="336" t="s">
        <v>2022</v>
      </c>
      <c r="K44" s="430"/>
    </row>
    <row r="45" spans="1:11" ht="43.2" x14ac:dyDescent="0.3">
      <c r="A45" s="433" t="s">
        <v>2091</v>
      </c>
      <c r="B45" s="336" t="s">
        <v>1479</v>
      </c>
      <c r="C45" s="429" t="s">
        <v>1474</v>
      </c>
      <c r="D45" s="430" t="s">
        <v>2674</v>
      </c>
      <c r="E45" s="430" t="s">
        <v>2022</v>
      </c>
      <c r="F45" s="336"/>
      <c r="G45" s="336" t="s">
        <v>1621</v>
      </c>
      <c r="H45" s="336" t="s">
        <v>1626</v>
      </c>
      <c r="I45" s="336" t="s">
        <v>2767</v>
      </c>
      <c r="J45" s="336" t="s">
        <v>2022</v>
      </c>
      <c r="K45" s="430"/>
    </row>
    <row r="46" spans="1:11" ht="100.8" x14ac:dyDescent="0.3">
      <c r="A46" s="433" t="s">
        <v>2092</v>
      </c>
      <c r="B46" s="336"/>
      <c r="C46" s="429" t="s">
        <v>1480</v>
      </c>
      <c r="D46" s="336" t="s">
        <v>2769</v>
      </c>
      <c r="E46" s="430" t="s">
        <v>2023</v>
      </c>
      <c r="F46" s="336"/>
      <c r="G46" s="336"/>
      <c r="H46" s="336" t="s">
        <v>1622</v>
      </c>
      <c r="I46" s="336" t="s">
        <v>2770</v>
      </c>
      <c r="J46" s="336" t="str">
        <f>"Вкладка "&amp;LEFT(E46,SEARCH(CHAR(34),E46,2))</f>
        <v>Вкладка "People"</v>
      </c>
      <c r="K46" s="336"/>
    </row>
    <row r="47" spans="1:11" ht="57.6" x14ac:dyDescent="0.3">
      <c r="A47" s="433" t="s">
        <v>2093</v>
      </c>
      <c r="B47" s="336"/>
      <c r="C47" s="429" t="s">
        <v>1481</v>
      </c>
      <c r="D47" s="336" t="s">
        <v>2676</v>
      </c>
      <c r="E47" s="430" t="s">
        <v>2022</v>
      </c>
      <c r="F47" s="336"/>
      <c r="G47" s="336"/>
      <c r="H47" s="336" t="s">
        <v>1623</v>
      </c>
      <c r="I47" s="336" t="s">
        <v>2771</v>
      </c>
      <c r="J47" s="336" t="s">
        <v>2022</v>
      </c>
      <c r="K47" s="336"/>
    </row>
    <row r="48" spans="1:11" ht="57.6" x14ac:dyDescent="0.3">
      <c r="A48" s="433" t="s">
        <v>2094</v>
      </c>
      <c r="B48" s="336" t="s">
        <v>1482</v>
      </c>
      <c r="C48" s="429" t="s">
        <v>1474</v>
      </c>
      <c r="D48" s="430" t="s">
        <v>2677</v>
      </c>
      <c r="E48" s="430" t="s">
        <v>2022</v>
      </c>
      <c r="F48" s="336"/>
      <c r="G48" s="336" t="s">
        <v>1624</v>
      </c>
      <c r="H48" s="336" t="s">
        <v>1626</v>
      </c>
      <c r="I48" s="336" t="s">
        <v>2772</v>
      </c>
      <c r="J48" s="336" t="s">
        <v>2022</v>
      </c>
      <c r="K48" s="430"/>
    </row>
    <row r="49" spans="1:11" ht="43.2" x14ac:dyDescent="0.3">
      <c r="A49" s="433" t="s">
        <v>2095</v>
      </c>
      <c r="B49" s="336"/>
      <c r="C49" s="429" t="s">
        <v>1483</v>
      </c>
      <c r="D49" s="430" t="s">
        <v>2677</v>
      </c>
      <c r="E49" s="430" t="s">
        <v>2029</v>
      </c>
      <c r="F49" s="336"/>
      <c r="G49" s="336"/>
      <c r="H49" s="336" t="s">
        <v>1625</v>
      </c>
      <c r="I49" s="336" t="s">
        <v>2772</v>
      </c>
      <c r="J49" s="336" t="str">
        <f>"Вкладка "&amp;LEFT(E49,SEARCH(CHAR(34),E49,2))</f>
        <v>Вкладка "Communities"</v>
      </c>
      <c r="K49" s="430"/>
    </row>
    <row r="50" spans="1:11" ht="28.8" x14ac:dyDescent="0.3">
      <c r="A50" s="433" t="s">
        <v>2096</v>
      </c>
      <c r="B50" s="336" t="s">
        <v>1484</v>
      </c>
      <c r="C50" s="429" t="s">
        <v>1474</v>
      </c>
      <c r="D50" s="430" t="s">
        <v>2678</v>
      </c>
      <c r="E50" s="430" t="s">
        <v>2022</v>
      </c>
      <c r="F50" s="336"/>
      <c r="G50" s="336" t="s">
        <v>1633</v>
      </c>
      <c r="H50" s="336" t="s">
        <v>1626</v>
      </c>
      <c r="I50" s="336" t="s">
        <v>2773</v>
      </c>
      <c r="J50" s="336" t="s">
        <v>2022</v>
      </c>
      <c r="K50" s="430"/>
    </row>
    <row r="51" spans="1:11" ht="43.2" x14ac:dyDescent="0.3">
      <c r="A51" s="433" t="s">
        <v>2097</v>
      </c>
      <c r="B51" s="336"/>
      <c r="C51" s="429" t="s">
        <v>1485</v>
      </c>
      <c r="D51" s="430" t="s">
        <v>2679</v>
      </c>
      <c r="E51" s="430" t="s">
        <v>2037</v>
      </c>
      <c r="F51" s="336"/>
      <c r="G51" s="336"/>
      <c r="H51" s="336" t="s">
        <v>1627</v>
      </c>
      <c r="I51" s="336" t="s">
        <v>2774</v>
      </c>
      <c r="J51" s="336" t="str">
        <f t="shared" ref="J51:J52" si="4">"Вкладка "&amp;LEFT(E51,SEARCH(CHAR(34),E51,2))</f>
        <v>Вкладка "Economic"</v>
      </c>
      <c r="K51" s="430"/>
    </row>
    <row r="52" spans="1:11" ht="43.2" x14ac:dyDescent="0.3">
      <c r="A52" s="433" t="s">
        <v>2098</v>
      </c>
      <c r="B52" s="336" t="s">
        <v>1486</v>
      </c>
      <c r="C52" s="429" t="s">
        <v>1474</v>
      </c>
      <c r="D52" s="430" t="s">
        <v>2680</v>
      </c>
      <c r="E52" s="430" t="s">
        <v>2024</v>
      </c>
      <c r="F52" s="336"/>
      <c r="G52" s="336" t="s">
        <v>1634</v>
      </c>
      <c r="H52" s="336" t="s">
        <v>1626</v>
      </c>
      <c r="I52" s="336" t="s">
        <v>2775</v>
      </c>
      <c r="J52" s="336" t="str">
        <f t="shared" si="4"/>
        <v>Вкладка "Governance and Ethics"</v>
      </c>
      <c r="K52" s="430"/>
    </row>
    <row r="53" spans="1:11" ht="86.4" x14ac:dyDescent="0.3">
      <c r="A53" s="433" t="s">
        <v>2099</v>
      </c>
      <c r="B53" s="336"/>
      <c r="C53" s="429" t="s">
        <v>1487</v>
      </c>
      <c r="D53" s="336" t="s">
        <v>2776</v>
      </c>
      <c r="E53" s="336" t="s">
        <v>2022</v>
      </c>
      <c r="F53" s="336"/>
      <c r="G53" s="336"/>
      <c r="H53" s="336" t="s">
        <v>1628</v>
      </c>
      <c r="I53" s="336" t="s">
        <v>2777</v>
      </c>
      <c r="J53" s="336" t="s">
        <v>2022</v>
      </c>
      <c r="K53" s="430"/>
    </row>
    <row r="54" spans="1:11" ht="57.6" x14ac:dyDescent="0.3">
      <c r="A54" s="433" t="s">
        <v>2100</v>
      </c>
      <c r="B54" s="336"/>
      <c r="C54" s="429" t="s">
        <v>1488</v>
      </c>
      <c r="D54" s="430" t="s">
        <v>2680</v>
      </c>
      <c r="E54" s="430" t="s">
        <v>2022</v>
      </c>
      <c r="F54" s="336"/>
      <c r="G54" s="336"/>
      <c r="H54" s="336" t="s">
        <v>1629</v>
      </c>
      <c r="I54" s="336" t="s">
        <v>2775</v>
      </c>
      <c r="J54" s="336" t="s">
        <v>2022</v>
      </c>
      <c r="K54" s="430"/>
    </row>
    <row r="55" spans="1:11" ht="28.8" x14ac:dyDescent="0.3">
      <c r="A55" s="433" t="s">
        <v>2101</v>
      </c>
      <c r="B55" s="336"/>
      <c r="C55" s="429" t="s">
        <v>1489</v>
      </c>
      <c r="D55" s="336" t="s">
        <v>2681</v>
      </c>
      <c r="E55" s="430" t="s">
        <v>2024</v>
      </c>
      <c r="F55" s="336"/>
      <c r="G55" s="336"/>
      <c r="H55" s="336" t="s">
        <v>1630</v>
      </c>
      <c r="I55" s="336" t="s">
        <v>2778</v>
      </c>
      <c r="J55" s="336" t="str">
        <f t="shared" ref="J55:J56" si="5">"Вкладка "&amp;LEFT(E55,SEARCH(CHAR(34),E55,2))</f>
        <v>Вкладка "Governance and Ethics"</v>
      </c>
      <c r="K55" s="430"/>
    </row>
    <row r="56" spans="1:11" ht="43.2" x14ac:dyDescent="0.3">
      <c r="A56" s="433" t="s">
        <v>2102</v>
      </c>
      <c r="B56" s="336" t="s">
        <v>1490</v>
      </c>
      <c r="C56" s="429" t="s">
        <v>1474</v>
      </c>
      <c r="D56" s="430" t="s">
        <v>2680</v>
      </c>
      <c r="E56" s="430" t="s">
        <v>2024</v>
      </c>
      <c r="F56" s="336"/>
      <c r="G56" s="336" t="s">
        <v>1635</v>
      </c>
      <c r="H56" s="336" t="s">
        <v>1626</v>
      </c>
      <c r="I56" s="336" t="s">
        <v>2775</v>
      </c>
      <c r="J56" s="336" t="str">
        <f t="shared" si="5"/>
        <v>Вкладка "Governance and Ethics"</v>
      </c>
      <c r="K56" s="430"/>
    </row>
    <row r="57" spans="1:11" ht="57.6" x14ac:dyDescent="0.3">
      <c r="A57" s="433" t="s">
        <v>2103</v>
      </c>
      <c r="B57" s="336"/>
      <c r="C57" s="429" t="s">
        <v>1491</v>
      </c>
      <c r="D57" s="430" t="s">
        <v>2682</v>
      </c>
      <c r="E57" s="430" t="s">
        <v>2022</v>
      </c>
      <c r="F57" s="336"/>
      <c r="G57" s="336"/>
      <c r="H57" s="336" t="s">
        <v>1631</v>
      </c>
      <c r="I57" s="336" t="s">
        <v>2779</v>
      </c>
      <c r="J57" s="336" t="s">
        <v>2022</v>
      </c>
      <c r="K57" s="430"/>
    </row>
    <row r="58" spans="1:11" ht="28.8" x14ac:dyDescent="0.3">
      <c r="A58" s="433" t="s">
        <v>2104</v>
      </c>
      <c r="B58" s="336" t="s">
        <v>1492</v>
      </c>
      <c r="C58" s="429" t="s">
        <v>1474</v>
      </c>
      <c r="D58" s="430" t="s">
        <v>2683</v>
      </c>
      <c r="E58" s="430" t="s">
        <v>2022</v>
      </c>
      <c r="F58" s="336"/>
      <c r="G58" s="336" t="s">
        <v>1636</v>
      </c>
      <c r="H58" s="336" t="s">
        <v>1626</v>
      </c>
      <c r="I58" s="336" t="s">
        <v>2780</v>
      </c>
      <c r="J58" s="336" t="s">
        <v>2022</v>
      </c>
      <c r="K58" s="430"/>
    </row>
    <row r="59" spans="1:11" ht="43.2" x14ac:dyDescent="0.3">
      <c r="A59" s="433" t="s">
        <v>2105</v>
      </c>
      <c r="B59" s="336"/>
      <c r="C59" s="429" t="s">
        <v>1493</v>
      </c>
      <c r="D59" s="336" t="s">
        <v>2684</v>
      </c>
      <c r="E59" s="336" t="s">
        <v>2022</v>
      </c>
      <c r="F59" s="336"/>
      <c r="G59" s="336"/>
      <c r="H59" s="336" t="s">
        <v>1632</v>
      </c>
      <c r="I59" s="336" t="s">
        <v>2781</v>
      </c>
      <c r="J59" s="336" t="s">
        <v>2022</v>
      </c>
      <c r="K59" s="336"/>
    </row>
    <row r="60" spans="1:11" ht="86.4" x14ac:dyDescent="0.3">
      <c r="A60" s="433" t="s">
        <v>2106</v>
      </c>
      <c r="B60" s="336"/>
      <c r="C60" s="429" t="s">
        <v>1494</v>
      </c>
      <c r="D60" s="336" t="s">
        <v>2782</v>
      </c>
      <c r="E60" s="336" t="s">
        <v>2022</v>
      </c>
      <c r="F60" s="336"/>
      <c r="G60" s="336"/>
      <c r="H60" s="336" t="s">
        <v>1637</v>
      </c>
      <c r="I60" s="336" t="s">
        <v>2783</v>
      </c>
      <c r="J60" s="336" t="s">
        <v>2022</v>
      </c>
      <c r="K60" s="336"/>
    </row>
    <row r="61" spans="1:11" ht="57.6" x14ac:dyDescent="0.3">
      <c r="A61" s="433" t="s">
        <v>2107</v>
      </c>
      <c r="B61" s="336"/>
      <c r="C61" s="429" t="s">
        <v>1495</v>
      </c>
      <c r="D61" s="336" t="s">
        <v>2685</v>
      </c>
      <c r="E61" s="336" t="s">
        <v>2022</v>
      </c>
      <c r="F61" s="336"/>
      <c r="G61" s="336"/>
      <c r="H61" s="336" t="s">
        <v>1638</v>
      </c>
      <c r="I61" s="336" t="s">
        <v>2784</v>
      </c>
      <c r="J61" s="336" t="s">
        <v>2022</v>
      </c>
      <c r="K61" s="336"/>
    </row>
    <row r="62" spans="1:11" ht="57.6" x14ac:dyDescent="0.3">
      <c r="A62" s="433" t="s">
        <v>2108</v>
      </c>
      <c r="B62" s="336"/>
      <c r="C62" s="429" t="s">
        <v>1496</v>
      </c>
      <c r="D62" s="336" t="s">
        <v>2686</v>
      </c>
      <c r="E62" s="430" t="s">
        <v>2037</v>
      </c>
      <c r="F62" s="336"/>
      <c r="G62" s="336"/>
      <c r="H62" s="336" t="s">
        <v>1639</v>
      </c>
      <c r="I62" s="336" t="s">
        <v>2785</v>
      </c>
      <c r="J62" s="336" t="str">
        <f>"Вкладка "&amp;LEFT(E62,SEARCH(CHAR(34),E62,2))</f>
        <v>Вкладка "Economic"</v>
      </c>
      <c r="K62" s="336"/>
    </row>
    <row r="63" spans="1:11" ht="28.8" x14ac:dyDescent="0.3">
      <c r="A63" s="433" t="s">
        <v>2109</v>
      </c>
      <c r="B63" s="336" t="s">
        <v>1497</v>
      </c>
      <c r="C63" s="429" t="s">
        <v>1474</v>
      </c>
      <c r="D63" s="430" t="s">
        <v>2687</v>
      </c>
      <c r="E63" s="430" t="s">
        <v>2022</v>
      </c>
      <c r="F63" s="336"/>
      <c r="G63" s="336" t="s">
        <v>1640</v>
      </c>
      <c r="H63" s="336" t="s">
        <v>1626</v>
      </c>
      <c r="I63" s="336" t="s">
        <v>2786</v>
      </c>
      <c r="J63" s="336" t="s">
        <v>2022</v>
      </c>
      <c r="K63" s="430"/>
    </row>
    <row r="64" spans="1:11" ht="28.8" x14ac:dyDescent="0.3">
      <c r="A64" s="433" t="s">
        <v>2110</v>
      </c>
      <c r="B64" s="336"/>
      <c r="C64" s="429" t="s">
        <v>1498</v>
      </c>
      <c r="D64" s="430" t="s">
        <v>2688</v>
      </c>
      <c r="E64" s="336" t="s">
        <v>2025</v>
      </c>
      <c r="F64" s="336"/>
      <c r="G64" s="336"/>
      <c r="H64" s="336" t="s">
        <v>1641</v>
      </c>
      <c r="I64" s="336" t="s">
        <v>2787</v>
      </c>
      <c r="J64" s="336" t="str">
        <f t="shared" ref="J64:J65" si="6">"Вкладка "&amp;LEFT(E64,SEARCH(CHAR(34),E64,2))</f>
        <v>Вкладка "Environment"</v>
      </c>
      <c r="K64" s="430"/>
    </row>
    <row r="65" spans="1:11" ht="57.6" x14ac:dyDescent="0.3">
      <c r="A65" s="433" t="s">
        <v>2111</v>
      </c>
      <c r="B65" s="336"/>
      <c r="C65" s="429" t="s">
        <v>1499</v>
      </c>
      <c r="D65" s="430" t="s">
        <v>2687</v>
      </c>
      <c r="E65" s="336" t="s">
        <v>2025</v>
      </c>
      <c r="F65" s="336"/>
      <c r="G65" s="336"/>
      <c r="H65" s="336" t="s">
        <v>1642</v>
      </c>
      <c r="I65" s="336" t="s">
        <v>2786</v>
      </c>
      <c r="J65" s="336" t="str">
        <f t="shared" si="6"/>
        <v>Вкладка "Environment"</v>
      </c>
      <c r="K65" s="430"/>
    </row>
    <row r="66" spans="1:11" ht="28.8" x14ac:dyDescent="0.3">
      <c r="A66" s="433" t="s">
        <v>2112</v>
      </c>
      <c r="B66" s="336" t="s">
        <v>1500</v>
      </c>
      <c r="C66" s="429" t="s">
        <v>1474</v>
      </c>
      <c r="D66" s="336" t="s">
        <v>2689</v>
      </c>
      <c r="E66" s="336" t="s">
        <v>2022</v>
      </c>
      <c r="F66" s="336"/>
      <c r="G66" s="336" t="s">
        <v>1643</v>
      </c>
      <c r="H66" s="336" t="s">
        <v>1626</v>
      </c>
      <c r="I66" s="336" t="s">
        <v>2788</v>
      </c>
      <c r="J66" s="336" t="s">
        <v>2022</v>
      </c>
      <c r="K66" s="336"/>
    </row>
    <row r="67" spans="1:11" ht="28.8" x14ac:dyDescent="0.3">
      <c r="A67" s="433" t="s">
        <v>2113</v>
      </c>
      <c r="B67" s="336"/>
      <c r="C67" s="429" t="s">
        <v>1501</v>
      </c>
      <c r="D67" s="336" t="s">
        <v>2689</v>
      </c>
      <c r="E67" s="336" t="s">
        <v>2028</v>
      </c>
      <c r="F67" s="336"/>
      <c r="G67" s="336"/>
      <c r="H67" s="336" t="s">
        <v>1644</v>
      </c>
      <c r="I67" s="336" t="s">
        <v>2788</v>
      </c>
      <c r="J67" s="336" t="str">
        <f t="shared" ref="J67:J70" si="7">"Вкладка "&amp;LEFT(E67,SEARCH(CHAR(34),E67,2))</f>
        <v>Вкладка "Climate and Energy"</v>
      </c>
      <c r="K67" s="336"/>
    </row>
    <row r="68" spans="1:11" s="124" customFormat="1" x14ac:dyDescent="0.3">
      <c r="A68" s="433" t="s">
        <v>2114</v>
      </c>
      <c r="B68" s="336"/>
      <c r="C68" s="429"/>
      <c r="D68" s="336"/>
      <c r="E68" s="336" t="s">
        <v>2030</v>
      </c>
      <c r="F68" s="336"/>
      <c r="G68" s="336"/>
      <c r="H68" s="336"/>
      <c r="I68" s="336"/>
      <c r="J68" s="336" t="str">
        <f t="shared" si="7"/>
        <v>Вкладка "Site level"</v>
      </c>
      <c r="K68" s="336"/>
    </row>
    <row r="69" spans="1:11" ht="28.8" x14ac:dyDescent="0.3">
      <c r="A69" s="433" t="s">
        <v>2115</v>
      </c>
      <c r="B69" s="336"/>
      <c r="C69" s="429" t="s">
        <v>1502</v>
      </c>
      <c r="D69" s="336" t="s">
        <v>2690</v>
      </c>
      <c r="E69" s="336" t="s">
        <v>2028</v>
      </c>
      <c r="F69" s="336"/>
      <c r="G69" s="336"/>
      <c r="H69" s="336" t="s">
        <v>1645</v>
      </c>
      <c r="I69" s="336" t="s">
        <v>2789</v>
      </c>
      <c r="J69" s="336" t="str">
        <f t="shared" si="7"/>
        <v>Вкладка "Climate and Energy"</v>
      </c>
      <c r="K69" s="336"/>
    </row>
    <row r="70" spans="1:11" ht="28.8" x14ac:dyDescent="0.3">
      <c r="A70" s="433" t="s">
        <v>2116</v>
      </c>
      <c r="B70" s="336"/>
      <c r="C70" s="429" t="s">
        <v>1503</v>
      </c>
      <c r="D70" s="336" t="s">
        <v>2689</v>
      </c>
      <c r="E70" s="336" t="s">
        <v>2028</v>
      </c>
      <c r="F70" s="336"/>
      <c r="G70" s="336"/>
      <c r="H70" s="336" t="s">
        <v>1646</v>
      </c>
      <c r="I70" s="336" t="s">
        <v>2788</v>
      </c>
      <c r="J70" s="336" t="str">
        <f t="shared" si="7"/>
        <v>Вкладка "Climate and Energy"</v>
      </c>
      <c r="K70" s="430"/>
    </row>
    <row r="71" spans="1:11" ht="28.8" x14ac:dyDescent="0.3">
      <c r="A71" s="433" t="s">
        <v>2117</v>
      </c>
      <c r="B71" s="336" t="s">
        <v>1504</v>
      </c>
      <c r="C71" s="429" t="s">
        <v>1474</v>
      </c>
      <c r="D71" s="430" t="s">
        <v>2691</v>
      </c>
      <c r="E71" s="430" t="s">
        <v>2022</v>
      </c>
      <c r="F71" s="336"/>
      <c r="G71" s="336" t="s">
        <v>1647</v>
      </c>
      <c r="H71" s="336" t="s">
        <v>1626</v>
      </c>
      <c r="I71" s="336" t="s">
        <v>2790</v>
      </c>
      <c r="J71" s="336" t="s">
        <v>2022</v>
      </c>
      <c r="K71" s="430"/>
    </row>
    <row r="72" spans="1:11" ht="43.2" x14ac:dyDescent="0.3">
      <c r="A72" s="433" t="s">
        <v>2118</v>
      </c>
      <c r="B72" s="336"/>
      <c r="C72" s="429" t="s">
        <v>1505</v>
      </c>
      <c r="D72" s="430" t="s">
        <v>2691</v>
      </c>
      <c r="E72" s="430" t="s">
        <v>2022</v>
      </c>
      <c r="F72" s="336"/>
      <c r="G72" s="336"/>
      <c r="H72" s="336" t="s">
        <v>1648</v>
      </c>
      <c r="I72" s="336" t="s">
        <v>2790</v>
      </c>
      <c r="J72" s="336" t="s">
        <v>2022</v>
      </c>
      <c r="K72" s="430"/>
    </row>
    <row r="73" spans="1:11" ht="28.8" x14ac:dyDescent="0.3">
      <c r="A73" s="433" t="s">
        <v>2119</v>
      </c>
      <c r="B73" s="336"/>
      <c r="C73" s="429" t="s">
        <v>1506</v>
      </c>
      <c r="D73" s="336" t="s">
        <v>2692</v>
      </c>
      <c r="E73" s="336" t="s">
        <v>2022</v>
      </c>
      <c r="F73" s="336"/>
      <c r="G73" s="336"/>
      <c r="H73" s="336" t="s">
        <v>1649</v>
      </c>
      <c r="I73" s="336" t="s">
        <v>2791</v>
      </c>
      <c r="J73" s="336" t="s">
        <v>2022</v>
      </c>
      <c r="K73" s="430"/>
    </row>
    <row r="74" spans="1:11" ht="43.2" x14ac:dyDescent="0.3">
      <c r="A74" s="433" t="s">
        <v>2120</v>
      </c>
      <c r="B74" s="336"/>
      <c r="C74" s="429" t="s">
        <v>1507</v>
      </c>
      <c r="D74" s="336" t="s">
        <v>2693</v>
      </c>
      <c r="E74" s="336" t="s">
        <v>2025</v>
      </c>
      <c r="F74" s="336"/>
      <c r="G74" s="336"/>
      <c r="H74" s="336" t="s">
        <v>1650</v>
      </c>
      <c r="I74" s="336" t="s">
        <v>2792</v>
      </c>
      <c r="J74" s="336" t="str">
        <f t="shared" ref="J74:J79" si="8">"Вкладка "&amp;LEFT(E74,SEARCH(CHAR(34),E74,2))</f>
        <v>Вкладка "Environment"</v>
      </c>
      <c r="K74" s="336"/>
    </row>
    <row r="75" spans="1:11" s="124" customFormat="1" x14ac:dyDescent="0.3">
      <c r="A75" s="433" t="s">
        <v>2121</v>
      </c>
      <c r="B75" s="336"/>
      <c r="C75" s="429"/>
      <c r="D75" s="336"/>
      <c r="E75" s="336" t="s">
        <v>2030</v>
      </c>
      <c r="F75" s="336"/>
      <c r="G75" s="336"/>
      <c r="H75" s="336"/>
      <c r="I75" s="336"/>
      <c r="J75" s="336" t="str">
        <f t="shared" si="8"/>
        <v>Вкладка "Site level"</v>
      </c>
      <c r="K75" s="336"/>
    </row>
    <row r="76" spans="1:11" ht="43.2" x14ac:dyDescent="0.3">
      <c r="A76" s="433" t="s">
        <v>2122</v>
      </c>
      <c r="B76" s="336"/>
      <c r="C76" s="429" t="s">
        <v>1508</v>
      </c>
      <c r="D76" s="336" t="s">
        <v>2693</v>
      </c>
      <c r="E76" s="336" t="s">
        <v>2025</v>
      </c>
      <c r="F76" s="336"/>
      <c r="G76" s="336"/>
      <c r="H76" s="336" t="s">
        <v>1651</v>
      </c>
      <c r="I76" s="336" t="s">
        <v>2792</v>
      </c>
      <c r="J76" s="336" t="str">
        <f t="shared" si="8"/>
        <v>Вкладка "Environment"</v>
      </c>
      <c r="K76" s="336"/>
    </row>
    <row r="77" spans="1:11" s="124" customFormat="1" x14ac:dyDescent="0.3">
      <c r="A77" s="433" t="s">
        <v>2123</v>
      </c>
      <c r="B77" s="336"/>
      <c r="C77" s="429"/>
      <c r="D77" s="336"/>
      <c r="E77" s="336" t="s">
        <v>2030</v>
      </c>
      <c r="F77" s="336"/>
      <c r="G77" s="336"/>
      <c r="H77" s="336"/>
      <c r="I77" s="336"/>
      <c r="J77" s="336" t="str">
        <f t="shared" si="8"/>
        <v>Вкладка "Site level"</v>
      </c>
      <c r="K77" s="336"/>
    </row>
    <row r="78" spans="1:11" ht="43.2" x14ac:dyDescent="0.3">
      <c r="A78" s="433" t="s">
        <v>2124</v>
      </c>
      <c r="B78" s="336"/>
      <c r="C78" s="429" t="s">
        <v>1509</v>
      </c>
      <c r="D78" s="336" t="s">
        <v>2693</v>
      </c>
      <c r="E78" s="336" t="s">
        <v>2025</v>
      </c>
      <c r="F78" s="336"/>
      <c r="G78" s="336"/>
      <c r="H78" s="336" t="s">
        <v>1652</v>
      </c>
      <c r="I78" s="336" t="s">
        <v>2792</v>
      </c>
      <c r="J78" s="336" t="str">
        <f t="shared" si="8"/>
        <v>Вкладка "Environment"</v>
      </c>
      <c r="K78" s="336"/>
    </row>
    <row r="79" spans="1:11" s="124" customFormat="1" x14ac:dyDescent="0.3">
      <c r="A79" s="433" t="s">
        <v>2125</v>
      </c>
      <c r="B79" s="336"/>
      <c r="C79" s="429"/>
      <c r="D79" s="336"/>
      <c r="E79" s="336" t="s">
        <v>2030</v>
      </c>
      <c r="F79" s="336"/>
      <c r="G79" s="336"/>
      <c r="H79" s="336"/>
      <c r="I79" s="336"/>
      <c r="J79" s="336" t="str">
        <f t="shared" si="8"/>
        <v>Вкладка "Site level"</v>
      </c>
      <c r="K79" s="336"/>
    </row>
    <row r="80" spans="1:11" ht="28.8" x14ac:dyDescent="0.3">
      <c r="A80" s="433" t="s">
        <v>2126</v>
      </c>
      <c r="B80" s="336" t="s">
        <v>1510</v>
      </c>
      <c r="C80" s="429" t="s">
        <v>1474</v>
      </c>
      <c r="D80" s="336" t="s">
        <v>2694</v>
      </c>
      <c r="E80" s="336" t="s">
        <v>2022</v>
      </c>
      <c r="F80" s="336"/>
      <c r="G80" s="336" t="s">
        <v>1653</v>
      </c>
      <c r="H80" s="336" t="s">
        <v>1626</v>
      </c>
      <c r="I80" s="336" t="s">
        <v>2793</v>
      </c>
      <c r="J80" s="336" t="s">
        <v>2022</v>
      </c>
      <c r="K80" s="336"/>
    </row>
    <row r="81" spans="1:11" ht="124.5" customHeight="1" x14ac:dyDescent="0.3">
      <c r="A81" s="433" t="s">
        <v>2127</v>
      </c>
      <c r="B81" s="336"/>
      <c r="C81" s="429" t="s">
        <v>1511</v>
      </c>
      <c r="D81" s="430" t="s">
        <v>2695</v>
      </c>
      <c r="E81" s="430" t="s">
        <v>2022</v>
      </c>
      <c r="F81" s="336"/>
      <c r="G81" s="336"/>
      <c r="H81" s="336" t="s">
        <v>1654</v>
      </c>
      <c r="I81" s="336" t="s">
        <v>2794</v>
      </c>
      <c r="J81" s="336" t="s">
        <v>2022</v>
      </c>
      <c r="K81" s="430"/>
    </row>
    <row r="82" spans="1:11" ht="57.6" x14ac:dyDescent="0.3">
      <c r="A82" s="433" t="s">
        <v>2128</v>
      </c>
      <c r="B82" s="336"/>
      <c r="C82" s="429" t="s">
        <v>1512</v>
      </c>
      <c r="D82" s="430" t="s">
        <v>2694</v>
      </c>
      <c r="E82" s="430" t="s">
        <v>2022</v>
      </c>
      <c r="F82" s="336"/>
      <c r="G82" s="336"/>
      <c r="H82" s="336" t="s">
        <v>1655</v>
      </c>
      <c r="I82" s="336" t="s">
        <v>2793</v>
      </c>
      <c r="J82" s="336" t="s">
        <v>2022</v>
      </c>
      <c r="K82" s="430"/>
    </row>
    <row r="83" spans="1:11" ht="43.2" x14ac:dyDescent="0.3">
      <c r="A83" s="433" t="s">
        <v>2129</v>
      </c>
      <c r="B83" s="336"/>
      <c r="C83" s="429" t="s">
        <v>1513</v>
      </c>
      <c r="D83" s="430" t="s">
        <v>2695</v>
      </c>
      <c r="E83" s="336" t="s">
        <v>2025</v>
      </c>
      <c r="F83" s="336"/>
      <c r="G83" s="336"/>
      <c r="H83" s="336" t="s">
        <v>1656</v>
      </c>
      <c r="I83" s="336" t="s">
        <v>2794</v>
      </c>
      <c r="J83" s="336" t="str">
        <f t="shared" ref="J83:J85" si="9">"Вкладка "&amp;LEFT(E83,SEARCH(CHAR(34),E83,2))</f>
        <v>Вкладка "Environment"</v>
      </c>
      <c r="K83" s="430"/>
    </row>
    <row r="84" spans="1:11" s="124" customFormat="1" x14ac:dyDescent="0.3">
      <c r="A84" s="433" t="s">
        <v>2130</v>
      </c>
      <c r="B84" s="336"/>
      <c r="C84" s="429"/>
      <c r="D84" s="336"/>
      <c r="E84" s="336" t="s">
        <v>2030</v>
      </c>
      <c r="F84" s="336"/>
      <c r="G84" s="336"/>
      <c r="H84" s="336"/>
      <c r="I84" s="336"/>
      <c r="J84" s="336" t="str">
        <f t="shared" si="9"/>
        <v>Вкладка "Site level"</v>
      </c>
      <c r="K84" s="336"/>
    </row>
    <row r="85" spans="1:11" ht="100.8" x14ac:dyDescent="0.3">
      <c r="A85" s="433" t="s">
        <v>2131</v>
      </c>
      <c r="B85" s="336"/>
      <c r="C85" s="429" t="s">
        <v>1514</v>
      </c>
      <c r="D85" s="336" t="s">
        <v>2696</v>
      </c>
      <c r="E85" s="336" t="s">
        <v>2025</v>
      </c>
      <c r="F85" s="336"/>
      <c r="G85" s="336"/>
      <c r="H85" s="336" t="s">
        <v>1657</v>
      </c>
      <c r="I85" s="336" t="s">
        <v>2795</v>
      </c>
      <c r="J85" s="336" t="str">
        <f t="shared" si="9"/>
        <v>Вкладка "Environment"</v>
      </c>
      <c r="K85" s="430"/>
    </row>
    <row r="86" spans="1:11" ht="28.8" x14ac:dyDescent="0.3">
      <c r="A86" s="433" t="s">
        <v>2132</v>
      </c>
      <c r="B86" s="336" t="s">
        <v>1515</v>
      </c>
      <c r="C86" s="429" t="s">
        <v>1474</v>
      </c>
      <c r="D86" s="336" t="s">
        <v>2697</v>
      </c>
      <c r="E86" s="336" t="s">
        <v>2022</v>
      </c>
      <c r="F86" s="336"/>
      <c r="G86" s="336" t="s">
        <v>1658</v>
      </c>
      <c r="H86" s="336" t="s">
        <v>1626</v>
      </c>
      <c r="I86" s="336" t="s">
        <v>2796</v>
      </c>
      <c r="J86" s="336" t="s">
        <v>2022</v>
      </c>
      <c r="K86" s="336"/>
    </row>
    <row r="87" spans="1:11" ht="43.2" x14ac:dyDescent="0.3">
      <c r="A87" s="433" t="s">
        <v>2133</v>
      </c>
      <c r="B87" s="336"/>
      <c r="C87" s="429" t="s">
        <v>1516</v>
      </c>
      <c r="D87" s="336" t="s">
        <v>2698</v>
      </c>
      <c r="E87" s="336" t="s">
        <v>2028</v>
      </c>
      <c r="F87" s="336"/>
      <c r="G87" s="336"/>
      <c r="H87" s="336" t="s">
        <v>1659</v>
      </c>
      <c r="I87" s="336" t="s">
        <v>2797</v>
      </c>
      <c r="J87" s="336" t="str">
        <f t="shared" ref="J87:J97" si="10">"Вкладка "&amp;LEFT(E87,SEARCH(CHAR(34),E87,2))</f>
        <v>Вкладка "Climate and Energy"</v>
      </c>
      <c r="K87" s="336"/>
    </row>
    <row r="88" spans="1:11" s="124" customFormat="1" x14ac:dyDescent="0.3">
      <c r="A88" s="433" t="s">
        <v>2134</v>
      </c>
      <c r="B88" s="336"/>
      <c r="C88" s="429"/>
      <c r="D88" s="336"/>
      <c r="E88" s="336" t="s">
        <v>2030</v>
      </c>
      <c r="F88" s="336"/>
      <c r="G88" s="336"/>
      <c r="H88" s="336"/>
      <c r="I88" s="336"/>
      <c r="J88" s="336" t="str">
        <f t="shared" si="10"/>
        <v>Вкладка "Site level"</v>
      </c>
      <c r="K88" s="336"/>
    </row>
    <row r="89" spans="1:11" ht="43.2" x14ac:dyDescent="0.3">
      <c r="A89" s="433" t="s">
        <v>2135</v>
      </c>
      <c r="B89" s="336"/>
      <c r="C89" s="429" t="s">
        <v>1517</v>
      </c>
      <c r="D89" s="336" t="s">
        <v>2698</v>
      </c>
      <c r="E89" s="336" t="s">
        <v>2028</v>
      </c>
      <c r="F89" s="336"/>
      <c r="G89" s="336"/>
      <c r="H89" s="336" t="s">
        <v>1660</v>
      </c>
      <c r="I89" s="336" t="s">
        <v>2797</v>
      </c>
      <c r="J89" s="336" t="str">
        <f t="shared" si="10"/>
        <v>Вкладка "Climate and Energy"</v>
      </c>
      <c r="K89" s="336"/>
    </row>
    <row r="90" spans="1:11" s="124" customFormat="1" x14ac:dyDescent="0.3">
      <c r="A90" s="433" t="s">
        <v>2136</v>
      </c>
      <c r="B90" s="336"/>
      <c r="C90" s="429"/>
      <c r="D90" s="336"/>
      <c r="E90" s="336" t="s">
        <v>2030</v>
      </c>
      <c r="F90" s="336"/>
      <c r="G90" s="336"/>
      <c r="H90" s="336"/>
      <c r="I90" s="336"/>
      <c r="J90" s="336" t="str">
        <f t="shared" si="10"/>
        <v>Вкладка "Site level"</v>
      </c>
      <c r="K90" s="336"/>
    </row>
    <row r="91" spans="1:11" ht="43.2" x14ac:dyDescent="0.3">
      <c r="A91" s="433" t="s">
        <v>2137</v>
      </c>
      <c r="B91" s="336"/>
      <c r="C91" s="429" t="s">
        <v>1518</v>
      </c>
      <c r="D91" s="336" t="s">
        <v>2698</v>
      </c>
      <c r="E91" s="336" t="s">
        <v>2028</v>
      </c>
      <c r="F91" s="336"/>
      <c r="G91" s="336"/>
      <c r="H91" s="336" t="s">
        <v>1661</v>
      </c>
      <c r="I91" s="336" t="s">
        <v>2797</v>
      </c>
      <c r="J91" s="336" t="str">
        <f t="shared" si="10"/>
        <v>Вкладка "Climate and Energy"</v>
      </c>
      <c r="K91" s="430"/>
    </row>
    <row r="92" spans="1:11" ht="43.2" x14ac:dyDescent="0.3">
      <c r="A92" s="433" t="s">
        <v>2138</v>
      </c>
      <c r="B92" s="336"/>
      <c r="C92" s="429" t="s">
        <v>1519</v>
      </c>
      <c r="D92" s="336" t="s">
        <v>2698</v>
      </c>
      <c r="E92" s="336" t="s">
        <v>2028</v>
      </c>
      <c r="F92" s="336"/>
      <c r="G92" s="336"/>
      <c r="H92" s="336" t="s">
        <v>1662</v>
      </c>
      <c r="I92" s="336" t="s">
        <v>2797</v>
      </c>
      <c r="J92" s="336" t="str">
        <f t="shared" si="10"/>
        <v>Вкладка "Climate and Energy"</v>
      </c>
      <c r="K92" s="336"/>
    </row>
    <row r="93" spans="1:11" ht="28.8" x14ac:dyDescent="0.3">
      <c r="A93" s="433" t="s">
        <v>2139</v>
      </c>
      <c r="B93" s="336"/>
      <c r="C93" s="429" t="s">
        <v>1520</v>
      </c>
      <c r="D93" s="336" t="s">
        <v>2699</v>
      </c>
      <c r="E93" s="336" t="s">
        <v>2028</v>
      </c>
      <c r="F93" s="336"/>
      <c r="G93" s="336"/>
      <c r="H93" s="336" t="s">
        <v>1663</v>
      </c>
      <c r="I93" s="336" t="s">
        <v>2798</v>
      </c>
      <c r="J93" s="336" t="str">
        <f t="shared" si="10"/>
        <v>Вкладка "Climate and Energy"</v>
      </c>
      <c r="K93" s="430"/>
    </row>
    <row r="94" spans="1:11" ht="28.8" x14ac:dyDescent="0.3">
      <c r="A94" s="433" t="s">
        <v>2140</v>
      </c>
      <c r="B94" s="336"/>
      <c r="C94" s="429" t="s">
        <v>1521</v>
      </c>
      <c r="D94" s="430" t="s">
        <v>2682</v>
      </c>
      <c r="E94" s="336" t="s">
        <v>2025</v>
      </c>
      <c r="F94" s="336"/>
      <c r="G94" s="336"/>
      <c r="H94" s="336" t="s">
        <v>1664</v>
      </c>
      <c r="I94" s="336" t="s">
        <v>2779</v>
      </c>
      <c r="J94" s="336" t="str">
        <f t="shared" si="10"/>
        <v>Вкладка "Environment"</v>
      </c>
      <c r="K94" s="430"/>
    </row>
    <row r="95" spans="1:11" s="124" customFormat="1" x14ac:dyDescent="0.3">
      <c r="A95" s="433" t="s">
        <v>2141</v>
      </c>
      <c r="B95" s="336"/>
      <c r="C95" s="429"/>
      <c r="D95" s="336"/>
      <c r="E95" s="336" t="s">
        <v>2030</v>
      </c>
      <c r="F95" s="336"/>
      <c r="G95" s="336"/>
      <c r="H95" s="336"/>
      <c r="I95" s="336"/>
      <c r="J95" s="336" t="str">
        <f t="shared" si="10"/>
        <v>Вкладка "Site level"</v>
      </c>
      <c r="K95" s="336"/>
    </row>
    <row r="96" spans="1:11" ht="43.2" x14ac:dyDescent="0.3">
      <c r="A96" s="433" t="s">
        <v>2142</v>
      </c>
      <c r="B96" s="336"/>
      <c r="C96" s="429" t="s">
        <v>1522</v>
      </c>
      <c r="D96" s="336" t="s">
        <v>2700</v>
      </c>
      <c r="E96" s="336" t="s">
        <v>2025</v>
      </c>
      <c r="F96" s="336"/>
      <c r="G96" s="336"/>
      <c r="H96" s="336" t="s">
        <v>1665</v>
      </c>
      <c r="I96" s="336" t="s">
        <v>2799</v>
      </c>
      <c r="J96" s="336" t="str">
        <f t="shared" si="10"/>
        <v>Вкладка "Environment"</v>
      </c>
      <c r="K96" s="336"/>
    </row>
    <row r="97" spans="1:11" s="124" customFormat="1" x14ac:dyDescent="0.3">
      <c r="A97" s="433" t="s">
        <v>2143</v>
      </c>
      <c r="B97" s="336"/>
      <c r="C97" s="429"/>
      <c r="D97" s="336"/>
      <c r="E97" s="336" t="s">
        <v>2030</v>
      </c>
      <c r="F97" s="336"/>
      <c r="G97" s="336"/>
      <c r="H97" s="336"/>
      <c r="I97" s="336"/>
      <c r="J97" s="336" t="str">
        <f t="shared" si="10"/>
        <v>Вкладка "Site level"</v>
      </c>
      <c r="K97" s="336"/>
    </row>
    <row r="98" spans="1:11" ht="28.8" x14ac:dyDescent="0.3">
      <c r="A98" s="433" t="s">
        <v>2144</v>
      </c>
      <c r="B98" s="336" t="s">
        <v>1523</v>
      </c>
      <c r="C98" s="429" t="s">
        <v>1474</v>
      </c>
      <c r="D98" s="430" t="s">
        <v>2687</v>
      </c>
      <c r="E98" s="430" t="s">
        <v>2022</v>
      </c>
      <c r="F98" s="336"/>
      <c r="G98" s="336" t="s">
        <v>1666</v>
      </c>
      <c r="H98" s="336" t="s">
        <v>1626</v>
      </c>
      <c r="I98" s="336" t="s">
        <v>2786</v>
      </c>
      <c r="J98" s="336" t="s">
        <v>2022</v>
      </c>
      <c r="K98" s="430"/>
    </row>
    <row r="99" spans="1:11" ht="43.2" x14ac:dyDescent="0.3">
      <c r="A99" s="433" t="s">
        <v>2145</v>
      </c>
      <c r="B99" s="336"/>
      <c r="C99" s="429" t="s">
        <v>1524</v>
      </c>
      <c r="D99" s="336" t="s">
        <v>2701</v>
      </c>
      <c r="E99" s="336" t="s">
        <v>2022</v>
      </c>
      <c r="F99" s="336"/>
      <c r="G99" s="336"/>
      <c r="H99" s="336" t="s">
        <v>1667</v>
      </c>
      <c r="I99" s="336" t="s">
        <v>2800</v>
      </c>
      <c r="J99" s="336" t="s">
        <v>2022</v>
      </c>
      <c r="K99" s="336"/>
    </row>
    <row r="100" spans="1:11" ht="57.6" x14ac:dyDescent="0.3">
      <c r="A100" s="433" t="s">
        <v>2146</v>
      </c>
      <c r="B100" s="336"/>
      <c r="C100" s="429" t="s">
        <v>1525</v>
      </c>
      <c r="D100" s="430" t="s">
        <v>2687</v>
      </c>
      <c r="E100" s="430" t="s">
        <v>2022</v>
      </c>
      <c r="F100" s="336"/>
      <c r="G100" s="336"/>
      <c r="H100" s="336" t="s">
        <v>1668</v>
      </c>
      <c r="I100" s="336" t="s">
        <v>2786</v>
      </c>
      <c r="J100" s="336" t="s">
        <v>2022</v>
      </c>
      <c r="K100" s="430"/>
    </row>
    <row r="101" spans="1:11" ht="28.8" x14ac:dyDescent="0.3">
      <c r="A101" s="433" t="s">
        <v>2147</v>
      </c>
      <c r="B101" s="336"/>
      <c r="C101" s="429" t="s">
        <v>1526</v>
      </c>
      <c r="D101" s="430" t="s">
        <v>2702</v>
      </c>
      <c r="E101" s="336" t="s">
        <v>2025</v>
      </c>
      <c r="F101" s="336"/>
      <c r="G101" s="336"/>
      <c r="H101" s="336" t="s">
        <v>1669</v>
      </c>
      <c r="I101" s="336" t="s">
        <v>2801</v>
      </c>
      <c r="J101" s="336" t="str">
        <f t="shared" ref="J101:J106" si="11">"Вкладка "&amp;LEFT(E101,SEARCH(CHAR(34),E101,2))</f>
        <v>Вкладка "Environment"</v>
      </c>
      <c r="K101" s="430"/>
    </row>
    <row r="102" spans="1:11" s="124" customFormat="1" x14ac:dyDescent="0.3">
      <c r="A102" s="433" t="s">
        <v>2148</v>
      </c>
      <c r="B102" s="336"/>
      <c r="C102" s="429"/>
      <c r="D102" s="336"/>
      <c r="E102" s="336" t="s">
        <v>2030</v>
      </c>
      <c r="F102" s="336"/>
      <c r="G102" s="336"/>
      <c r="H102" s="336"/>
      <c r="I102" s="336"/>
      <c r="J102" s="336" t="str">
        <f t="shared" si="11"/>
        <v>Вкладка "Site level"</v>
      </c>
      <c r="K102" s="336"/>
    </row>
    <row r="103" spans="1:11" ht="28.8" x14ac:dyDescent="0.3">
      <c r="A103" s="433" t="s">
        <v>2149</v>
      </c>
      <c r="B103" s="336"/>
      <c r="C103" s="429" t="s">
        <v>1527</v>
      </c>
      <c r="D103" s="430" t="s">
        <v>2702</v>
      </c>
      <c r="E103" s="336" t="s">
        <v>2025</v>
      </c>
      <c r="F103" s="336"/>
      <c r="G103" s="336"/>
      <c r="H103" s="336" t="s">
        <v>1670</v>
      </c>
      <c r="I103" s="336" t="s">
        <v>2801</v>
      </c>
      <c r="J103" s="336" t="str">
        <f t="shared" si="11"/>
        <v>Вкладка "Environment"</v>
      </c>
      <c r="K103" s="430"/>
    </row>
    <row r="104" spans="1:11" s="124" customFormat="1" x14ac:dyDescent="0.3">
      <c r="A104" s="433" t="s">
        <v>2150</v>
      </c>
      <c r="B104" s="336"/>
      <c r="C104" s="429"/>
      <c r="D104" s="336"/>
      <c r="E104" s="336" t="s">
        <v>2030</v>
      </c>
      <c r="F104" s="336"/>
      <c r="G104" s="336"/>
      <c r="H104" s="336"/>
      <c r="I104" s="336"/>
      <c r="J104" s="336" t="str">
        <f t="shared" si="11"/>
        <v>Вкладка "Site level"</v>
      </c>
      <c r="K104" s="336"/>
    </row>
    <row r="105" spans="1:11" ht="43.2" x14ac:dyDescent="0.3">
      <c r="A105" s="433" t="s">
        <v>2151</v>
      </c>
      <c r="B105" s="336"/>
      <c r="C105" s="429" t="s">
        <v>1528</v>
      </c>
      <c r="D105" s="430" t="s">
        <v>2702</v>
      </c>
      <c r="E105" s="336" t="s">
        <v>2025</v>
      </c>
      <c r="F105" s="336"/>
      <c r="G105" s="336"/>
      <c r="H105" s="336" t="s">
        <v>1671</v>
      </c>
      <c r="I105" s="336" t="s">
        <v>2801</v>
      </c>
      <c r="J105" s="336" t="str">
        <f t="shared" si="11"/>
        <v>Вкладка "Environment"</v>
      </c>
      <c r="K105" s="430"/>
    </row>
    <row r="106" spans="1:11" ht="57.6" x14ac:dyDescent="0.3">
      <c r="A106" s="433" t="s">
        <v>2152</v>
      </c>
      <c r="B106" s="336" t="s">
        <v>1529</v>
      </c>
      <c r="C106" s="429" t="s">
        <v>1474</v>
      </c>
      <c r="D106" s="430" t="s">
        <v>2703</v>
      </c>
      <c r="E106" s="430" t="s">
        <v>2024</v>
      </c>
      <c r="F106" s="336"/>
      <c r="G106" s="336" t="s">
        <v>1672</v>
      </c>
      <c r="H106" s="336" t="s">
        <v>1626</v>
      </c>
      <c r="I106" s="336" t="s">
        <v>2802</v>
      </c>
      <c r="J106" s="336" t="str">
        <f t="shared" si="11"/>
        <v>Вкладка "Governance and Ethics"</v>
      </c>
      <c r="K106" s="430"/>
    </row>
    <row r="107" spans="1:11" ht="43.2" x14ac:dyDescent="0.3">
      <c r="A107" s="433" t="s">
        <v>2153</v>
      </c>
      <c r="B107" s="336"/>
      <c r="C107" s="429" t="s">
        <v>1530</v>
      </c>
      <c r="D107" s="430" t="s">
        <v>2703</v>
      </c>
      <c r="E107" s="430" t="s">
        <v>2022</v>
      </c>
      <c r="F107" s="336"/>
      <c r="G107" s="336"/>
      <c r="H107" s="336" t="s">
        <v>1673</v>
      </c>
      <c r="I107" s="336" t="s">
        <v>2802</v>
      </c>
      <c r="J107" s="336" t="s">
        <v>2022</v>
      </c>
      <c r="K107" s="430"/>
    </row>
    <row r="108" spans="1:11" ht="57.6" x14ac:dyDescent="0.3">
      <c r="A108" s="433" t="s">
        <v>2154</v>
      </c>
      <c r="B108" s="336"/>
      <c r="C108" s="429" t="s">
        <v>1531</v>
      </c>
      <c r="D108" s="336" t="s">
        <v>2704</v>
      </c>
      <c r="E108" s="336" t="s">
        <v>2022</v>
      </c>
      <c r="F108" s="336"/>
      <c r="G108" s="336"/>
      <c r="H108" s="336" t="s">
        <v>1674</v>
      </c>
      <c r="I108" s="336" t="s">
        <v>2803</v>
      </c>
      <c r="J108" s="336" t="s">
        <v>2022</v>
      </c>
      <c r="K108" s="336"/>
    </row>
    <row r="109" spans="1:11" ht="28.8" x14ac:dyDescent="0.3">
      <c r="A109" s="433" t="s">
        <v>2155</v>
      </c>
      <c r="B109" s="336" t="s">
        <v>1532</v>
      </c>
      <c r="C109" s="429" t="s">
        <v>1474</v>
      </c>
      <c r="D109" s="430" t="s">
        <v>2705</v>
      </c>
      <c r="E109" s="430" t="s">
        <v>2022</v>
      </c>
      <c r="F109" s="336"/>
      <c r="G109" s="336" t="s">
        <v>1675</v>
      </c>
      <c r="H109" s="336" t="s">
        <v>1626</v>
      </c>
      <c r="I109" s="336" t="s">
        <v>2804</v>
      </c>
      <c r="J109" s="336" t="s">
        <v>2022</v>
      </c>
      <c r="K109" s="430"/>
    </row>
    <row r="110" spans="1:11" ht="28.8" x14ac:dyDescent="0.3">
      <c r="A110" s="433" t="s">
        <v>2156</v>
      </c>
      <c r="B110" s="336"/>
      <c r="C110" s="429" t="s">
        <v>1533</v>
      </c>
      <c r="D110" s="336" t="s">
        <v>2706</v>
      </c>
      <c r="E110" s="430" t="s">
        <v>2023</v>
      </c>
      <c r="F110" s="336"/>
      <c r="G110" s="336"/>
      <c r="H110" s="336" t="s">
        <v>1676</v>
      </c>
      <c r="I110" s="336" t="s">
        <v>2805</v>
      </c>
      <c r="J110" s="336" t="str">
        <f>"Вкладка "&amp;LEFT(E110,SEARCH(CHAR(34),E110,2))</f>
        <v>Вкладка "People"</v>
      </c>
      <c r="K110" s="336"/>
    </row>
    <row r="111" spans="1:11" ht="100.8" x14ac:dyDescent="0.3">
      <c r="A111" s="433" t="s">
        <v>2157</v>
      </c>
      <c r="B111" s="336"/>
      <c r="C111" s="429" t="s">
        <v>1534</v>
      </c>
      <c r="D111" s="430" t="s">
        <v>2707</v>
      </c>
      <c r="E111" s="430" t="s">
        <v>2022</v>
      </c>
      <c r="F111" s="336"/>
      <c r="G111" s="336"/>
      <c r="H111" s="336" t="s">
        <v>1677</v>
      </c>
      <c r="I111" s="336" t="s">
        <v>2779</v>
      </c>
      <c r="J111" s="336" t="s">
        <v>2022</v>
      </c>
      <c r="K111" s="430"/>
    </row>
    <row r="112" spans="1:11" ht="28.8" x14ac:dyDescent="0.3">
      <c r="A112" s="433" t="s">
        <v>2158</v>
      </c>
      <c r="B112" s="336"/>
      <c r="C112" s="429" t="s">
        <v>1535</v>
      </c>
      <c r="D112" s="430" t="s">
        <v>2651</v>
      </c>
      <c r="E112" s="430" t="s">
        <v>2023</v>
      </c>
      <c r="F112" s="336"/>
      <c r="G112" s="336"/>
      <c r="H112" s="336" t="s">
        <v>1678</v>
      </c>
      <c r="I112" s="336" t="s">
        <v>2741</v>
      </c>
      <c r="J112" s="336" t="str">
        <f>"Вкладка "&amp;LEFT(E112,SEARCH(CHAR(34),E112,2))</f>
        <v>Вкладка "People"</v>
      </c>
      <c r="K112" s="430"/>
    </row>
    <row r="113" spans="1:11" ht="57.6" x14ac:dyDescent="0.3">
      <c r="A113" s="433" t="s">
        <v>2159</v>
      </c>
      <c r="B113" s="336" t="s">
        <v>1536</v>
      </c>
      <c r="C113" s="429" t="s">
        <v>1474</v>
      </c>
      <c r="D113" s="430" t="s">
        <v>2705</v>
      </c>
      <c r="E113" s="430" t="s">
        <v>2022</v>
      </c>
      <c r="F113" s="336"/>
      <c r="G113" s="336" t="s">
        <v>1679</v>
      </c>
      <c r="H113" s="336" t="s">
        <v>1626</v>
      </c>
      <c r="I113" s="336" t="s">
        <v>2804</v>
      </c>
      <c r="J113" s="336" t="s">
        <v>2022</v>
      </c>
      <c r="K113" s="430"/>
    </row>
    <row r="114" spans="1:11" ht="57.6" x14ac:dyDescent="0.3">
      <c r="A114" s="433" t="s">
        <v>2160</v>
      </c>
      <c r="B114" s="336"/>
      <c r="C114" s="429" t="s">
        <v>1537</v>
      </c>
      <c r="D114" s="336" t="s">
        <v>2708</v>
      </c>
      <c r="E114" s="336" t="s">
        <v>2022</v>
      </c>
      <c r="F114" s="336"/>
      <c r="G114" s="336"/>
      <c r="H114" s="336" t="s">
        <v>1680</v>
      </c>
      <c r="I114" s="336" t="s">
        <v>2806</v>
      </c>
      <c r="J114" s="336" t="s">
        <v>2022</v>
      </c>
      <c r="K114" s="430"/>
    </row>
    <row r="115" spans="1:11" ht="57.6" x14ac:dyDescent="0.3">
      <c r="A115" s="433" t="s">
        <v>2161</v>
      </c>
      <c r="B115" s="336" t="s">
        <v>1538</v>
      </c>
      <c r="C115" s="429" t="s">
        <v>1474</v>
      </c>
      <c r="D115" s="430" t="s">
        <v>2709</v>
      </c>
      <c r="E115" s="430" t="s">
        <v>2022</v>
      </c>
      <c r="F115" s="336"/>
      <c r="G115" s="336" t="s">
        <v>1681</v>
      </c>
      <c r="H115" s="336" t="s">
        <v>1626</v>
      </c>
      <c r="I115" s="336" t="s">
        <v>2807</v>
      </c>
      <c r="J115" s="336" t="s">
        <v>2022</v>
      </c>
      <c r="K115" s="430"/>
    </row>
    <row r="116" spans="1:11" ht="43.2" x14ac:dyDescent="0.3">
      <c r="A116" s="433" t="s">
        <v>2162</v>
      </c>
      <c r="B116" s="336"/>
      <c r="C116" s="429" t="s">
        <v>1539</v>
      </c>
      <c r="D116" s="430" t="s">
        <v>2710</v>
      </c>
      <c r="E116" s="430" t="s">
        <v>2022</v>
      </c>
      <c r="F116" s="336"/>
      <c r="G116" s="336"/>
      <c r="H116" s="336" t="s">
        <v>1682</v>
      </c>
      <c r="I116" s="336" t="s">
        <v>2808</v>
      </c>
      <c r="J116" s="336" t="s">
        <v>2022</v>
      </c>
      <c r="K116" s="430"/>
    </row>
    <row r="117" spans="1:11" ht="43.2" x14ac:dyDescent="0.3">
      <c r="A117" s="433" t="s">
        <v>2163</v>
      </c>
      <c r="B117" s="336"/>
      <c r="C117" s="429" t="s">
        <v>1540</v>
      </c>
      <c r="D117" s="430" t="s">
        <v>2711</v>
      </c>
      <c r="E117" s="430" t="s">
        <v>2022</v>
      </c>
      <c r="F117" s="336"/>
      <c r="G117" s="336"/>
      <c r="H117" s="336" t="s">
        <v>1683</v>
      </c>
      <c r="I117" s="336" t="s">
        <v>2809</v>
      </c>
      <c r="J117" s="336" t="s">
        <v>2022</v>
      </c>
      <c r="K117" s="430"/>
    </row>
    <row r="118" spans="1:11" ht="43.2" x14ac:dyDescent="0.3">
      <c r="A118" s="433" t="s">
        <v>2164</v>
      </c>
      <c r="B118" s="336"/>
      <c r="C118" s="429" t="s">
        <v>1541</v>
      </c>
      <c r="D118" s="430" t="s">
        <v>2712</v>
      </c>
      <c r="E118" s="430" t="s">
        <v>2022</v>
      </c>
      <c r="F118" s="336"/>
      <c r="G118" s="336"/>
      <c r="H118" s="336" t="s">
        <v>1684</v>
      </c>
      <c r="I118" s="336" t="s">
        <v>2810</v>
      </c>
      <c r="J118" s="336" t="s">
        <v>2022</v>
      </c>
      <c r="K118" s="430"/>
    </row>
    <row r="119" spans="1:11" ht="86.4" x14ac:dyDescent="0.3">
      <c r="A119" s="433" t="s">
        <v>2165</v>
      </c>
      <c r="B119" s="336"/>
      <c r="C119" s="429" t="s">
        <v>1542</v>
      </c>
      <c r="D119" s="430" t="s">
        <v>2713</v>
      </c>
      <c r="E119" s="430" t="s">
        <v>2023</v>
      </c>
      <c r="F119" s="336"/>
      <c r="G119" s="336"/>
      <c r="H119" s="336" t="s">
        <v>1685</v>
      </c>
      <c r="I119" s="336" t="s">
        <v>2811</v>
      </c>
      <c r="J119" s="336" t="str">
        <f t="shared" ref="J119:J120" si="12">"Вкладка "&amp;LEFT(E119,SEARCH(CHAR(34),E119,2))</f>
        <v>Вкладка "People"</v>
      </c>
      <c r="K119" s="430"/>
    </row>
    <row r="120" spans="1:11" ht="28.8" x14ac:dyDescent="0.3">
      <c r="A120" s="433" t="s">
        <v>2166</v>
      </c>
      <c r="B120" s="336"/>
      <c r="C120" s="429" t="s">
        <v>1543</v>
      </c>
      <c r="D120" s="430" t="s">
        <v>2713</v>
      </c>
      <c r="E120" s="430" t="s">
        <v>2023</v>
      </c>
      <c r="F120" s="336"/>
      <c r="G120" s="336"/>
      <c r="H120" s="336" t="s">
        <v>1686</v>
      </c>
      <c r="I120" s="336" t="s">
        <v>2811</v>
      </c>
      <c r="J120" s="336" t="str">
        <f t="shared" si="12"/>
        <v>Вкладка "People"</v>
      </c>
      <c r="K120" s="430"/>
    </row>
    <row r="121" spans="1:11" ht="28.8" x14ac:dyDescent="0.3">
      <c r="A121" s="433" t="s">
        <v>2167</v>
      </c>
      <c r="B121" s="336"/>
      <c r="C121" s="429" t="s">
        <v>1544</v>
      </c>
      <c r="D121" s="430" t="s">
        <v>2714</v>
      </c>
      <c r="E121" s="430" t="s">
        <v>2022</v>
      </c>
      <c r="F121" s="336"/>
      <c r="G121" s="336"/>
      <c r="H121" s="336" t="s">
        <v>1687</v>
      </c>
      <c r="I121" s="336" t="s">
        <v>2812</v>
      </c>
      <c r="J121" s="336" t="s">
        <v>2022</v>
      </c>
      <c r="K121" s="430"/>
    </row>
    <row r="122" spans="1:11" ht="86.4" x14ac:dyDescent="0.3">
      <c r="A122" s="433" t="s">
        <v>2168</v>
      </c>
      <c r="B122" s="336"/>
      <c r="C122" s="429" t="s">
        <v>1545</v>
      </c>
      <c r="D122" s="336" t="s">
        <v>2715</v>
      </c>
      <c r="E122" s="336" t="s">
        <v>2022</v>
      </c>
      <c r="F122" s="336"/>
      <c r="G122" s="336"/>
      <c r="H122" s="336" t="s">
        <v>1688</v>
      </c>
      <c r="I122" s="336" t="s">
        <v>2813</v>
      </c>
      <c r="J122" s="336" t="s">
        <v>2022</v>
      </c>
      <c r="K122" s="336"/>
    </row>
    <row r="123" spans="1:11" ht="43.2" x14ac:dyDescent="0.3">
      <c r="A123" s="433" t="s">
        <v>2169</v>
      </c>
      <c r="B123" s="336"/>
      <c r="C123" s="429" t="s">
        <v>1546</v>
      </c>
      <c r="D123" s="430" t="s">
        <v>2716</v>
      </c>
      <c r="E123" s="430" t="s">
        <v>2022</v>
      </c>
      <c r="F123" s="336"/>
      <c r="G123" s="336"/>
      <c r="H123" s="336" t="s">
        <v>1689</v>
      </c>
      <c r="I123" s="336" t="s">
        <v>2814</v>
      </c>
      <c r="J123" s="336" t="s">
        <v>2022</v>
      </c>
      <c r="K123" s="430"/>
    </row>
    <row r="124" spans="1:11" ht="57.6" x14ac:dyDescent="0.3">
      <c r="A124" s="433" t="s">
        <v>2170</v>
      </c>
      <c r="B124" s="336"/>
      <c r="C124" s="429" t="s">
        <v>1547</v>
      </c>
      <c r="D124" s="336" t="s">
        <v>2717</v>
      </c>
      <c r="E124" s="430" t="s">
        <v>2021</v>
      </c>
      <c r="F124" s="336"/>
      <c r="G124" s="336"/>
      <c r="H124" s="336" t="s">
        <v>1690</v>
      </c>
      <c r="I124" s="336" t="s">
        <v>2815</v>
      </c>
      <c r="J124" s="336" t="str">
        <f t="shared" ref="J124:J127" si="13">"Вкладка "&amp;LEFT(E124,SEARCH(CHAR(34),E124,2))</f>
        <v>Вкладка "H&amp;S"</v>
      </c>
      <c r="K124" s="336"/>
    </row>
    <row r="125" spans="1:11" s="124" customFormat="1" x14ac:dyDescent="0.3">
      <c r="A125" s="433" t="s">
        <v>2171</v>
      </c>
      <c r="B125" s="336"/>
      <c r="C125" s="429"/>
      <c r="D125" s="430"/>
      <c r="E125" s="430" t="s">
        <v>2030</v>
      </c>
      <c r="F125" s="336"/>
      <c r="G125" s="336"/>
      <c r="H125" s="336"/>
      <c r="I125" s="336"/>
      <c r="J125" s="336" t="str">
        <f t="shared" si="13"/>
        <v>Вкладка "Site level"</v>
      </c>
      <c r="K125" s="430"/>
    </row>
    <row r="126" spans="1:11" ht="57.6" x14ac:dyDescent="0.3">
      <c r="A126" s="433" t="s">
        <v>2172</v>
      </c>
      <c r="B126" s="336"/>
      <c r="C126" s="429" t="s">
        <v>1548</v>
      </c>
      <c r="D126" s="336" t="s">
        <v>2718</v>
      </c>
      <c r="E126" s="430" t="s">
        <v>2021</v>
      </c>
      <c r="F126" s="336"/>
      <c r="G126" s="336"/>
      <c r="H126" s="336" t="s">
        <v>1691</v>
      </c>
      <c r="I126" s="336" t="s">
        <v>2816</v>
      </c>
      <c r="J126" s="336" t="str">
        <f t="shared" si="13"/>
        <v>Вкладка "H&amp;S"</v>
      </c>
      <c r="K126" s="336"/>
    </row>
    <row r="127" spans="1:11" s="124" customFormat="1" x14ac:dyDescent="0.3">
      <c r="A127" s="433" t="s">
        <v>2173</v>
      </c>
      <c r="B127" s="336"/>
      <c r="C127" s="429"/>
      <c r="D127" s="430"/>
      <c r="E127" s="430" t="s">
        <v>2030</v>
      </c>
      <c r="F127" s="336"/>
      <c r="G127" s="336"/>
      <c r="H127" s="336"/>
      <c r="I127" s="336"/>
      <c r="J127" s="336" t="str">
        <f t="shared" si="13"/>
        <v>Вкладка "Site level"</v>
      </c>
      <c r="K127" s="430"/>
    </row>
    <row r="128" spans="1:11" ht="43.2" x14ac:dyDescent="0.3">
      <c r="A128" s="433" t="s">
        <v>2174</v>
      </c>
      <c r="B128" s="336" t="s">
        <v>1549</v>
      </c>
      <c r="C128" s="429" t="s">
        <v>1474</v>
      </c>
      <c r="D128" s="336" t="s">
        <v>2719</v>
      </c>
      <c r="E128" s="336" t="s">
        <v>2022</v>
      </c>
      <c r="F128" s="336"/>
      <c r="G128" s="336" t="s">
        <v>1692</v>
      </c>
      <c r="H128" s="336" t="s">
        <v>1626</v>
      </c>
      <c r="I128" s="336" t="s">
        <v>2817</v>
      </c>
      <c r="J128" s="336" t="s">
        <v>2022</v>
      </c>
      <c r="K128" s="336"/>
    </row>
    <row r="129" spans="1:11" ht="43.2" x14ac:dyDescent="0.3">
      <c r="A129" s="433" t="s">
        <v>2175</v>
      </c>
      <c r="B129" s="336"/>
      <c r="C129" s="429" t="s">
        <v>1550</v>
      </c>
      <c r="D129" s="336" t="s">
        <v>2720</v>
      </c>
      <c r="E129" s="430" t="s">
        <v>2023</v>
      </c>
      <c r="F129" s="336"/>
      <c r="G129" s="336"/>
      <c r="H129" s="336" t="s">
        <v>1693</v>
      </c>
      <c r="I129" s="336" t="s">
        <v>2818</v>
      </c>
      <c r="J129" s="336" t="str">
        <f>"Вкладка "&amp;LEFT(E129,SEARCH(CHAR(34),E129,2))</f>
        <v>Вкладка "People"</v>
      </c>
      <c r="K129" s="430"/>
    </row>
    <row r="130" spans="1:11" ht="43.2" x14ac:dyDescent="0.3">
      <c r="A130" s="433" t="s">
        <v>2176</v>
      </c>
      <c r="B130" s="336"/>
      <c r="C130" s="429" t="s">
        <v>1551</v>
      </c>
      <c r="D130" s="430" t="s">
        <v>2721</v>
      </c>
      <c r="E130" s="430" t="s">
        <v>2022</v>
      </c>
      <c r="F130" s="336"/>
      <c r="G130" s="336"/>
      <c r="H130" s="336" t="s">
        <v>1694</v>
      </c>
      <c r="I130" s="336" t="s">
        <v>2819</v>
      </c>
      <c r="J130" s="336" t="s">
        <v>2022</v>
      </c>
      <c r="K130" s="430"/>
    </row>
    <row r="131" spans="1:11" ht="72" x14ac:dyDescent="0.3">
      <c r="A131" s="433" t="s">
        <v>2177</v>
      </c>
      <c r="B131" s="336"/>
      <c r="C131" s="429" t="s">
        <v>1552</v>
      </c>
      <c r="D131" s="430" t="s">
        <v>2721</v>
      </c>
      <c r="E131" s="430" t="s">
        <v>2022</v>
      </c>
      <c r="F131" s="336"/>
      <c r="G131" s="336"/>
      <c r="H131" s="336" t="s">
        <v>1695</v>
      </c>
      <c r="I131" s="336" t="s">
        <v>2819</v>
      </c>
      <c r="J131" s="336" t="s">
        <v>2022</v>
      </c>
      <c r="K131" s="430"/>
    </row>
    <row r="132" spans="1:11" ht="57.6" x14ac:dyDescent="0.3">
      <c r="A132" s="433" t="s">
        <v>2178</v>
      </c>
      <c r="B132" s="336" t="s">
        <v>1553</v>
      </c>
      <c r="C132" s="429" t="s">
        <v>1474</v>
      </c>
      <c r="D132" s="430" t="s">
        <v>2722</v>
      </c>
      <c r="E132" s="430" t="s">
        <v>2023</v>
      </c>
      <c r="F132" s="336"/>
      <c r="G132" s="336" t="s">
        <v>1696</v>
      </c>
      <c r="H132" s="336" t="s">
        <v>1626</v>
      </c>
      <c r="I132" s="336" t="s">
        <v>2820</v>
      </c>
      <c r="J132" s="336" t="str">
        <f t="shared" ref="J132:J136" si="14">"Вкладка "&amp;LEFT(E132,SEARCH(CHAR(34),E132,2))</f>
        <v>Вкладка "People"</v>
      </c>
      <c r="K132" s="430"/>
    </row>
    <row r="133" spans="1:11" ht="43.2" x14ac:dyDescent="0.3">
      <c r="A133" s="433" t="s">
        <v>2179</v>
      </c>
      <c r="B133" s="336"/>
      <c r="C133" s="429" t="s">
        <v>1554</v>
      </c>
      <c r="D133" s="336" t="s">
        <v>2723</v>
      </c>
      <c r="E133" s="430" t="s">
        <v>2023</v>
      </c>
      <c r="F133" s="336"/>
      <c r="G133" s="336"/>
      <c r="H133" s="336" t="s">
        <v>1697</v>
      </c>
      <c r="I133" s="336" t="s">
        <v>2821</v>
      </c>
      <c r="J133" s="336" t="str">
        <f t="shared" si="14"/>
        <v>Вкладка "People"</v>
      </c>
      <c r="K133" s="336"/>
    </row>
    <row r="134" spans="1:11" s="124" customFormat="1" x14ac:dyDescent="0.3">
      <c r="A134" s="433" t="s">
        <v>2180</v>
      </c>
      <c r="B134" s="336"/>
      <c r="C134" s="429"/>
      <c r="D134" s="336"/>
      <c r="E134" s="430" t="s">
        <v>2024</v>
      </c>
      <c r="F134" s="336"/>
      <c r="G134" s="336"/>
      <c r="H134" s="336"/>
      <c r="I134" s="336"/>
      <c r="J134" s="336" t="str">
        <f t="shared" si="14"/>
        <v>Вкладка "Governance and Ethics"</v>
      </c>
      <c r="K134" s="336"/>
    </row>
    <row r="135" spans="1:11" ht="43.2" x14ac:dyDescent="0.3">
      <c r="A135" s="433" t="s">
        <v>2181</v>
      </c>
      <c r="B135" s="336"/>
      <c r="C135" s="429" t="s">
        <v>1555</v>
      </c>
      <c r="D135" s="336" t="s">
        <v>2724</v>
      </c>
      <c r="E135" s="430" t="s">
        <v>2023</v>
      </c>
      <c r="F135" s="336"/>
      <c r="G135" s="336"/>
      <c r="H135" s="336" t="s">
        <v>1698</v>
      </c>
      <c r="I135" s="336" t="s">
        <v>2822</v>
      </c>
      <c r="J135" s="336" t="str">
        <f t="shared" si="14"/>
        <v>Вкладка "People"</v>
      </c>
      <c r="K135" s="430"/>
    </row>
    <row r="136" spans="1:11" ht="43.2" x14ac:dyDescent="0.3">
      <c r="A136" s="433" t="s">
        <v>2182</v>
      </c>
      <c r="B136" s="336" t="s">
        <v>1556</v>
      </c>
      <c r="C136" s="429" t="s">
        <v>1474</v>
      </c>
      <c r="D136" s="430" t="s">
        <v>2722</v>
      </c>
      <c r="E136" s="430" t="s">
        <v>2023</v>
      </c>
      <c r="F136" s="336"/>
      <c r="G136" s="336" t="s">
        <v>1699</v>
      </c>
      <c r="H136" s="336" t="s">
        <v>1626</v>
      </c>
      <c r="I136" s="336" t="s">
        <v>2820</v>
      </c>
      <c r="J136" s="336" t="str">
        <f t="shared" si="14"/>
        <v>Вкладка "People"</v>
      </c>
      <c r="K136" s="430"/>
    </row>
    <row r="137" spans="1:11" ht="43.2" x14ac:dyDescent="0.3">
      <c r="A137" s="433" t="s">
        <v>2183</v>
      </c>
      <c r="B137" s="336"/>
      <c r="C137" s="429" t="s">
        <v>1557</v>
      </c>
      <c r="D137" s="430" t="s">
        <v>2725</v>
      </c>
      <c r="E137" s="430" t="s">
        <v>2022</v>
      </c>
      <c r="F137" s="336"/>
      <c r="G137" s="336"/>
      <c r="H137" s="336" t="s">
        <v>1700</v>
      </c>
      <c r="I137" s="336" t="s">
        <v>2779</v>
      </c>
      <c r="J137" s="336" t="s">
        <v>2022</v>
      </c>
      <c r="K137" s="430"/>
    </row>
    <row r="138" spans="1:11" ht="72" x14ac:dyDescent="0.3">
      <c r="A138" s="433" t="s">
        <v>2184</v>
      </c>
      <c r="B138" s="336" t="s">
        <v>1558</v>
      </c>
      <c r="C138" s="429" t="s">
        <v>1474</v>
      </c>
      <c r="D138" s="430" t="s">
        <v>2669</v>
      </c>
      <c r="E138" s="430" t="s">
        <v>2023</v>
      </c>
      <c r="F138" s="336"/>
      <c r="G138" s="336" t="s">
        <v>1701</v>
      </c>
      <c r="H138" s="336" t="s">
        <v>1626</v>
      </c>
      <c r="I138" s="336" t="s">
        <v>2761</v>
      </c>
      <c r="J138" s="336" t="str">
        <f>"Вкладка "&amp;LEFT(E138,SEARCH(CHAR(34),E138,2))</f>
        <v>Вкладка "People"</v>
      </c>
      <c r="K138" s="430"/>
    </row>
    <row r="139" spans="1:11" ht="57.6" x14ac:dyDescent="0.3">
      <c r="A139" s="433" t="s">
        <v>2185</v>
      </c>
      <c r="B139" s="336"/>
      <c r="C139" s="429" t="s">
        <v>1559</v>
      </c>
      <c r="D139" s="430" t="s">
        <v>2669</v>
      </c>
      <c r="E139" s="430" t="s">
        <v>2022</v>
      </c>
      <c r="F139" s="336"/>
      <c r="G139" s="336"/>
      <c r="H139" s="336" t="s">
        <v>1702</v>
      </c>
      <c r="I139" s="336" t="s">
        <v>2761</v>
      </c>
      <c r="J139" s="336" t="s">
        <v>2022</v>
      </c>
      <c r="K139" s="430"/>
    </row>
    <row r="140" spans="1:11" ht="43.2" x14ac:dyDescent="0.3">
      <c r="A140" s="433" t="s">
        <v>2186</v>
      </c>
      <c r="B140" s="336" t="s">
        <v>1560</v>
      </c>
      <c r="C140" s="429" t="s">
        <v>1474</v>
      </c>
      <c r="D140" s="336" t="s">
        <v>2726</v>
      </c>
      <c r="E140" s="336" t="s">
        <v>2022</v>
      </c>
      <c r="F140" s="336"/>
      <c r="G140" s="336" t="s">
        <v>1703</v>
      </c>
      <c r="H140" s="336" t="s">
        <v>1626</v>
      </c>
      <c r="I140" s="336" t="s">
        <v>2823</v>
      </c>
      <c r="J140" s="336" t="s">
        <v>2022</v>
      </c>
      <c r="K140" s="336"/>
    </row>
    <row r="141" spans="1:11" ht="57.6" x14ac:dyDescent="0.3">
      <c r="A141" s="433" t="s">
        <v>2187</v>
      </c>
      <c r="B141" s="336"/>
      <c r="C141" s="429" t="s">
        <v>1561</v>
      </c>
      <c r="D141" s="430" t="s">
        <v>2727</v>
      </c>
      <c r="E141" s="430" t="s">
        <v>2022</v>
      </c>
      <c r="F141" s="336"/>
      <c r="G141" s="336"/>
      <c r="H141" s="336" t="s">
        <v>1704</v>
      </c>
      <c r="I141" s="336" t="s">
        <v>2779</v>
      </c>
      <c r="J141" s="336" t="s">
        <v>2022</v>
      </c>
      <c r="K141" s="430"/>
    </row>
    <row r="142" spans="1:11" ht="57.6" x14ac:dyDescent="0.3">
      <c r="A142" s="433" t="s">
        <v>2188</v>
      </c>
      <c r="B142" s="336" t="s">
        <v>1562</v>
      </c>
      <c r="C142" s="429" t="s">
        <v>1474</v>
      </c>
      <c r="D142" s="336" t="s">
        <v>2726</v>
      </c>
      <c r="E142" s="336" t="s">
        <v>2022</v>
      </c>
      <c r="F142" s="336"/>
      <c r="G142" s="336" t="s">
        <v>1705</v>
      </c>
      <c r="H142" s="336" t="s">
        <v>1626</v>
      </c>
      <c r="I142" s="336" t="s">
        <v>2823</v>
      </c>
      <c r="J142" s="336" t="s">
        <v>2022</v>
      </c>
      <c r="K142" s="336"/>
    </row>
    <row r="143" spans="1:11" ht="72" x14ac:dyDescent="0.3">
      <c r="A143" s="433" t="s">
        <v>2189</v>
      </c>
      <c r="B143" s="336"/>
      <c r="C143" s="429" t="s">
        <v>1563</v>
      </c>
      <c r="D143" s="430" t="s">
        <v>2727</v>
      </c>
      <c r="E143" s="430" t="s">
        <v>2022</v>
      </c>
      <c r="F143" s="336"/>
      <c r="G143" s="336"/>
      <c r="H143" s="336" t="s">
        <v>1706</v>
      </c>
      <c r="I143" s="336" t="s">
        <v>2779</v>
      </c>
      <c r="J143" s="336" t="s">
        <v>2022</v>
      </c>
      <c r="K143" s="430"/>
    </row>
    <row r="144" spans="1:11" ht="43.2" x14ac:dyDescent="0.3">
      <c r="A144" s="433" t="s">
        <v>2190</v>
      </c>
      <c r="B144" s="336" t="s">
        <v>1564</v>
      </c>
      <c r="C144" s="429" t="s">
        <v>1474</v>
      </c>
      <c r="D144" s="336" t="s">
        <v>2728</v>
      </c>
      <c r="E144" s="336" t="s">
        <v>2022</v>
      </c>
      <c r="F144" s="336"/>
      <c r="G144" s="336" t="s">
        <v>1707</v>
      </c>
      <c r="H144" s="336" t="s">
        <v>1626</v>
      </c>
      <c r="I144" s="336" t="s">
        <v>2824</v>
      </c>
      <c r="J144" s="336" t="s">
        <v>2022</v>
      </c>
      <c r="K144" s="430"/>
    </row>
    <row r="145" spans="1:11" ht="72" x14ac:dyDescent="0.3">
      <c r="A145" s="433" t="s">
        <v>2191</v>
      </c>
      <c r="B145" s="336"/>
      <c r="C145" s="429" t="s">
        <v>1565</v>
      </c>
      <c r="D145" s="336" t="s">
        <v>2728</v>
      </c>
      <c r="E145" s="336" t="s">
        <v>2022</v>
      </c>
      <c r="F145" s="336"/>
      <c r="G145" s="336"/>
      <c r="H145" s="336" t="s">
        <v>1708</v>
      </c>
      <c r="I145" s="336" t="s">
        <v>2824</v>
      </c>
      <c r="J145" s="336" t="s">
        <v>2022</v>
      </c>
      <c r="K145" s="430"/>
    </row>
    <row r="146" spans="1:11" ht="43.2" x14ac:dyDescent="0.3">
      <c r="A146" s="433" t="s">
        <v>2192</v>
      </c>
      <c r="B146" s="336" t="s">
        <v>1566</v>
      </c>
      <c r="C146" s="429" t="s">
        <v>1474</v>
      </c>
      <c r="D146" s="336" t="s">
        <v>2729</v>
      </c>
      <c r="E146" s="336" t="s">
        <v>2022</v>
      </c>
      <c r="F146" s="336"/>
      <c r="G146" s="336" t="s">
        <v>1709</v>
      </c>
      <c r="H146" s="336" t="s">
        <v>1626</v>
      </c>
      <c r="I146" s="336" t="s">
        <v>2825</v>
      </c>
      <c r="J146" s="336" t="s">
        <v>2022</v>
      </c>
      <c r="K146" s="336"/>
    </row>
    <row r="147" spans="1:11" ht="43.2" x14ac:dyDescent="0.3">
      <c r="A147" s="433" t="s">
        <v>2193</v>
      </c>
      <c r="B147" s="336"/>
      <c r="C147" s="429" t="s">
        <v>1567</v>
      </c>
      <c r="D147" s="430" t="s">
        <v>2682</v>
      </c>
      <c r="E147" s="430" t="s">
        <v>2022</v>
      </c>
      <c r="F147" s="336"/>
      <c r="G147" s="336"/>
      <c r="H147" s="336" t="s">
        <v>1710</v>
      </c>
      <c r="I147" s="336" t="s">
        <v>2779</v>
      </c>
      <c r="J147" s="336" t="s">
        <v>2022</v>
      </c>
      <c r="K147" s="430"/>
    </row>
    <row r="148" spans="1:11" ht="43.2" x14ac:dyDescent="0.3">
      <c r="A148" s="433" t="s">
        <v>2194</v>
      </c>
      <c r="B148" s="336" t="s">
        <v>1568</v>
      </c>
      <c r="C148" s="429" t="s">
        <v>1474</v>
      </c>
      <c r="D148" s="430" t="s">
        <v>2730</v>
      </c>
      <c r="E148" s="430" t="s">
        <v>2022</v>
      </c>
      <c r="F148" s="336"/>
      <c r="G148" s="336" t="s">
        <v>1711</v>
      </c>
      <c r="H148" s="336" t="s">
        <v>1626</v>
      </c>
      <c r="I148" s="336" t="s">
        <v>2826</v>
      </c>
      <c r="J148" s="336" t="s">
        <v>2022</v>
      </c>
      <c r="K148" s="430"/>
    </row>
    <row r="149" spans="1:11" ht="74.25" customHeight="1" x14ac:dyDescent="0.3">
      <c r="A149" s="433" t="s">
        <v>2195</v>
      </c>
      <c r="B149" s="336"/>
      <c r="C149" s="429" t="s">
        <v>1569</v>
      </c>
      <c r="D149" s="336" t="s">
        <v>2731</v>
      </c>
      <c r="E149" s="430" t="s">
        <v>2029</v>
      </c>
      <c r="F149" s="336"/>
      <c r="G149" s="336"/>
      <c r="H149" s="336" t="s">
        <v>1712</v>
      </c>
      <c r="I149" s="336" t="s">
        <v>2827</v>
      </c>
      <c r="J149" s="336" t="str">
        <f>"Вкладка "&amp;LEFT(E149,SEARCH(CHAR(34),E149,2))</f>
        <v>Вкладка "Communities"</v>
      </c>
      <c r="K149" s="336"/>
    </row>
    <row r="150" spans="1:11" ht="72" x14ac:dyDescent="0.3">
      <c r="A150" s="433" t="s">
        <v>2196</v>
      </c>
      <c r="B150" s="336"/>
      <c r="C150" s="429" t="s">
        <v>1570</v>
      </c>
      <c r="D150" s="430" t="s">
        <v>2732</v>
      </c>
      <c r="E150" s="430" t="s">
        <v>2022</v>
      </c>
      <c r="F150" s="336"/>
      <c r="G150" s="336"/>
      <c r="H150" s="336" t="s">
        <v>1713</v>
      </c>
      <c r="I150" s="336" t="s">
        <v>2779</v>
      </c>
      <c r="J150" s="336" t="s">
        <v>2022</v>
      </c>
      <c r="K150" s="430"/>
    </row>
    <row r="151" spans="1:11" ht="72" x14ac:dyDescent="0.3">
      <c r="A151" s="433" t="s">
        <v>2197</v>
      </c>
      <c r="B151" s="336" t="s">
        <v>1571</v>
      </c>
      <c r="C151" s="429" t="s">
        <v>1474</v>
      </c>
      <c r="D151" s="336" t="s">
        <v>2733</v>
      </c>
      <c r="E151" s="430" t="s">
        <v>2024</v>
      </c>
      <c r="F151" s="336"/>
      <c r="G151" s="336" t="s">
        <v>1714</v>
      </c>
      <c r="H151" s="336" t="s">
        <v>1626</v>
      </c>
      <c r="I151" s="336" t="s">
        <v>2773</v>
      </c>
      <c r="J151" s="336" t="str">
        <f>"Вкладка "&amp;LEFT(E151,SEARCH(CHAR(34),E151,2))</f>
        <v>Вкладка "Governance and Ethics"</v>
      </c>
      <c r="K151" s="336"/>
    </row>
    <row r="152" spans="1:11" ht="43.2" x14ac:dyDescent="0.3">
      <c r="A152" s="433" t="s">
        <v>2198</v>
      </c>
      <c r="B152" s="336"/>
      <c r="C152" s="429" t="s">
        <v>1572</v>
      </c>
      <c r="D152" s="336" t="s">
        <v>2733</v>
      </c>
      <c r="E152" s="336" t="s">
        <v>2022</v>
      </c>
      <c r="F152" s="336"/>
      <c r="G152" s="336"/>
      <c r="H152" s="336" t="s">
        <v>1715</v>
      </c>
      <c r="I152" s="336" t="s">
        <v>2773</v>
      </c>
      <c r="J152" s="336" t="s">
        <v>2022</v>
      </c>
      <c r="K152" s="336"/>
    </row>
    <row r="153" spans="1:11" ht="43.2" x14ac:dyDescent="0.3">
      <c r="A153" s="433" t="s">
        <v>2199</v>
      </c>
      <c r="B153" s="336"/>
      <c r="C153" s="429" t="s">
        <v>1573</v>
      </c>
      <c r="D153" s="336" t="s">
        <v>2733</v>
      </c>
      <c r="E153" s="430" t="s">
        <v>2022</v>
      </c>
      <c r="F153" s="336"/>
      <c r="G153" s="336"/>
      <c r="H153" s="336" t="s">
        <v>1716</v>
      </c>
      <c r="I153" s="336" t="s">
        <v>2773</v>
      </c>
      <c r="J153" s="336" t="s">
        <v>2022</v>
      </c>
      <c r="K153" s="336"/>
    </row>
    <row r="154" spans="1:11" ht="43.2" x14ac:dyDescent="0.3">
      <c r="A154" s="433" t="s">
        <v>2200</v>
      </c>
      <c r="B154" s="336" t="s">
        <v>1574</v>
      </c>
      <c r="C154" s="429" t="s">
        <v>1474</v>
      </c>
      <c r="D154" s="430" t="s">
        <v>2734</v>
      </c>
      <c r="E154" s="430" t="s">
        <v>2022</v>
      </c>
      <c r="F154" s="336"/>
      <c r="G154" s="336" t="s">
        <v>1717</v>
      </c>
      <c r="H154" s="336" t="s">
        <v>1626</v>
      </c>
      <c r="I154" s="336" t="s">
        <v>2823</v>
      </c>
      <c r="J154" s="336" t="s">
        <v>2022</v>
      </c>
      <c r="K154" s="430"/>
    </row>
    <row r="155" spans="1:11" x14ac:dyDescent="0.3">
      <c r="A155" s="433" t="s">
        <v>2201</v>
      </c>
      <c r="B155" s="336"/>
      <c r="C155" s="429" t="s">
        <v>1575</v>
      </c>
      <c r="D155" s="430" t="s">
        <v>2682</v>
      </c>
      <c r="E155" s="430" t="s">
        <v>2029</v>
      </c>
      <c r="F155" s="336"/>
      <c r="G155" s="336"/>
      <c r="H155" s="336" t="s">
        <v>1718</v>
      </c>
      <c r="I155" s="336" t="s">
        <v>2779</v>
      </c>
      <c r="J155" s="336" t="str">
        <f t="shared" ref="J155:J156" si="15">"Вкладка "&amp;LEFT(E155,SEARCH(CHAR(34),E155,2))</f>
        <v>Вкладка "Communities"</v>
      </c>
      <c r="K155" s="430"/>
    </row>
    <row r="156" spans="1:11" ht="43.2" x14ac:dyDescent="0.3">
      <c r="A156" s="433" t="s">
        <v>2202</v>
      </c>
      <c r="B156" s="336" t="s">
        <v>1576</v>
      </c>
      <c r="C156" s="429" t="s">
        <v>1474</v>
      </c>
      <c r="D156" s="430" t="s">
        <v>2733</v>
      </c>
      <c r="E156" s="430" t="s">
        <v>2024</v>
      </c>
      <c r="F156" s="336"/>
      <c r="G156" s="336" t="s">
        <v>1719</v>
      </c>
      <c r="H156" s="336" t="s">
        <v>1626</v>
      </c>
      <c r="I156" s="336" t="s">
        <v>2773</v>
      </c>
      <c r="J156" s="336" t="str">
        <f t="shared" si="15"/>
        <v>Вкладка "Governance and Ethics"</v>
      </c>
      <c r="K156" s="430"/>
    </row>
  </sheetData>
  <sheetProtection password="EF49" sheet="1" selectLockedCells="1" selectUnlockedCells="1"/>
  <autoFilter ref="B2:K156"/>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78"/>
  <sheetViews>
    <sheetView zoomScale="70" zoomScaleNormal="70" workbookViewId="0">
      <pane ySplit="2" topLeftCell="A3" activePane="bottomLeft" state="frozen"/>
      <selection activeCell="J78" sqref="A1:K78"/>
      <selection pane="bottomLeft" activeCell="J78" sqref="A1:K78"/>
    </sheetView>
  </sheetViews>
  <sheetFormatPr defaultRowHeight="14.4" outlineLevelCol="1" x14ac:dyDescent="0.3"/>
  <cols>
    <col min="1" max="1" width="9.109375" style="124"/>
    <col min="2" max="2" width="16.109375" style="238" customWidth="1"/>
    <col min="3" max="3" width="14.5546875" style="238" bestFit="1" customWidth="1"/>
    <col min="4" max="4" width="52" style="238" customWidth="1"/>
    <col min="5" max="5" width="43.5546875" style="238" customWidth="1"/>
    <col min="6" max="6" width="43.5546875" style="238" customWidth="1" outlineLevel="1"/>
    <col min="7" max="7" width="16.109375" customWidth="1" outlineLevel="1"/>
    <col min="8" max="8" width="14.5546875" customWidth="1" outlineLevel="1"/>
    <col min="9" max="9" width="52" customWidth="1" outlineLevel="1"/>
    <col min="10" max="10" width="43.5546875" customWidth="1"/>
    <col min="11" max="11" width="35.33203125" customWidth="1"/>
  </cols>
  <sheetData>
    <row r="1" spans="1:11" s="124" customFormat="1" x14ac:dyDescent="0.3">
      <c r="A1" s="267" t="s">
        <v>2210</v>
      </c>
      <c r="B1" s="430" t="s">
        <v>2208</v>
      </c>
      <c r="C1" s="435"/>
      <c r="D1" s="430"/>
      <c r="E1" s="430"/>
      <c r="F1" s="430"/>
      <c r="G1" s="431" t="s">
        <v>2209</v>
      </c>
      <c r="H1" s="267"/>
      <c r="I1" s="267"/>
      <c r="J1" s="267"/>
      <c r="K1" s="267"/>
    </row>
    <row r="2" spans="1:11" ht="28.8" x14ac:dyDescent="0.3">
      <c r="A2" s="267" t="s">
        <v>2211</v>
      </c>
      <c r="B2" s="336" t="s">
        <v>1721</v>
      </c>
      <c r="C2" s="336" t="s">
        <v>1722</v>
      </c>
      <c r="D2" s="336" t="s">
        <v>1723</v>
      </c>
      <c r="E2" s="336" t="s">
        <v>2828</v>
      </c>
      <c r="F2" s="336" t="s">
        <v>2648</v>
      </c>
      <c r="G2" s="336" t="s">
        <v>1820</v>
      </c>
      <c r="H2" s="336" t="s">
        <v>1821</v>
      </c>
      <c r="I2" s="336" t="s">
        <v>1822</v>
      </c>
      <c r="J2" s="336" t="s">
        <v>2829</v>
      </c>
      <c r="K2" s="336" t="s">
        <v>2020</v>
      </c>
    </row>
    <row r="3" spans="1:11" s="124" customFormat="1" x14ac:dyDescent="0.3">
      <c r="A3" s="267" t="s">
        <v>2212</v>
      </c>
      <c r="B3" s="336"/>
      <c r="C3" s="336"/>
      <c r="D3" s="336"/>
      <c r="E3" s="430" t="s">
        <v>2203</v>
      </c>
      <c r="F3" s="336"/>
      <c r="G3" s="336"/>
      <c r="H3" s="336"/>
      <c r="I3" s="336"/>
      <c r="J3" s="430" t="s">
        <v>2207</v>
      </c>
      <c r="K3" s="267"/>
    </row>
    <row r="4" spans="1:11" ht="43.2" x14ac:dyDescent="0.3">
      <c r="A4" s="267" t="s">
        <v>2213</v>
      </c>
      <c r="B4" s="336" t="s">
        <v>1724</v>
      </c>
      <c r="C4" s="336" t="s">
        <v>1725</v>
      </c>
      <c r="D4" s="336" t="s">
        <v>1726</v>
      </c>
      <c r="E4" s="336" t="s">
        <v>2830</v>
      </c>
      <c r="F4" s="336" t="s">
        <v>2028</v>
      </c>
      <c r="G4" s="336" t="s">
        <v>1140</v>
      </c>
      <c r="H4" s="336" t="s">
        <v>1725</v>
      </c>
      <c r="I4" s="336" t="s">
        <v>1833</v>
      </c>
      <c r="J4" s="336" t="s">
        <v>2866</v>
      </c>
      <c r="K4" s="336" t="str">
        <f>"Вкладка "&amp;LEFT(F4,SEARCH(CHAR(34),F4,2))</f>
        <v>Вкладка "Climate and Energy"</v>
      </c>
    </row>
    <row r="5" spans="1:11" s="124" customFormat="1" x14ac:dyDescent="0.3">
      <c r="A5" s="267" t="s">
        <v>2214</v>
      </c>
      <c r="B5" s="336"/>
      <c r="C5" s="336"/>
      <c r="D5" s="336"/>
      <c r="E5" s="336"/>
      <c r="F5" s="336" t="s">
        <v>2030</v>
      </c>
      <c r="G5" s="336"/>
      <c r="H5" s="336"/>
      <c r="I5" s="336"/>
      <c r="J5" s="429"/>
      <c r="K5" s="336" t="str">
        <f t="shared" ref="K5" si="0">"Вкладка "&amp;LEFT(F5,SEARCH(CHAR(34),F5,2))</f>
        <v>Вкладка "Site level"</v>
      </c>
    </row>
    <row r="6" spans="1:11" ht="43.2" x14ac:dyDescent="0.3">
      <c r="A6" s="267" t="s">
        <v>2215</v>
      </c>
      <c r="B6" s="336"/>
      <c r="C6" s="336"/>
      <c r="D6" s="336" t="s">
        <v>1727</v>
      </c>
      <c r="E6" s="336" t="s">
        <v>2831</v>
      </c>
      <c r="F6" s="336" t="s">
        <v>2022</v>
      </c>
      <c r="G6" s="267"/>
      <c r="H6" s="336"/>
      <c r="I6" s="436" t="s">
        <v>2291</v>
      </c>
      <c r="J6" s="436" t="s">
        <v>2867</v>
      </c>
      <c r="K6" s="336" t="s">
        <v>2022</v>
      </c>
    </row>
    <row r="7" spans="1:11" ht="72" x14ac:dyDescent="0.3">
      <c r="A7" s="267" t="s">
        <v>2216</v>
      </c>
      <c r="B7" s="336"/>
      <c r="C7" s="336" t="s">
        <v>1728</v>
      </c>
      <c r="D7" s="336" t="s">
        <v>1729</v>
      </c>
      <c r="E7" s="336" t="s">
        <v>2832</v>
      </c>
      <c r="F7" s="336" t="s">
        <v>2028</v>
      </c>
      <c r="G7" s="267"/>
      <c r="H7" s="336" t="s">
        <v>1728</v>
      </c>
      <c r="I7" s="336" t="s">
        <v>2292</v>
      </c>
      <c r="J7" s="336" t="s">
        <v>2796</v>
      </c>
      <c r="K7" s="336" t="str">
        <f t="shared" ref="K7:K33" si="1">"Вкладка "&amp;LEFT(F7,SEARCH(CHAR(34),F7,2))</f>
        <v>Вкладка "Climate and Energy"</v>
      </c>
    </row>
    <row r="8" spans="1:11" ht="28.8" x14ac:dyDescent="0.3">
      <c r="A8" s="267" t="s">
        <v>2217</v>
      </c>
      <c r="B8" s="336" t="s">
        <v>247</v>
      </c>
      <c r="C8" s="336" t="s">
        <v>1730</v>
      </c>
      <c r="D8" s="336" t="s">
        <v>1731</v>
      </c>
      <c r="E8" s="336" t="s">
        <v>2833</v>
      </c>
      <c r="F8" s="336" t="s">
        <v>2025</v>
      </c>
      <c r="G8" s="336" t="s">
        <v>1090</v>
      </c>
      <c r="H8" s="336" t="s">
        <v>1730</v>
      </c>
      <c r="I8" s="336" t="s">
        <v>1834</v>
      </c>
      <c r="J8" s="336" t="s">
        <v>2868</v>
      </c>
      <c r="K8" s="336" t="str">
        <f t="shared" si="1"/>
        <v>Вкладка "Environment"</v>
      </c>
    </row>
    <row r="9" spans="1:11" s="124" customFormat="1" x14ac:dyDescent="0.3">
      <c r="A9" s="267" t="s">
        <v>2218</v>
      </c>
      <c r="B9" s="336"/>
      <c r="C9" s="336"/>
      <c r="D9" s="336"/>
      <c r="E9" s="336"/>
      <c r="F9" s="336" t="s">
        <v>2030</v>
      </c>
      <c r="G9" s="336"/>
      <c r="H9" s="336"/>
      <c r="I9" s="336"/>
      <c r="J9" s="429"/>
      <c r="K9" s="336" t="str">
        <f t="shared" si="1"/>
        <v>Вкладка "Site level"</v>
      </c>
    </row>
    <row r="10" spans="1:11" x14ac:dyDescent="0.3">
      <c r="A10" s="267" t="s">
        <v>2219</v>
      </c>
      <c r="B10" s="336"/>
      <c r="C10" s="336"/>
      <c r="D10" s="336" t="s">
        <v>1732</v>
      </c>
      <c r="E10" s="336" t="s">
        <v>2834</v>
      </c>
      <c r="F10" s="336" t="s">
        <v>2025</v>
      </c>
      <c r="G10" s="267"/>
      <c r="H10" s="336"/>
      <c r="I10" s="336" t="s">
        <v>1732</v>
      </c>
      <c r="J10" s="336" t="s">
        <v>2869</v>
      </c>
      <c r="K10" s="336" t="str">
        <f t="shared" si="1"/>
        <v>Вкладка "Environment"</v>
      </c>
    </row>
    <row r="11" spans="1:11" s="124" customFormat="1" x14ac:dyDescent="0.3">
      <c r="A11" s="267" t="s">
        <v>2220</v>
      </c>
      <c r="B11" s="336"/>
      <c r="C11" s="336"/>
      <c r="D11" s="336"/>
      <c r="E11" s="336"/>
      <c r="F11" s="336" t="s">
        <v>2030</v>
      </c>
      <c r="G11" s="336"/>
      <c r="H11" s="336"/>
      <c r="I11" s="336"/>
      <c r="J11" s="429"/>
      <c r="K11" s="336" t="str">
        <f t="shared" si="1"/>
        <v>Вкладка "Site level"</v>
      </c>
    </row>
    <row r="12" spans="1:11" x14ac:dyDescent="0.3">
      <c r="A12" s="267" t="s">
        <v>2221</v>
      </c>
      <c r="B12" s="336"/>
      <c r="C12" s="336"/>
      <c r="D12" s="336" t="s">
        <v>2290</v>
      </c>
      <c r="E12" s="336" t="s">
        <v>2835</v>
      </c>
      <c r="F12" s="336" t="s">
        <v>2025</v>
      </c>
      <c r="G12" s="267"/>
      <c r="H12" s="336"/>
      <c r="I12" s="336" t="s">
        <v>2289</v>
      </c>
      <c r="J12" s="336" t="s">
        <v>2870</v>
      </c>
      <c r="K12" s="336" t="str">
        <f t="shared" si="1"/>
        <v>Вкладка "Environment"</v>
      </c>
    </row>
    <row r="13" spans="1:11" s="124" customFormat="1" x14ac:dyDescent="0.3">
      <c r="A13" s="267" t="s">
        <v>2222</v>
      </c>
      <c r="B13" s="336"/>
      <c r="C13" s="336"/>
      <c r="D13" s="336"/>
      <c r="E13" s="336"/>
      <c r="F13" s="336" t="s">
        <v>2030</v>
      </c>
      <c r="G13" s="336"/>
      <c r="H13" s="336"/>
      <c r="I13" s="336"/>
      <c r="J13" s="429"/>
      <c r="K13" s="336" t="str">
        <f t="shared" si="1"/>
        <v>Вкладка "Site level"</v>
      </c>
    </row>
    <row r="14" spans="1:11" x14ac:dyDescent="0.3">
      <c r="A14" s="267" t="s">
        <v>2223</v>
      </c>
      <c r="B14" s="336"/>
      <c r="C14" s="336"/>
      <c r="D14" s="336" t="s">
        <v>2293</v>
      </c>
      <c r="E14" s="336" t="s">
        <v>2836</v>
      </c>
      <c r="F14" s="336" t="s">
        <v>2025</v>
      </c>
      <c r="G14" s="267"/>
      <c r="H14" s="336"/>
      <c r="I14" s="336" t="s">
        <v>2293</v>
      </c>
      <c r="J14" s="336" t="s">
        <v>2871</v>
      </c>
      <c r="K14" s="336" t="str">
        <f t="shared" si="1"/>
        <v>Вкладка "Environment"</v>
      </c>
    </row>
    <row r="15" spans="1:11" s="124" customFormat="1" x14ac:dyDescent="0.3">
      <c r="A15" s="267" t="s">
        <v>2224</v>
      </c>
      <c r="B15" s="336"/>
      <c r="C15" s="336"/>
      <c r="D15" s="336"/>
      <c r="E15" s="336"/>
      <c r="F15" s="336" t="s">
        <v>2030</v>
      </c>
      <c r="G15" s="336"/>
      <c r="H15" s="336"/>
      <c r="I15" s="336"/>
      <c r="J15" s="429"/>
      <c r="K15" s="336" t="str">
        <f t="shared" si="1"/>
        <v>Вкладка "Site level"</v>
      </c>
    </row>
    <row r="16" spans="1:11" x14ac:dyDescent="0.3">
      <c r="A16" s="267" t="s">
        <v>2225</v>
      </c>
      <c r="B16" s="336"/>
      <c r="C16" s="336"/>
      <c r="D16" s="336" t="s">
        <v>1733</v>
      </c>
      <c r="E16" s="336" t="s">
        <v>2837</v>
      </c>
      <c r="F16" s="336" t="s">
        <v>2025</v>
      </c>
      <c r="G16" s="267"/>
      <c r="H16" s="336"/>
      <c r="I16" s="336" t="s">
        <v>1835</v>
      </c>
      <c r="J16" s="336" t="s">
        <v>2872</v>
      </c>
      <c r="K16" s="336" t="str">
        <f t="shared" si="1"/>
        <v>Вкладка "Environment"</v>
      </c>
    </row>
    <row r="17" spans="1:11" s="124" customFormat="1" x14ac:dyDescent="0.3">
      <c r="A17" s="267" t="s">
        <v>2226</v>
      </c>
      <c r="B17" s="336"/>
      <c r="C17" s="336"/>
      <c r="D17" s="336"/>
      <c r="E17" s="336"/>
      <c r="F17" s="336" t="s">
        <v>2030</v>
      </c>
      <c r="G17" s="336"/>
      <c r="H17" s="336"/>
      <c r="I17" s="336"/>
      <c r="J17" s="429"/>
      <c r="K17" s="336" t="str">
        <f t="shared" si="1"/>
        <v>Вкладка "Site level"</v>
      </c>
    </row>
    <row r="18" spans="1:11" x14ac:dyDescent="0.3">
      <c r="A18" s="267" t="s">
        <v>2227</v>
      </c>
      <c r="B18" s="336"/>
      <c r="C18" s="336"/>
      <c r="D18" s="336" t="s">
        <v>1734</v>
      </c>
      <c r="E18" s="336" t="s">
        <v>2682</v>
      </c>
      <c r="F18" s="336" t="s">
        <v>2025</v>
      </c>
      <c r="G18" s="267"/>
      <c r="H18" s="336"/>
      <c r="I18" s="336" t="s">
        <v>1836</v>
      </c>
      <c r="J18" s="336" t="s">
        <v>2873</v>
      </c>
      <c r="K18" s="336" t="str">
        <f t="shared" si="1"/>
        <v>Вкладка "Environment"</v>
      </c>
    </row>
    <row r="19" spans="1:11" s="124" customFormat="1" x14ac:dyDescent="0.3">
      <c r="A19" s="267" t="s">
        <v>2228</v>
      </c>
      <c r="B19" s="336"/>
      <c r="C19" s="336"/>
      <c r="D19" s="336"/>
      <c r="E19" s="336"/>
      <c r="F19" s="336" t="s">
        <v>2030</v>
      </c>
      <c r="G19" s="336"/>
      <c r="H19" s="336"/>
      <c r="I19" s="336"/>
      <c r="J19" s="429"/>
      <c r="K19" s="336" t="str">
        <f t="shared" si="1"/>
        <v>Вкладка "Site level"</v>
      </c>
    </row>
    <row r="20" spans="1:11" x14ac:dyDescent="0.3">
      <c r="A20" s="267" t="s">
        <v>2229</v>
      </c>
      <c r="B20" s="336"/>
      <c r="C20" s="336"/>
      <c r="D20" s="336" t="s">
        <v>1735</v>
      </c>
      <c r="E20" s="336" t="s">
        <v>2682</v>
      </c>
      <c r="F20" s="336" t="s">
        <v>2025</v>
      </c>
      <c r="G20" s="267"/>
      <c r="H20" s="336"/>
      <c r="I20" s="336" t="s">
        <v>1837</v>
      </c>
      <c r="J20" s="336" t="s">
        <v>2873</v>
      </c>
      <c r="K20" s="336" t="str">
        <f t="shared" si="1"/>
        <v>Вкладка "Environment"</v>
      </c>
    </row>
    <row r="21" spans="1:11" s="124" customFormat="1" x14ac:dyDescent="0.3">
      <c r="A21" s="267" t="s">
        <v>2230</v>
      </c>
      <c r="B21" s="336"/>
      <c r="C21" s="336"/>
      <c r="D21" s="336"/>
      <c r="E21" s="336"/>
      <c r="F21" s="336" t="s">
        <v>2030</v>
      </c>
      <c r="G21" s="336"/>
      <c r="H21" s="336"/>
      <c r="I21" s="336"/>
      <c r="J21" s="429"/>
      <c r="K21" s="336" t="str">
        <f t="shared" si="1"/>
        <v>Вкладка "Site level"</v>
      </c>
    </row>
    <row r="22" spans="1:11" x14ac:dyDescent="0.3">
      <c r="A22" s="267" t="s">
        <v>2231</v>
      </c>
      <c r="B22" s="336"/>
      <c r="C22" s="336"/>
      <c r="D22" s="336" t="s">
        <v>1736</v>
      </c>
      <c r="E22" s="336" t="s">
        <v>2838</v>
      </c>
      <c r="F22" s="336" t="s">
        <v>2025</v>
      </c>
      <c r="G22" s="267"/>
      <c r="H22" s="336"/>
      <c r="I22" s="336" t="s">
        <v>1838</v>
      </c>
      <c r="J22" s="336" t="s">
        <v>2874</v>
      </c>
      <c r="K22" s="336" t="str">
        <f t="shared" si="1"/>
        <v>Вкладка "Environment"</v>
      </c>
    </row>
    <row r="23" spans="1:11" s="124" customFormat="1" x14ac:dyDescent="0.3">
      <c r="A23" s="267" t="s">
        <v>2232</v>
      </c>
      <c r="B23" s="336"/>
      <c r="C23" s="336"/>
      <c r="D23" s="336"/>
      <c r="E23" s="336"/>
      <c r="F23" s="336" t="s">
        <v>2030</v>
      </c>
      <c r="G23" s="336"/>
      <c r="H23" s="336"/>
      <c r="I23" s="336"/>
      <c r="J23" s="429"/>
      <c r="K23" s="336" t="str">
        <f t="shared" si="1"/>
        <v>Вкладка "Site level"</v>
      </c>
    </row>
    <row r="24" spans="1:11" ht="28.8" x14ac:dyDescent="0.3">
      <c r="A24" s="267" t="s">
        <v>2233</v>
      </c>
      <c r="B24" s="336" t="s">
        <v>1737</v>
      </c>
      <c r="C24" s="336" t="s">
        <v>1738</v>
      </c>
      <c r="D24" s="336" t="s">
        <v>1739</v>
      </c>
      <c r="E24" s="336" t="s">
        <v>2839</v>
      </c>
      <c r="F24" s="336" t="s">
        <v>2028</v>
      </c>
      <c r="G24" s="336" t="s">
        <v>1823</v>
      </c>
      <c r="H24" s="336" t="s">
        <v>1738</v>
      </c>
      <c r="I24" s="336" t="s">
        <v>1839</v>
      </c>
      <c r="J24" s="336" t="s">
        <v>2875</v>
      </c>
      <c r="K24" s="336" t="str">
        <f t="shared" si="1"/>
        <v>Вкладка "Climate and Energy"</v>
      </c>
    </row>
    <row r="25" spans="1:11" s="124" customFormat="1" x14ac:dyDescent="0.3">
      <c r="A25" s="267" t="s">
        <v>2234</v>
      </c>
      <c r="B25" s="336"/>
      <c r="C25" s="336"/>
      <c r="D25" s="336"/>
      <c r="E25" s="336"/>
      <c r="F25" s="336" t="s">
        <v>2030</v>
      </c>
      <c r="G25" s="336"/>
      <c r="H25" s="336"/>
      <c r="I25" s="336"/>
      <c r="J25" s="429"/>
      <c r="K25" s="336" t="str">
        <f t="shared" si="1"/>
        <v>Вкладка "Site level"</v>
      </c>
    </row>
    <row r="26" spans="1:11" ht="28.8" x14ac:dyDescent="0.3">
      <c r="A26" s="267" t="s">
        <v>2235</v>
      </c>
      <c r="B26" s="336"/>
      <c r="C26" s="336"/>
      <c r="D26" s="336" t="s">
        <v>1740</v>
      </c>
      <c r="E26" s="437">
        <v>0.25</v>
      </c>
      <c r="F26" s="336" t="s">
        <v>2028</v>
      </c>
      <c r="G26" s="267"/>
      <c r="H26" s="336"/>
      <c r="I26" s="336" t="s">
        <v>1840</v>
      </c>
      <c r="J26" s="437">
        <v>0.25</v>
      </c>
      <c r="K26" s="336" t="str">
        <f t="shared" si="1"/>
        <v>Вкладка "Climate and Energy"</v>
      </c>
    </row>
    <row r="27" spans="1:11" s="124" customFormat="1" x14ac:dyDescent="0.3">
      <c r="A27" s="267" t="s">
        <v>2236</v>
      </c>
      <c r="B27" s="336"/>
      <c r="C27" s="336"/>
      <c r="D27" s="336"/>
      <c r="E27" s="336"/>
      <c r="F27" s="336" t="s">
        <v>2030</v>
      </c>
      <c r="G27" s="336"/>
      <c r="H27" s="336"/>
      <c r="I27" s="336"/>
      <c r="J27" s="429"/>
      <c r="K27" s="336" t="str">
        <f t="shared" si="1"/>
        <v>Вкладка "Site level"</v>
      </c>
    </row>
    <row r="28" spans="1:11" ht="129.6" x14ac:dyDescent="0.3">
      <c r="A28" s="267" t="s">
        <v>2237</v>
      </c>
      <c r="B28" s="336"/>
      <c r="C28" s="336"/>
      <c r="D28" s="336" t="s">
        <v>1741</v>
      </c>
      <c r="E28" s="336" t="s">
        <v>2840</v>
      </c>
      <c r="F28" s="336" t="s">
        <v>2028</v>
      </c>
      <c r="G28" s="267"/>
      <c r="H28" s="336"/>
      <c r="I28" s="336" t="s">
        <v>1841</v>
      </c>
      <c r="J28" s="336" t="s">
        <v>2876</v>
      </c>
      <c r="K28" s="336" t="str">
        <f t="shared" si="1"/>
        <v>Вкладка "Climate and Energy"</v>
      </c>
    </row>
    <row r="29" spans="1:11" s="124" customFormat="1" x14ac:dyDescent="0.3">
      <c r="A29" s="267" t="s">
        <v>2238</v>
      </c>
      <c r="B29" s="336"/>
      <c r="C29" s="336"/>
      <c r="D29" s="336"/>
      <c r="E29" s="336"/>
      <c r="F29" s="336" t="s">
        <v>2030</v>
      </c>
      <c r="G29" s="336"/>
      <c r="H29" s="336"/>
      <c r="I29" s="336"/>
      <c r="J29" s="429"/>
      <c r="K29" s="336" t="str">
        <f t="shared" si="1"/>
        <v>Вкладка "Site level"</v>
      </c>
    </row>
    <row r="30" spans="1:11" ht="43.2" x14ac:dyDescent="0.3">
      <c r="A30" s="267" t="s">
        <v>2239</v>
      </c>
      <c r="B30" s="336" t="s">
        <v>1742</v>
      </c>
      <c r="C30" s="336" t="s">
        <v>1743</v>
      </c>
      <c r="D30" s="336" t="s">
        <v>1745</v>
      </c>
      <c r="E30" s="336" t="s">
        <v>2841</v>
      </c>
      <c r="F30" s="336" t="s">
        <v>2025</v>
      </c>
      <c r="G30" s="336" t="s">
        <v>1824</v>
      </c>
      <c r="H30" s="336" t="s">
        <v>1743</v>
      </c>
      <c r="I30" s="336" t="s">
        <v>1842</v>
      </c>
      <c r="J30" s="336" t="s">
        <v>2877</v>
      </c>
      <c r="K30" s="336" t="str">
        <f t="shared" si="1"/>
        <v>Вкладка "Environment"</v>
      </c>
    </row>
    <row r="31" spans="1:11" s="124" customFormat="1" x14ac:dyDescent="0.3">
      <c r="A31" s="267" t="s">
        <v>2240</v>
      </c>
      <c r="B31" s="336"/>
      <c r="C31" s="336"/>
      <c r="D31" s="336"/>
      <c r="E31" s="336"/>
      <c r="F31" s="336" t="s">
        <v>2030</v>
      </c>
      <c r="G31" s="336"/>
      <c r="H31" s="336"/>
      <c r="I31" s="336"/>
      <c r="J31" s="429"/>
      <c r="K31" s="336" t="str">
        <f t="shared" si="1"/>
        <v>Вкладка "Site level"</v>
      </c>
    </row>
    <row r="32" spans="1:11" ht="28.8" x14ac:dyDescent="0.3">
      <c r="A32" s="267" t="s">
        <v>2241</v>
      </c>
      <c r="B32" s="336"/>
      <c r="C32" s="336"/>
      <c r="D32" s="336" t="s">
        <v>1746</v>
      </c>
      <c r="E32" s="336" t="s">
        <v>2842</v>
      </c>
      <c r="F32" s="336" t="s">
        <v>2025</v>
      </c>
      <c r="G32" s="267"/>
      <c r="H32" s="336"/>
      <c r="I32" s="336" t="s">
        <v>1843</v>
      </c>
      <c r="J32" s="336" t="s">
        <v>2878</v>
      </c>
      <c r="K32" s="336" t="str">
        <f t="shared" si="1"/>
        <v>Вкладка "Environment"</v>
      </c>
    </row>
    <row r="33" spans="1:11" s="124" customFormat="1" x14ac:dyDescent="0.3">
      <c r="A33" s="267" t="s">
        <v>2242</v>
      </c>
      <c r="B33" s="336"/>
      <c r="C33" s="336"/>
      <c r="D33" s="336"/>
      <c r="E33" s="336"/>
      <c r="F33" s="336" t="s">
        <v>2030</v>
      </c>
      <c r="G33" s="336"/>
      <c r="H33" s="336"/>
      <c r="I33" s="336"/>
      <c r="J33" s="429"/>
      <c r="K33" s="336" t="str">
        <f t="shared" si="1"/>
        <v>Вкладка "Site level"</v>
      </c>
    </row>
    <row r="34" spans="1:11" ht="86.4" x14ac:dyDescent="0.3">
      <c r="A34" s="267" t="s">
        <v>2243</v>
      </c>
      <c r="B34" s="336"/>
      <c r="C34" s="336"/>
      <c r="D34" s="336" t="s">
        <v>1747</v>
      </c>
      <c r="E34" s="336" t="s">
        <v>2843</v>
      </c>
      <c r="F34" s="336" t="s">
        <v>2022</v>
      </c>
      <c r="G34" s="267"/>
      <c r="H34" s="336"/>
      <c r="I34" s="336" t="s">
        <v>1844</v>
      </c>
      <c r="J34" s="336" t="s">
        <v>2879</v>
      </c>
      <c r="K34" s="336" t="s">
        <v>2022</v>
      </c>
    </row>
    <row r="35" spans="1:11" ht="86.4" x14ac:dyDescent="0.3">
      <c r="A35" s="267" t="s">
        <v>2244</v>
      </c>
      <c r="B35" s="336"/>
      <c r="C35" s="336" t="s">
        <v>1744</v>
      </c>
      <c r="D35" s="336" t="s">
        <v>1748</v>
      </c>
      <c r="E35" s="336" t="s">
        <v>2844</v>
      </c>
      <c r="F35" s="430" t="s">
        <v>2024</v>
      </c>
      <c r="G35" s="267"/>
      <c r="H35" s="336" t="s">
        <v>1744</v>
      </c>
      <c r="I35" s="336" t="s">
        <v>1845</v>
      </c>
      <c r="J35" s="336" t="s">
        <v>2880</v>
      </c>
      <c r="K35" s="336" t="str">
        <f t="shared" ref="K35:K42" si="2">"Вкладка "&amp;LEFT(F35,SEARCH(CHAR(34),F35,2))</f>
        <v>Вкладка "Governance and Ethics"</v>
      </c>
    </row>
    <row r="36" spans="1:11" ht="57.6" x14ac:dyDescent="0.3">
      <c r="A36" s="267" t="s">
        <v>2245</v>
      </c>
      <c r="B36" s="336" t="s">
        <v>1749</v>
      </c>
      <c r="C36" s="336" t="s">
        <v>1750</v>
      </c>
      <c r="D36" s="336" t="s">
        <v>1757</v>
      </c>
      <c r="E36" s="336" t="s">
        <v>2845</v>
      </c>
      <c r="F36" s="336" t="s">
        <v>2025</v>
      </c>
      <c r="G36" s="336" t="s">
        <v>1825</v>
      </c>
      <c r="H36" s="336" t="s">
        <v>1750</v>
      </c>
      <c r="I36" s="336" t="s">
        <v>1846</v>
      </c>
      <c r="J36" s="336" t="s">
        <v>2881</v>
      </c>
      <c r="K36" s="336" t="str">
        <f t="shared" si="2"/>
        <v>Вкладка "Environment"</v>
      </c>
    </row>
    <row r="37" spans="1:11" x14ac:dyDescent="0.3">
      <c r="A37" s="267" t="s">
        <v>2246</v>
      </c>
      <c r="B37" s="336"/>
      <c r="C37" s="336" t="s">
        <v>1751</v>
      </c>
      <c r="D37" s="336" t="s">
        <v>1758</v>
      </c>
      <c r="E37" s="336" t="s">
        <v>2846</v>
      </c>
      <c r="F37" s="336" t="s">
        <v>2025</v>
      </c>
      <c r="G37" s="267"/>
      <c r="H37" s="336" t="s">
        <v>1751</v>
      </c>
      <c r="I37" s="267" t="s">
        <v>1847</v>
      </c>
      <c r="J37" s="336" t="s">
        <v>2882</v>
      </c>
      <c r="K37" s="336" t="str">
        <f t="shared" si="2"/>
        <v>Вкладка "Environment"</v>
      </c>
    </row>
    <row r="38" spans="1:11" x14ac:dyDescent="0.3">
      <c r="A38" s="267" t="s">
        <v>2247</v>
      </c>
      <c r="B38" s="336"/>
      <c r="C38" s="336" t="s">
        <v>1752</v>
      </c>
      <c r="D38" s="336" t="s">
        <v>1759</v>
      </c>
      <c r="E38" s="336" t="s">
        <v>2847</v>
      </c>
      <c r="F38" s="336" t="s">
        <v>2025</v>
      </c>
      <c r="G38" s="267"/>
      <c r="H38" s="336" t="s">
        <v>1752</v>
      </c>
      <c r="I38" s="267" t="s">
        <v>1848</v>
      </c>
      <c r="J38" s="336" t="s">
        <v>2883</v>
      </c>
      <c r="K38" s="336" t="str">
        <f t="shared" si="2"/>
        <v>Вкладка "Environment"</v>
      </c>
    </row>
    <row r="39" spans="1:11" ht="72" x14ac:dyDescent="0.3">
      <c r="A39" s="267" t="s">
        <v>2248</v>
      </c>
      <c r="B39" s="336"/>
      <c r="C39" s="336" t="s">
        <v>1753</v>
      </c>
      <c r="D39" s="336" t="s">
        <v>1760</v>
      </c>
      <c r="E39" s="336" t="s">
        <v>2848</v>
      </c>
      <c r="F39" s="336" t="s">
        <v>2025</v>
      </c>
      <c r="G39" s="267"/>
      <c r="H39" s="336" t="s">
        <v>1753</v>
      </c>
      <c r="I39" s="267" t="s">
        <v>1849</v>
      </c>
      <c r="J39" s="336" t="s">
        <v>2884</v>
      </c>
      <c r="K39" s="336" t="str">
        <f t="shared" si="2"/>
        <v>Вкладка "Environment"</v>
      </c>
    </row>
    <row r="40" spans="1:11" x14ac:dyDescent="0.3">
      <c r="A40" s="267" t="s">
        <v>2249</v>
      </c>
      <c r="B40" s="336"/>
      <c r="C40" s="336" t="s">
        <v>1754</v>
      </c>
      <c r="D40" s="336" t="s">
        <v>1761</v>
      </c>
      <c r="E40" s="336" t="s">
        <v>2849</v>
      </c>
      <c r="F40" s="336" t="s">
        <v>2025</v>
      </c>
      <c r="G40" s="267"/>
      <c r="H40" s="336" t="s">
        <v>1754</v>
      </c>
      <c r="I40" s="267" t="s">
        <v>1850</v>
      </c>
      <c r="J40" s="336" t="s">
        <v>2885</v>
      </c>
      <c r="K40" s="336" t="str">
        <f t="shared" si="2"/>
        <v>Вкладка "Environment"</v>
      </c>
    </row>
    <row r="41" spans="1:11" s="124" customFormat="1" x14ac:dyDescent="0.3">
      <c r="A41" s="267" t="s">
        <v>2250</v>
      </c>
      <c r="B41" s="336"/>
      <c r="C41" s="336"/>
      <c r="D41" s="336"/>
      <c r="E41" s="336"/>
      <c r="F41" s="336" t="s">
        <v>2030</v>
      </c>
      <c r="G41" s="336"/>
      <c r="H41" s="336"/>
      <c r="I41" s="336"/>
      <c r="J41" s="429"/>
      <c r="K41" s="336" t="str">
        <f t="shared" si="2"/>
        <v>Вкладка "Site level"</v>
      </c>
    </row>
    <row r="42" spans="1:11" ht="28.8" x14ac:dyDescent="0.3">
      <c r="A42" s="267" t="s">
        <v>2251</v>
      </c>
      <c r="B42" s="336"/>
      <c r="C42" s="336" t="s">
        <v>1755</v>
      </c>
      <c r="D42" s="336" t="s">
        <v>1762</v>
      </c>
      <c r="E42" s="336" t="s">
        <v>2682</v>
      </c>
      <c r="F42" s="430" t="s">
        <v>2024</v>
      </c>
      <c r="G42" s="267"/>
      <c r="H42" s="336" t="s">
        <v>1755</v>
      </c>
      <c r="I42" s="336" t="s">
        <v>1851</v>
      </c>
      <c r="J42" s="336" t="s">
        <v>2779</v>
      </c>
      <c r="K42" s="336" t="str">
        <f t="shared" si="2"/>
        <v>Вкладка "Governance and Ethics"</v>
      </c>
    </row>
    <row r="43" spans="1:11" ht="43.2" x14ac:dyDescent="0.3">
      <c r="A43" s="267" t="s">
        <v>2252</v>
      </c>
      <c r="B43" s="336"/>
      <c r="C43" s="336" t="s">
        <v>1756</v>
      </c>
      <c r="D43" s="336" t="s">
        <v>1763</v>
      </c>
      <c r="E43" s="336" t="s">
        <v>2687</v>
      </c>
      <c r="F43" s="336" t="s">
        <v>2022</v>
      </c>
      <c r="G43" s="267"/>
      <c r="H43" s="336" t="s">
        <v>1756</v>
      </c>
      <c r="I43" s="336" t="s">
        <v>1852</v>
      </c>
      <c r="J43" s="336" t="s">
        <v>2786</v>
      </c>
      <c r="K43" s="336" t="s">
        <v>2022</v>
      </c>
    </row>
    <row r="44" spans="1:11" ht="43.2" x14ac:dyDescent="0.3">
      <c r="A44" s="267" t="s">
        <v>2253</v>
      </c>
      <c r="B44" s="336" t="s">
        <v>1764</v>
      </c>
      <c r="C44" s="336" t="s">
        <v>1765</v>
      </c>
      <c r="D44" s="336" t="s">
        <v>1766</v>
      </c>
      <c r="E44" s="336" t="s">
        <v>2694</v>
      </c>
      <c r="F44" s="336" t="s">
        <v>2022</v>
      </c>
      <c r="G44" s="336" t="s">
        <v>1826</v>
      </c>
      <c r="H44" s="336" t="s">
        <v>1765</v>
      </c>
      <c r="I44" s="336" t="s">
        <v>1853</v>
      </c>
      <c r="J44" s="336" t="s">
        <v>2793</v>
      </c>
      <c r="K44" s="336" t="s">
        <v>2022</v>
      </c>
    </row>
    <row r="45" spans="1:11" x14ac:dyDescent="0.3">
      <c r="A45" s="267" t="s">
        <v>2254</v>
      </c>
      <c r="B45" s="336"/>
      <c r="C45" s="336" t="s">
        <v>1767</v>
      </c>
      <c r="D45" s="336" t="s">
        <v>1768</v>
      </c>
      <c r="E45" s="336"/>
      <c r="F45" s="336" t="s">
        <v>2022</v>
      </c>
      <c r="G45" s="267"/>
      <c r="H45" s="336" t="s">
        <v>1767</v>
      </c>
      <c r="I45" s="336" t="s">
        <v>1854</v>
      </c>
      <c r="J45" s="267"/>
      <c r="K45" s="336" t="s">
        <v>2022</v>
      </c>
    </row>
    <row r="46" spans="1:11" x14ac:dyDescent="0.3">
      <c r="A46" s="267" t="s">
        <v>2255</v>
      </c>
      <c r="B46" s="336"/>
      <c r="C46" s="336"/>
      <c r="D46" s="336" t="s">
        <v>1769</v>
      </c>
      <c r="E46" s="336" t="s">
        <v>2682</v>
      </c>
      <c r="F46" s="336" t="s">
        <v>2022</v>
      </c>
      <c r="G46" s="267"/>
      <c r="H46" s="336"/>
      <c r="I46" s="336" t="s">
        <v>1855</v>
      </c>
      <c r="J46" s="336" t="s">
        <v>2779</v>
      </c>
      <c r="K46" s="336" t="s">
        <v>2022</v>
      </c>
    </row>
    <row r="47" spans="1:11" ht="28.8" x14ac:dyDescent="0.3">
      <c r="A47" s="267" t="s">
        <v>2256</v>
      </c>
      <c r="B47" s="336"/>
      <c r="C47" s="336"/>
      <c r="D47" s="336" t="s">
        <v>1770</v>
      </c>
      <c r="E47" s="336" t="s">
        <v>2682</v>
      </c>
      <c r="F47" s="336" t="s">
        <v>2022</v>
      </c>
      <c r="G47" s="267"/>
      <c r="H47" s="336"/>
      <c r="I47" s="336" t="s">
        <v>1856</v>
      </c>
      <c r="J47" s="336" t="s">
        <v>2779</v>
      </c>
      <c r="K47" s="336" t="s">
        <v>2022</v>
      </c>
    </row>
    <row r="48" spans="1:11" ht="28.8" x14ac:dyDescent="0.3">
      <c r="A48" s="267" t="s">
        <v>2257</v>
      </c>
      <c r="B48" s="336"/>
      <c r="C48" s="336"/>
      <c r="D48" s="336" t="s">
        <v>1771</v>
      </c>
      <c r="E48" s="336" t="s">
        <v>2682</v>
      </c>
      <c r="F48" s="336" t="s">
        <v>2022</v>
      </c>
      <c r="G48" s="267"/>
      <c r="H48" s="336"/>
      <c r="I48" s="336" t="s">
        <v>1857</v>
      </c>
      <c r="J48" s="336" t="s">
        <v>2779</v>
      </c>
      <c r="K48" s="336" t="s">
        <v>2022</v>
      </c>
    </row>
    <row r="49" spans="1:11" x14ac:dyDescent="0.3">
      <c r="A49" s="267" t="s">
        <v>2258</v>
      </c>
      <c r="B49" s="336"/>
      <c r="C49" s="336" t="s">
        <v>1772</v>
      </c>
      <c r="D49" s="336" t="s">
        <v>1773</v>
      </c>
      <c r="E49" s="336"/>
      <c r="F49" s="336" t="s">
        <v>2025</v>
      </c>
      <c r="G49" s="267"/>
      <c r="H49" s="336" t="s">
        <v>1772</v>
      </c>
      <c r="I49" s="336" t="s">
        <v>1858</v>
      </c>
      <c r="J49" s="267"/>
      <c r="K49" s="336" t="str">
        <f t="shared" ref="K49:K51" si="3">"Вкладка "&amp;LEFT(F49,SEARCH(CHAR(34),F49,2))</f>
        <v>Вкладка "Environment"</v>
      </c>
    </row>
    <row r="50" spans="1:11" ht="43.2" x14ac:dyDescent="0.3">
      <c r="A50" s="267" t="s">
        <v>2259</v>
      </c>
      <c r="B50" s="336"/>
      <c r="C50" s="336"/>
      <c r="D50" s="336" t="s">
        <v>1774</v>
      </c>
      <c r="E50" s="336" t="s">
        <v>2850</v>
      </c>
      <c r="F50" s="336" t="s">
        <v>2025</v>
      </c>
      <c r="G50" s="267"/>
      <c r="H50" s="336"/>
      <c r="I50" s="336" t="s">
        <v>1859</v>
      </c>
      <c r="J50" s="336" t="s">
        <v>2886</v>
      </c>
      <c r="K50" s="336" t="str">
        <f t="shared" si="3"/>
        <v>Вкладка "Environment"</v>
      </c>
    </row>
    <row r="51" spans="1:11" ht="43.2" x14ac:dyDescent="0.3">
      <c r="A51" s="267" t="s">
        <v>2260</v>
      </c>
      <c r="B51" s="336"/>
      <c r="C51" s="336"/>
      <c r="D51" s="336" t="s">
        <v>1775</v>
      </c>
      <c r="E51" s="336" t="s">
        <v>2851</v>
      </c>
      <c r="F51" s="336" t="s">
        <v>2025</v>
      </c>
      <c r="G51" s="267"/>
      <c r="H51" s="336"/>
      <c r="I51" s="336" t="s">
        <v>1860</v>
      </c>
      <c r="J51" s="336" t="s">
        <v>2887</v>
      </c>
      <c r="K51" s="336" t="str">
        <f t="shared" si="3"/>
        <v>Вкладка "Environment"</v>
      </c>
    </row>
    <row r="52" spans="1:11" ht="57.6" x14ac:dyDescent="0.3">
      <c r="A52" s="267" t="s">
        <v>2261</v>
      </c>
      <c r="B52" s="336" t="s">
        <v>1776</v>
      </c>
      <c r="C52" s="336" t="s">
        <v>1777</v>
      </c>
      <c r="D52" s="336" t="s">
        <v>1773</v>
      </c>
      <c r="E52" s="336"/>
      <c r="F52" s="336" t="s">
        <v>2022</v>
      </c>
      <c r="G52" s="336" t="s">
        <v>1827</v>
      </c>
      <c r="H52" s="336" t="s">
        <v>1777</v>
      </c>
      <c r="I52" s="336" t="s">
        <v>1858</v>
      </c>
      <c r="J52" s="267"/>
      <c r="K52" s="336" t="s">
        <v>2022</v>
      </c>
    </row>
    <row r="53" spans="1:11" ht="28.8" x14ac:dyDescent="0.3">
      <c r="A53" s="267" t="s">
        <v>2262</v>
      </c>
      <c r="B53" s="336"/>
      <c r="C53" s="336"/>
      <c r="D53" s="336" t="s">
        <v>1778</v>
      </c>
      <c r="E53" s="336" t="s">
        <v>2682</v>
      </c>
      <c r="F53" s="336" t="s">
        <v>2022</v>
      </c>
      <c r="G53" s="267"/>
      <c r="H53" s="336"/>
      <c r="I53" s="336" t="s">
        <v>1861</v>
      </c>
      <c r="J53" s="336" t="s">
        <v>2779</v>
      </c>
      <c r="K53" s="336" t="s">
        <v>2022</v>
      </c>
    </row>
    <row r="54" spans="1:11" ht="28.8" x14ac:dyDescent="0.3">
      <c r="A54" s="267" t="s">
        <v>2263</v>
      </c>
      <c r="B54" s="336"/>
      <c r="C54" s="336"/>
      <c r="D54" s="336" t="s">
        <v>1779</v>
      </c>
      <c r="E54" s="336" t="s">
        <v>2682</v>
      </c>
      <c r="F54" s="336" t="s">
        <v>2022</v>
      </c>
      <c r="G54" s="267"/>
      <c r="H54" s="336"/>
      <c r="I54" s="336" t="s">
        <v>1862</v>
      </c>
      <c r="J54" s="336" t="s">
        <v>2779</v>
      </c>
      <c r="K54" s="336" t="s">
        <v>2022</v>
      </c>
    </row>
    <row r="55" spans="1:11" x14ac:dyDescent="0.3">
      <c r="A55" s="267" t="s">
        <v>2264</v>
      </c>
      <c r="B55" s="336"/>
      <c r="C55" s="336" t="s">
        <v>1780</v>
      </c>
      <c r="D55" s="336" t="s">
        <v>1773</v>
      </c>
      <c r="E55" s="336"/>
      <c r="F55" s="336" t="s">
        <v>2022</v>
      </c>
      <c r="G55" s="267"/>
      <c r="H55" s="336" t="s">
        <v>1780</v>
      </c>
      <c r="I55" s="336" t="s">
        <v>1858</v>
      </c>
      <c r="J55" s="336"/>
      <c r="K55" s="336" t="s">
        <v>2022</v>
      </c>
    </row>
    <row r="56" spans="1:11" ht="72" x14ac:dyDescent="0.3">
      <c r="A56" s="267" t="s">
        <v>2265</v>
      </c>
      <c r="B56" s="336"/>
      <c r="C56" s="336"/>
      <c r="D56" s="336" t="s">
        <v>1781</v>
      </c>
      <c r="E56" s="336" t="s">
        <v>2852</v>
      </c>
      <c r="F56" s="336" t="s">
        <v>2022</v>
      </c>
      <c r="G56" s="267"/>
      <c r="H56" s="336"/>
      <c r="I56" s="336" t="s">
        <v>1863</v>
      </c>
      <c r="J56" s="336" t="s">
        <v>2888</v>
      </c>
      <c r="K56" s="336" t="s">
        <v>2022</v>
      </c>
    </row>
    <row r="57" spans="1:11" ht="72" x14ac:dyDescent="0.3">
      <c r="A57" s="267" t="s">
        <v>2266</v>
      </c>
      <c r="B57" s="336"/>
      <c r="C57" s="336"/>
      <c r="D57" s="336" t="s">
        <v>1782</v>
      </c>
      <c r="E57" s="336" t="s">
        <v>2852</v>
      </c>
      <c r="F57" s="336" t="s">
        <v>2022</v>
      </c>
      <c r="G57" s="267"/>
      <c r="H57" s="336"/>
      <c r="I57" s="336" t="s">
        <v>1864</v>
      </c>
      <c r="J57" s="336" t="s">
        <v>2888</v>
      </c>
      <c r="K57" s="336" t="s">
        <v>2022</v>
      </c>
    </row>
    <row r="58" spans="1:11" ht="43.2" x14ac:dyDescent="0.3">
      <c r="A58" s="267" t="s">
        <v>2267</v>
      </c>
      <c r="B58" s="336"/>
      <c r="C58" s="336" t="s">
        <v>1783</v>
      </c>
      <c r="D58" s="336" t="s">
        <v>1784</v>
      </c>
      <c r="E58" s="336" t="s">
        <v>2853</v>
      </c>
      <c r="F58" s="430" t="s">
        <v>2023</v>
      </c>
      <c r="G58" s="267"/>
      <c r="H58" s="336" t="s">
        <v>1783</v>
      </c>
      <c r="I58" s="336" t="s">
        <v>1865</v>
      </c>
      <c r="J58" s="336" t="s">
        <v>2889</v>
      </c>
      <c r="K58" s="336" t="str">
        <f t="shared" ref="K58:K59" si="4">"Вкладка "&amp;LEFT(F58,SEARCH(CHAR(34),F58,2))</f>
        <v>Вкладка "People"</v>
      </c>
    </row>
    <row r="59" spans="1:11" ht="43.2" x14ac:dyDescent="0.3">
      <c r="A59" s="267" t="s">
        <v>2268</v>
      </c>
      <c r="B59" s="336" t="s">
        <v>1785</v>
      </c>
      <c r="C59" s="336" t="s">
        <v>1786</v>
      </c>
      <c r="D59" s="336" t="s">
        <v>1788</v>
      </c>
      <c r="E59" s="336" t="s">
        <v>2854</v>
      </c>
      <c r="F59" s="430" t="s">
        <v>2029</v>
      </c>
      <c r="G59" s="336" t="s">
        <v>1209</v>
      </c>
      <c r="H59" s="336" t="s">
        <v>1786</v>
      </c>
      <c r="I59" s="336" t="s">
        <v>1866</v>
      </c>
      <c r="J59" s="429" t="s">
        <v>2890</v>
      </c>
      <c r="K59" s="336" t="str">
        <f t="shared" si="4"/>
        <v>Вкладка "Communities"</v>
      </c>
    </row>
    <row r="60" spans="1:11" ht="28.8" x14ac:dyDescent="0.3">
      <c r="A60" s="267" t="s">
        <v>2269</v>
      </c>
      <c r="B60" s="336"/>
      <c r="C60" s="336" t="s">
        <v>1787</v>
      </c>
      <c r="D60" s="336" t="s">
        <v>1789</v>
      </c>
      <c r="E60" s="336" t="s">
        <v>2682</v>
      </c>
      <c r="F60" s="336" t="s">
        <v>2022</v>
      </c>
      <c r="G60" s="267"/>
      <c r="H60" s="336" t="s">
        <v>1787</v>
      </c>
      <c r="I60" s="336" t="s">
        <v>1867</v>
      </c>
      <c r="J60" s="336" t="s">
        <v>2779</v>
      </c>
      <c r="K60" s="336" t="s">
        <v>2022</v>
      </c>
    </row>
    <row r="61" spans="1:11" ht="43.2" x14ac:dyDescent="0.3">
      <c r="A61" s="267" t="s">
        <v>2271</v>
      </c>
      <c r="B61" s="336" t="s">
        <v>1790</v>
      </c>
      <c r="C61" s="336" t="s">
        <v>1791</v>
      </c>
      <c r="D61" s="336" t="s">
        <v>1793</v>
      </c>
      <c r="E61" s="336" t="s">
        <v>2855</v>
      </c>
      <c r="F61" s="430" t="s">
        <v>2023</v>
      </c>
      <c r="G61" s="336" t="s">
        <v>1828</v>
      </c>
      <c r="H61" s="336" t="s">
        <v>1791</v>
      </c>
      <c r="I61" s="336" t="s">
        <v>1868</v>
      </c>
      <c r="J61" s="336" t="s">
        <v>2891</v>
      </c>
      <c r="K61" s="336" t="str">
        <f>"Вкладка "&amp;LEFT(F61,SEARCH(CHAR(34),F61,2))</f>
        <v>Вкладка "People"</v>
      </c>
    </row>
    <row r="62" spans="1:11" ht="28.8" x14ac:dyDescent="0.3">
      <c r="A62" s="267" t="s">
        <v>2272</v>
      </c>
      <c r="B62" s="336"/>
      <c r="C62" s="336" t="s">
        <v>1792</v>
      </c>
      <c r="D62" s="336" t="s">
        <v>1794</v>
      </c>
      <c r="E62" s="336" t="s">
        <v>2682</v>
      </c>
      <c r="F62" s="336" t="s">
        <v>2022</v>
      </c>
      <c r="G62" s="267"/>
      <c r="H62" s="336" t="s">
        <v>1792</v>
      </c>
      <c r="I62" s="336" t="s">
        <v>1869</v>
      </c>
      <c r="J62" s="336" t="s">
        <v>2779</v>
      </c>
      <c r="K62" s="336" t="s">
        <v>2022</v>
      </c>
    </row>
    <row r="63" spans="1:11" ht="72" x14ac:dyDescent="0.3">
      <c r="A63" s="267" t="s">
        <v>2273</v>
      </c>
      <c r="B63" s="336" t="s">
        <v>1795</v>
      </c>
      <c r="C63" s="336" t="s">
        <v>1796</v>
      </c>
      <c r="D63" s="336" t="s">
        <v>1797</v>
      </c>
      <c r="E63" s="336" t="s">
        <v>2856</v>
      </c>
      <c r="F63" s="430" t="s">
        <v>2021</v>
      </c>
      <c r="G63" s="336" t="s">
        <v>1829</v>
      </c>
      <c r="H63" s="336" t="s">
        <v>1796</v>
      </c>
      <c r="I63" s="336" t="s">
        <v>1870</v>
      </c>
      <c r="J63" s="429" t="s">
        <v>2892</v>
      </c>
      <c r="K63" s="336" t="str">
        <f t="shared" ref="K63:K70" si="5">"Вкладка "&amp;LEFT(F63,SEARCH(CHAR(34),F63,2))</f>
        <v>Вкладка "H&amp;S"</v>
      </c>
    </row>
    <row r="64" spans="1:11" s="124" customFormat="1" x14ac:dyDescent="0.3">
      <c r="A64" s="267" t="s">
        <v>2274</v>
      </c>
      <c r="B64" s="336"/>
      <c r="C64" s="336"/>
      <c r="D64" s="336"/>
      <c r="E64" s="336"/>
      <c r="F64" s="336" t="s">
        <v>2030</v>
      </c>
      <c r="G64" s="336"/>
      <c r="H64" s="336"/>
      <c r="I64" s="336"/>
      <c r="J64" s="429"/>
      <c r="K64" s="336" t="str">
        <f t="shared" si="5"/>
        <v>Вкладка "Site level"</v>
      </c>
    </row>
    <row r="65" spans="1:11" ht="57.6" x14ac:dyDescent="0.3">
      <c r="A65" s="267" t="s">
        <v>2275</v>
      </c>
      <c r="B65" s="336"/>
      <c r="C65" s="336"/>
      <c r="D65" s="336" t="s">
        <v>1798</v>
      </c>
      <c r="E65" s="336" t="s">
        <v>2857</v>
      </c>
      <c r="F65" s="430" t="s">
        <v>2021</v>
      </c>
      <c r="G65" s="267"/>
      <c r="H65" s="336"/>
      <c r="I65" s="336" t="s">
        <v>1871</v>
      </c>
      <c r="J65" s="429" t="s">
        <v>2893</v>
      </c>
      <c r="K65" s="336" t="str">
        <f t="shared" si="5"/>
        <v>Вкладка "H&amp;S"</v>
      </c>
    </row>
    <row r="66" spans="1:11" s="124" customFormat="1" x14ac:dyDescent="0.3">
      <c r="A66" s="267" t="s">
        <v>2276</v>
      </c>
      <c r="B66" s="336"/>
      <c r="C66" s="336"/>
      <c r="D66" s="336"/>
      <c r="E66" s="336"/>
      <c r="F66" s="336" t="s">
        <v>2030</v>
      </c>
      <c r="G66" s="336"/>
      <c r="H66" s="336"/>
      <c r="I66" s="336"/>
      <c r="J66" s="429"/>
      <c r="K66" s="336" t="str">
        <f t="shared" si="5"/>
        <v>Вкладка "Site level"</v>
      </c>
    </row>
    <row r="67" spans="1:11" ht="28.8" x14ac:dyDescent="0.3">
      <c r="A67" s="267" t="s">
        <v>2277</v>
      </c>
      <c r="B67" s="336"/>
      <c r="C67" s="336"/>
      <c r="D67" s="336" t="s">
        <v>1799</v>
      </c>
      <c r="E67" s="336" t="s">
        <v>2858</v>
      </c>
      <c r="F67" s="430" t="s">
        <v>2021</v>
      </c>
      <c r="G67" s="267"/>
      <c r="H67" s="336"/>
      <c r="I67" s="336" t="s">
        <v>1872</v>
      </c>
      <c r="J67" s="429" t="s">
        <v>2894</v>
      </c>
      <c r="K67" s="336" t="str">
        <f t="shared" si="5"/>
        <v>Вкладка "H&amp;S"</v>
      </c>
    </row>
    <row r="68" spans="1:11" s="124" customFormat="1" x14ac:dyDescent="0.3">
      <c r="A68" s="267" t="s">
        <v>2278</v>
      </c>
      <c r="B68" s="336"/>
      <c r="C68" s="336"/>
      <c r="D68" s="336"/>
      <c r="E68" s="336"/>
      <c r="F68" s="336" t="s">
        <v>2030</v>
      </c>
      <c r="G68" s="336"/>
      <c r="H68" s="336"/>
      <c r="I68" s="336"/>
      <c r="J68" s="429"/>
      <c r="K68" s="336" t="str">
        <f t="shared" si="5"/>
        <v>Вкладка "Site level"</v>
      </c>
    </row>
    <row r="69" spans="1:11" ht="72" x14ac:dyDescent="0.3">
      <c r="A69" s="267" t="s">
        <v>2279</v>
      </c>
      <c r="B69" s="336"/>
      <c r="C69" s="336"/>
      <c r="D69" s="336" t="s">
        <v>1800</v>
      </c>
      <c r="E69" s="336" t="s">
        <v>2859</v>
      </c>
      <c r="F69" s="430" t="s">
        <v>2023</v>
      </c>
      <c r="G69" s="267"/>
      <c r="H69" s="336"/>
      <c r="I69" s="336" t="s">
        <v>1873</v>
      </c>
      <c r="J69" s="429" t="s">
        <v>2895</v>
      </c>
      <c r="K69" s="336" t="str">
        <f t="shared" si="5"/>
        <v>Вкладка "People"</v>
      </c>
    </row>
    <row r="70" spans="1:11" ht="43.2" x14ac:dyDescent="0.3">
      <c r="A70" s="267" t="s">
        <v>2280</v>
      </c>
      <c r="B70" s="336" t="s">
        <v>1801</v>
      </c>
      <c r="C70" s="336" t="s">
        <v>1802</v>
      </c>
      <c r="D70" s="336" t="s">
        <v>1803</v>
      </c>
      <c r="E70" s="336" t="s">
        <v>2680</v>
      </c>
      <c r="F70" s="430" t="s">
        <v>2024</v>
      </c>
      <c r="G70" s="336" t="s">
        <v>1830</v>
      </c>
      <c r="H70" s="336" t="s">
        <v>1802</v>
      </c>
      <c r="I70" s="336" t="s">
        <v>1874</v>
      </c>
      <c r="J70" s="429" t="s">
        <v>2775</v>
      </c>
      <c r="K70" s="336" t="str">
        <f t="shared" si="5"/>
        <v>Вкладка "Governance and Ethics"</v>
      </c>
    </row>
    <row r="71" spans="1:11" ht="43.2" x14ac:dyDescent="0.3">
      <c r="A71" s="267" t="s">
        <v>2281</v>
      </c>
      <c r="B71" s="336"/>
      <c r="C71" s="336" t="s">
        <v>1804</v>
      </c>
      <c r="D71" s="336" t="s">
        <v>1805</v>
      </c>
      <c r="E71" s="336" t="s">
        <v>2682</v>
      </c>
      <c r="F71" s="336" t="s">
        <v>2022</v>
      </c>
      <c r="G71" s="267"/>
      <c r="H71" s="336" t="s">
        <v>1804</v>
      </c>
      <c r="I71" s="336" t="s">
        <v>1875</v>
      </c>
      <c r="J71" s="336" t="s">
        <v>2896</v>
      </c>
      <c r="K71" s="336" t="s">
        <v>2022</v>
      </c>
    </row>
    <row r="72" spans="1:11" ht="129.6" x14ac:dyDescent="0.3">
      <c r="A72" s="267" t="s">
        <v>2282</v>
      </c>
      <c r="B72" s="336" t="s">
        <v>1806</v>
      </c>
      <c r="C72" s="336" t="s">
        <v>1807</v>
      </c>
      <c r="D72" s="336" t="s">
        <v>1810</v>
      </c>
      <c r="E72" s="336" t="s">
        <v>2860</v>
      </c>
      <c r="F72" s="336" t="s">
        <v>2022</v>
      </c>
      <c r="G72" s="336" t="s">
        <v>1831</v>
      </c>
      <c r="H72" s="336" t="s">
        <v>1807</v>
      </c>
      <c r="I72" s="336" t="s">
        <v>1876</v>
      </c>
      <c r="J72" s="429" t="s">
        <v>2897</v>
      </c>
      <c r="K72" s="336" t="s">
        <v>2022</v>
      </c>
    </row>
    <row r="73" spans="1:11" ht="57.6" x14ac:dyDescent="0.3">
      <c r="A73" s="267" t="s">
        <v>2283</v>
      </c>
      <c r="B73" s="336"/>
      <c r="C73" s="336" t="s">
        <v>1808</v>
      </c>
      <c r="D73" s="336" t="s">
        <v>1811</v>
      </c>
      <c r="E73" s="336" t="s">
        <v>2861</v>
      </c>
      <c r="F73" s="336" t="s">
        <v>2022</v>
      </c>
      <c r="G73" s="267"/>
      <c r="H73" s="336" t="s">
        <v>1808</v>
      </c>
      <c r="I73" s="336" t="s">
        <v>1877</v>
      </c>
      <c r="J73" s="429" t="s">
        <v>2898</v>
      </c>
      <c r="K73" s="336" t="s">
        <v>2022</v>
      </c>
    </row>
    <row r="74" spans="1:11" ht="57.6" x14ac:dyDescent="0.3">
      <c r="A74" s="267" t="s">
        <v>2284</v>
      </c>
      <c r="B74" s="336"/>
      <c r="C74" s="336" t="s">
        <v>1809</v>
      </c>
      <c r="D74" s="336" t="s">
        <v>1812</v>
      </c>
      <c r="E74" s="336" t="s">
        <v>2862</v>
      </c>
      <c r="F74" s="336" t="s">
        <v>2022</v>
      </c>
      <c r="G74" s="267"/>
      <c r="H74" s="336" t="s">
        <v>1809</v>
      </c>
      <c r="I74" s="336" t="s">
        <v>1878</v>
      </c>
      <c r="J74" s="429" t="s">
        <v>2899</v>
      </c>
      <c r="K74" s="336" t="s">
        <v>2022</v>
      </c>
    </row>
    <row r="75" spans="1:11" ht="28.8" x14ac:dyDescent="0.3">
      <c r="A75" s="267" t="s">
        <v>2285</v>
      </c>
      <c r="B75" s="336" t="s">
        <v>1813</v>
      </c>
      <c r="C75" s="336" t="s">
        <v>1814</v>
      </c>
      <c r="D75" s="336" t="s">
        <v>1815</v>
      </c>
      <c r="E75" s="336"/>
      <c r="F75" s="430" t="s">
        <v>2037</v>
      </c>
      <c r="G75" s="336" t="s">
        <v>1832</v>
      </c>
      <c r="H75" s="336" t="s">
        <v>1814</v>
      </c>
      <c r="I75" s="336" t="s">
        <v>1879</v>
      </c>
      <c r="J75" s="267"/>
      <c r="K75" s="336" t="str">
        <f t="shared" ref="K75:K78" si="6">"Вкладка "&amp;LEFT(F75,SEARCH(CHAR(34),F75,2))</f>
        <v>Вкладка "Economic"</v>
      </c>
    </row>
    <row r="76" spans="1:11" ht="28.8" x14ac:dyDescent="0.3">
      <c r="A76" s="267" t="s">
        <v>2286</v>
      </c>
      <c r="B76" s="336"/>
      <c r="C76" s="336"/>
      <c r="D76" s="336" t="s">
        <v>1816</v>
      </c>
      <c r="E76" s="336" t="s">
        <v>2863</v>
      </c>
      <c r="F76" s="430" t="s">
        <v>2037</v>
      </c>
      <c r="G76" s="267"/>
      <c r="H76" s="336"/>
      <c r="I76" s="336" t="s">
        <v>1880</v>
      </c>
      <c r="J76" s="429" t="s">
        <v>2900</v>
      </c>
      <c r="K76" s="336" t="str">
        <f t="shared" si="6"/>
        <v>Вкладка "Economic"</v>
      </c>
    </row>
    <row r="77" spans="1:11" ht="57.6" x14ac:dyDescent="0.3">
      <c r="A77" s="267" t="s">
        <v>2287</v>
      </c>
      <c r="B77" s="336"/>
      <c r="C77" s="336"/>
      <c r="D77" s="336" t="s">
        <v>1817</v>
      </c>
      <c r="E77" s="336" t="s">
        <v>2864</v>
      </c>
      <c r="F77" s="430" t="s">
        <v>2037</v>
      </c>
      <c r="G77" s="267"/>
      <c r="H77" s="336"/>
      <c r="I77" s="336" t="s">
        <v>1881</v>
      </c>
      <c r="J77" s="429" t="s">
        <v>2901</v>
      </c>
      <c r="K77" s="336" t="str">
        <f t="shared" si="6"/>
        <v>Вкладка "Economic"</v>
      </c>
    </row>
    <row r="78" spans="1:11" ht="43.2" x14ac:dyDescent="0.3">
      <c r="A78" s="267" t="s">
        <v>2288</v>
      </c>
      <c r="B78" s="336"/>
      <c r="C78" s="336" t="s">
        <v>1818</v>
      </c>
      <c r="D78" s="336" t="s">
        <v>1819</v>
      </c>
      <c r="E78" s="336" t="s">
        <v>2865</v>
      </c>
      <c r="F78" s="430" t="s">
        <v>2023</v>
      </c>
      <c r="G78" s="267"/>
      <c r="H78" s="336" t="s">
        <v>1818</v>
      </c>
      <c r="I78" s="336" t="s">
        <v>1882</v>
      </c>
      <c r="J78" s="436" t="s">
        <v>2902</v>
      </c>
      <c r="K78" s="336" t="str">
        <f t="shared" si="6"/>
        <v>Вкладка "People"</v>
      </c>
    </row>
  </sheetData>
  <sheetProtection password="EF49" sheet="1" selectLockedCells="1" selectUnlockedCells="1"/>
  <autoFilter ref="B2:J78"/>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54"/>
  <sheetViews>
    <sheetView zoomScale="70" zoomScaleNormal="70" workbookViewId="0">
      <pane ySplit="4" topLeftCell="A5" activePane="bottomLeft" state="frozen"/>
      <selection pane="bottomLeft"/>
    </sheetView>
  </sheetViews>
  <sheetFormatPr defaultColWidth="9.109375" defaultRowHeight="13.8" zeroHeight="1" x14ac:dyDescent="0.25"/>
  <cols>
    <col min="1" max="1" width="2.88671875" style="229" customWidth="1"/>
    <col min="2" max="2" width="8" style="242" customWidth="1"/>
    <col min="3" max="3" width="10.109375" style="242" customWidth="1"/>
    <col min="4" max="4" width="10.109375" style="243" customWidth="1"/>
    <col min="5" max="11" width="10.109375" style="242" customWidth="1"/>
    <col min="12" max="12" width="8" style="242" customWidth="1"/>
    <col min="13" max="21" width="10.109375" style="115" customWidth="1"/>
    <col min="22" max="22" width="8" style="115" customWidth="1"/>
    <col min="23" max="29" width="10.109375" style="115" customWidth="1"/>
    <col min="30" max="35" width="9.109375" style="115"/>
    <col min="36" max="36" width="9.5546875" style="115" bestFit="1" customWidth="1"/>
    <col min="37" max="16384" width="9.109375" style="115"/>
  </cols>
  <sheetData>
    <row r="1" spans="1:29" s="195" customFormat="1" ht="10.199999999999999" x14ac:dyDescent="0.3">
      <c r="A1" s="193" t="s">
        <v>962</v>
      </c>
      <c r="B1" s="193">
        <v>2</v>
      </c>
      <c r="C1" s="193"/>
      <c r="D1" s="193"/>
      <c r="E1" s="193">
        <v>2</v>
      </c>
      <c r="F1" s="193"/>
      <c r="G1" s="193"/>
      <c r="H1" s="193"/>
      <c r="I1" s="193"/>
      <c r="J1" s="193"/>
      <c r="K1" s="193"/>
      <c r="L1" s="193">
        <v>3</v>
      </c>
      <c r="M1" s="257"/>
      <c r="N1" s="257"/>
      <c r="O1" s="257"/>
      <c r="P1" s="193"/>
      <c r="Q1" s="193"/>
      <c r="R1" s="193"/>
      <c r="S1" s="193"/>
      <c r="T1" s="193"/>
      <c r="U1" s="193"/>
      <c r="V1" s="193">
        <v>4</v>
      </c>
      <c r="W1" s="193"/>
      <c r="X1" s="193"/>
      <c r="Y1" s="193"/>
      <c r="Z1" s="193"/>
      <c r="AA1" s="257"/>
      <c r="AB1" s="257"/>
      <c r="AC1" s="257"/>
    </row>
    <row r="2" spans="1:29" ht="14.25" customHeight="1" x14ac:dyDescent="0.3">
      <c r="A2" s="193" t="s">
        <v>1895</v>
      </c>
      <c r="B2" s="442" t="str">
        <f>IF(Content!$D$6=1,VLOOKUP($A2,TranslationData!$A:$AB,KPIs!B$1,FALSE),VLOOKUP($A2,TranslationData!$A:$AB,KPIs!B$1+14,FALSE))</f>
        <v>Key performance indicators</v>
      </c>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370"/>
      <c r="AC2" s="237"/>
    </row>
    <row r="3" spans="1:29" ht="14.25" customHeight="1" x14ac:dyDescent="0.3">
      <c r="A3" s="255"/>
      <c r="B3" s="442"/>
      <c r="C3" s="442"/>
      <c r="D3" s="442"/>
      <c r="E3" s="442"/>
      <c r="F3" s="442"/>
      <c r="G3" s="442"/>
      <c r="H3" s="442"/>
      <c r="I3" s="442"/>
      <c r="J3" s="442"/>
      <c r="K3" s="442"/>
      <c r="L3" s="442"/>
      <c r="M3" s="442"/>
      <c r="N3" s="442"/>
      <c r="O3" s="442"/>
      <c r="P3" s="442"/>
      <c r="Q3" s="442"/>
      <c r="R3" s="442"/>
      <c r="S3" s="442"/>
      <c r="T3" s="442"/>
      <c r="U3" s="442"/>
      <c r="V3" s="442"/>
      <c r="W3" s="442"/>
      <c r="X3" s="442"/>
      <c r="Y3" s="442"/>
      <c r="Z3" s="442"/>
      <c r="AA3" s="442"/>
      <c r="AB3" s="370"/>
      <c r="AC3" s="237"/>
    </row>
    <row r="4" spans="1:29" ht="6.75" customHeight="1" x14ac:dyDescent="0.3">
      <c r="A4" s="255"/>
      <c r="B4" s="442"/>
      <c r="C4" s="442"/>
      <c r="D4" s="442"/>
      <c r="E4" s="442"/>
      <c r="F4" s="442"/>
      <c r="G4" s="442"/>
      <c r="H4" s="442"/>
      <c r="I4" s="442"/>
      <c r="J4" s="442"/>
      <c r="K4" s="442"/>
      <c r="L4" s="442"/>
      <c r="M4" s="442"/>
      <c r="N4" s="442"/>
      <c r="O4" s="442"/>
      <c r="P4" s="442"/>
      <c r="Q4" s="442"/>
      <c r="R4" s="442"/>
      <c r="S4" s="442"/>
      <c r="T4" s="442"/>
      <c r="U4" s="442"/>
      <c r="V4" s="442"/>
      <c r="W4" s="442"/>
      <c r="X4" s="442"/>
      <c r="Y4" s="442"/>
      <c r="Z4" s="442"/>
      <c r="AA4" s="442"/>
      <c r="AB4" s="370"/>
      <c r="AC4" s="237"/>
    </row>
    <row r="5" spans="1:29" ht="30" x14ac:dyDescent="0.3">
      <c r="A5" s="193" t="s">
        <v>1896</v>
      </c>
      <c r="B5" s="371" t="str">
        <f>IF(Content!$D$6=1,VLOOKUP($A5,TranslationData!$A:$AB,KPIs!B$1,FALSE),VLOOKUP($A5,TranslationData!$A:$AB,KPIs!B$1+14,FALSE))</f>
        <v>Health and safety</v>
      </c>
      <c r="C5" s="6"/>
      <c r="D5" s="10"/>
      <c r="E5" s="4"/>
      <c r="F5" s="4"/>
      <c r="G5" s="4"/>
      <c r="H5" s="4"/>
      <c r="I5" s="115"/>
      <c r="J5" s="115"/>
      <c r="K5" s="115"/>
      <c r="L5" s="115"/>
    </row>
    <row r="6" spans="1:29" x14ac:dyDescent="0.3">
      <c r="A6" s="255"/>
      <c r="B6" s="115"/>
      <c r="C6" s="115"/>
      <c r="D6" s="115"/>
      <c r="E6" s="115"/>
      <c r="F6" s="115"/>
      <c r="G6" s="115"/>
      <c r="H6" s="115"/>
      <c r="I6" s="115"/>
      <c r="J6" s="115"/>
      <c r="K6" s="115"/>
      <c r="L6" s="115"/>
    </row>
    <row r="7" spans="1:29" ht="21" x14ac:dyDescent="0.4">
      <c r="A7" s="193" t="s">
        <v>1897</v>
      </c>
      <c r="B7" s="251" t="str">
        <f>IF(Content!$D$6=1,VLOOKUP($A7,TranslationData!$A:$AB,KPIs!B$1,FALSE),VLOOKUP($A7,TranslationData!$A:$AB,KPIs!B$1+14,FALSE))</f>
        <v>Fatalities</v>
      </c>
      <c r="C7" s="115"/>
      <c r="D7" s="115"/>
      <c r="E7" s="115"/>
      <c r="F7" s="251"/>
      <c r="G7" s="115"/>
      <c r="H7" s="115"/>
      <c r="I7" s="115"/>
      <c r="J7" s="115"/>
      <c r="K7" s="115"/>
      <c r="L7" s="251" t="str">
        <f>IF(Content!$D$6=1,VLOOKUP($A7,TranslationData!$A:$AB,KPIs!L$1,FALSE),VLOOKUP($A7,TranslationData!$A:$AB,KPIs!L$1+14,FALSE))</f>
        <v>LTIFR</v>
      </c>
      <c r="P7" s="251"/>
      <c r="V7" s="251" t="str">
        <f>IF(Content!$D$6=1,VLOOKUP($A7,TranslationData!$A:$AB,KPIs!V$1,FALSE),VLOOKUP($A7,TranslationData!$A:$AB,KPIs!V$1+14,FALSE))</f>
        <v>Absent days following accidents</v>
      </c>
      <c r="Z7" s="251"/>
    </row>
    <row r="8" spans="1:29" s="253" customFormat="1" ht="17.399999999999999" x14ac:dyDescent="0.3">
      <c r="A8" s="193" t="s">
        <v>1898</v>
      </c>
      <c r="B8" s="252" t="str">
        <f>IF(Content!$D$6=1,VLOOKUP($A8,TranslationData!$A:$AB,KPIs!B$1,FALSE),VLOOKUP($A8,TranslationData!$A:$AB,KPIs!B$1+14,FALSE))</f>
        <v>(among employees and contractors), number</v>
      </c>
      <c r="F8" s="254"/>
      <c r="L8" s="252" t="str">
        <f>IF(Content!$D$6=1,VLOOKUP($A8,TranslationData!$A:$AB,KPIs!L$1,FALSE),VLOOKUP($A8,TranslationData!$A:$AB,KPIs!L$1+14,FALSE))</f>
        <v>(among employees), rate</v>
      </c>
      <c r="P8" s="254"/>
      <c r="V8" s="252" t="str">
        <f>IF(Content!$D$6=1,VLOOKUP($A8,TranslationData!$A:$AB,KPIs!V$1,FALSE),VLOOKUP($A8,TranslationData!$A:$AB,KPIs!V$1+14,FALSE))</f>
        <v>number</v>
      </c>
      <c r="Z8" s="254"/>
    </row>
    <row r="9" spans="1:29" ht="14.25" customHeight="1" x14ac:dyDescent="0.3">
      <c r="A9" s="255"/>
      <c r="B9" s="115"/>
      <c r="C9" s="115"/>
      <c r="D9" s="115"/>
      <c r="E9" s="115"/>
      <c r="F9" s="115"/>
      <c r="G9" s="115"/>
      <c r="H9" s="115"/>
      <c r="I9" s="115"/>
      <c r="J9" s="115"/>
      <c r="K9" s="115"/>
      <c r="L9" s="115"/>
    </row>
    <row r="10" spans="1:29" ht="14.25" customHeight="1" x14ac:dyDescent="0.3">
      <c r="A10" s="255"/>
      <c r="B10" s="115"/>
      <c r="C10" s="115"/>
      <c r="D10" s="115"/>
      <c r="E10" s="115"/>
      <c r="F10" s="115"/>
      <c r="G10" s="115"/>
      <c r="H10" s="115"/>
      <c r="I10" s="115"/>
      <c r="J10" s="115"/>
      <c r="K10" s="115"/>
      <c r="L10" s="115"/>
    </row>
    <row r="11" spans="1:29" ht="14.25" customHeight="1" x14ac:dyDescent="0.3">
      <c r="A11" s="255"/>
      <c r="B11" s="115"/>
      <c r="C11" s="115"/>
      <c r="D11" s="115"/>
      <c r="E11" s="115"/>
      <c r="F11" s="115"/>
      <c r="G11" s="115"/>
      <c r="H11" s="115"/>
      <c r="I11" s="115"/>
      <c r="J11" s="115"/>
      <c r="K11" s="115"/>
      <c r="L11" s="115"/>
    </row>
    <row r="12" spans="1:29" ht="14.25" customHeight="1" x14ac:dyDescent="0.3">
      <c r="A12" s="255"/>
      <c r="B12" s="115"/>
      <c r="C12" s="115"/>
      <c r="D12" s="115"/>
      <c r="E12" s="115"/>
      <c r="F12" s="115"/>
      <c r="G12" s="115"/>
      <c r="H12" s="115"/>
      <c r="I12" s="115"/>
      <c r="J12" s="115"/>
      <c r="K12" s="115"/>
      <c r="L12" s="115"/>
    </row>
    <row r="13" spans="1:29" ht="14.25" customHeight="1" x14ac:dyDescent="0.3">
      <c r="A13" s="255"/>
      <c r="B13" s="115"/>
      <c r="C13" s="115"/>
      <c r="D13" s="115"/>
      <c r="E13" s="115"/>
      <c r="F13" s="115"/>
      <c r="G13" s="115"/>
      <c r="H13" s="115"/>
      <c r="I13" s="115"/>
      <c r="J13" s="115"/>
      <c r="K13" s="115"/>
      <c r="L13" s="115"/>
    </row>
    <row r="14" spans="1:29" ht="14.25" customHeight="1" x14ac:dyDescent="0.3">
      <c r="A14" s="255"/>
      <c r="B14" s="115"/>
      <c r="C14" s="115"/>
      <c r="D14" s="115"/>
      <c r="E14" s="115"/>
      <c r="F14" s="115"/>
      <c r="G14" s="115"/>
      <c r="H14" s="115"/>
      <c r="I14" s="115"/>
      <c r="J14" s="115"/>
      <c r="K14" s="115"/>
      <c r="L14" s="115"/>
    </row>
    <row r="15" spans="1:29" ht="14.25" customHeight="1" x14ac:dyDescent="0.3">
      <c r="A15" s="255"/>
      <c r="B15" s="115"/>
      <c r="C15" s="443" t="str">
        <f>IF(Content!$D$6=1,VLOOKUP($A17,TranslationData!$A:$AB,KPIs!E$1,FALSE),VLOOKUP($A17,TranslationData!$A:$AB,KPIs!E$1+14,FALSE))</f>
        <v>Zero fatalities in Kazakhstan in 2019-2024</v>
      </c>
      <c r="D15" s="443"/>
      <c r="E15" s="443"/>
      <c r="F15" s="443"/>
      <c r="G15" s="443"/>
      <c r="H15" s="443"/>
      <c r="I15" s="115"/>
      <c r="J15" s="115"/>
      <c r="K15" s="115"/>
      <c r="L15" s="115"/>
    </row>
    <row r="16" spans="1:29" ht="14.25" customHeight="1" x14ac:dyDescent="0.25">
      <c r="A16" s="255"/>
      <c r="C16" s="443"/>
      <c r="D16" s="443"/>
      <c r="E16" s="443"/>
      <c r="F16" s="443"/>
      <c r="G16" s="443"/>
      <c r="H16" s="443"/>
      <c r="I16" s="115"/>
      <c r="J16" s="115"/>
      <c r="K16" s="115"/>
      <c r="L16" s="115"/>
    </row>
    <row r="17" spans="1:28" ht="14.25" customHeight="1" x14ac:dyDescent="0.25">
      <c r="A17" s="193" t="s">
        <v>1899</v>
      </c>
      <c r="C17" s="443"/>
      <c r="D17" s="443"/>
      <c r="E17" s="443"/>
      <c r="F17" s="443"/>
      <c r="G17" s="443"/>
      <c r="H17" s="443"/>
      <c r="I17" s="115"/>
      <c r="J17" s="115"/>
      <c r="K17" s="115"/>
      <c r="L17" s="115"/>
    </row>
    <row r="18" spans="1:28" ht="14.25" customHeight="1" x14ac:dyDescent="0.25">
      <c r="A18" s="255"/>
      <c r="C18" s="443"/>
      <c r="D18" s="443"/>
      <c r="E18" s="443"/>
      <c r="F18" s="443"/>
      <c r="G18" s="443"/>
      <c r="H18" s="443"/>
      <c r="I18" s="115"/>
      <c r="J18" s="115"/>
      <c r="K18" s="115"/>
      <c r="L18" s="115"/>
    </row>
    <row r="19" spans="1:28" ht="14.25" customHeight="1" x14ac:dyDescent="0.3">
      <c r="A19" s="255"/>
      <c r="B19" s="115"/>
      <c r="C19" s="443"/>
      <c r="D19" s="443"/>
      <c r="E19" s="443"/>
      <c r="F19" s="443"/>
      <c r="G19" s="443"/>
      <c r="H19" s="443"/>
      <c r="I19" s="115"/>
      <c r="J19" s="115"/>
      <c r="K19" s="115"/>
      <c r="L19" s="115"/>
    </row>
    <row r="20" spans="1:28" ht="14.25" customHeight="1" x14ac:dyDescent="0.3">
      <c r="A20" s="255"/>
      <c r="B20" s="115"/>
      <c r="C20" s="115"/>
      <c r="D20" s="115"/>
      <c r="E20" s="115"/>
      <c r="F20" s="115"/>
      <c r="G20" s="115"/>
      <c r="H20" s="115"/>
      <c r="I20" s="115"/>
      <c r="J20" s="115"/>
      <c r="K20" s="115"/>
      <c r="L20" s="115"/>
    </row>
    <row r="21" spans="1:28" ht="14.25" customHeight="1" x14ac:dyDescent="0.3">
      <c r="A21" s="255"/>
      <c r="B21" s="115"/>
      <c r="C21" s="115"/>
      <c r="D21" s="115"/>
      <c r="E21" s="115"/>
      <c r="F21" s="115"/>
      <c r="G21" s="115"/>
      <c r="H21" s="115"/>
      <c r="I21" s="115"/>
      <c r="J21" s="115"/>
      <c r="K21" s="115"/>
      <c r="L21" s="115"/>
    </row>
    <row r="22" spans="1:28" ht="14.25" customHeight="1" x14ac:dyDescent="0.3">
      <c r="A22" s="255"/>
      <c r="B22" s="115"/>
      <c r="C22" s="115"/>
      <c r="D22" s="115"/>
      <c r="E22" s="115"/>
      <c r="F22" s="115"/>
      <c r="G22" s="115"/>
      <c r="H22" s="115"/>
      <c r="I22" s="115"/>
      <c r="J22" s="115"/>
      <c r="K22" s="115"/>
      <c r="L22" s="115"/>
    </row>
    <row r="23" spans="1:28" ht="14.25" customHeight="1" x14ac:dyDescent="0.3">
      <c r="A23" s="255"/>
      <c r="B23" s="115"/>
      <c r="C23" s="115"/>
      <c r="D23" s="115"/>
      <c r="E23" s="115"/>
      <c r="F23" s="115"/>
      <c r="G23" s="115"/>
      <c r="H23" s="115"/>
      <c r="I23" s="115"/>
      <c r="J23" s="115"/>
      <c r="K23" s="115"/>
      <c r="L23" s="115"/>
    </row>
    <row r="24" spans="1:28" ht="14.25" customHeight="1" x14ac:dyDescent="0.3">
      <c r="A24" s="255"/>
      <c r="B24" s="115"/>
      <c r="C24" s="115"/>
      <c r="D24" s="115"/>
      <c r="E24" s="115"/>
      <c r="F24" s="115"/>
      <c r="G24" s="115"/>
      <c r="H24" s="115"/>
      <c r="I24" s="115"/>
      <c r="J24" s="115"/>
      <c r="K24" s="115"/>
      <c r="L24" s="115"/>
    </row>
    <row r="25" spans="1:28" s="195" customFormat="1" ht="14.25" customHeight="1" x14ac:dyDescent="0.3">
      <c r="A25" s="193" t="s">
        <v>1900</v>
      </c>
      <c r="B25" s="244"/>
      <c r="C25" s="245">
        <v>2019</v>
      </c>
      <c r="D25" s="245">
        <v>2020</v>
      </c>
      <c r="E25" s="245">
        <v>2021</v>
      </c>
      <c r="F25" s="245">
        <v>2022</v>
      </c>
      <c r="G25" s="245">
        <v>2023</v>
      </c>
      <c r="H25" s="245">
        <v>2024</v>
      </c>
      <c r="L25" s="244"/>
      <c r="M25" s="245">
        <v>2019</v>
      </c>
      <c r="N25" s="245">
        <v>2020</v>
      </c>
      <c r="O25" s="245">
        <v>2021</v>
      </c>
      <c r="P25" s="245">
        <v>2022</v>
      </c>
      <c r="Q25" s="245">
        <v>2023</v>
      </c>
      <c r="R25" s="245">
        <v>2024</v>
      </c>
      <c r="V25" s="244"/>
      <c r="W25" s="245">
        <v>2019</v>
      </c>
      <c r="X25" s="245">
        <v>2020</v>
      </c>
      <c r="Y25" s="245">
        <v>2021</v>
      </c>
      <c r="Z25" s="245">
        <v>2022</v>
      </c>
      <c r="AA25" s="245">
        <v>2023</v>
      </c>
      <c r="AB25" s="245">
        <v>2024</v>
      </c>
    </row>
    <row r="26" spans="1:28" s="195" customFormat="1" ht="14.25" customHeight="1" x14ac:dyDescent="0.3">
      <c r="A26" s="193" t="s">
        <v>1901</v>
      </c>
      <c r="B26" s="244" t="s">
        <v>337</v>
      </c>
      <c r="C26" s="244">
        <v>0</v>
      </c>
      <c r="D26" s="244">
        <v>0</v>
      </c>
      <c r="E26" s="244">
        <v>0</v>
      </c>
      <c r="F26" s="244">
        <v>0</v>
      </c>
      <c r="G26" s="244">
        <v>0</v>
      </c>
      <c r="H26" s="244">
        <v>0</v>
      </c>
      <c r="L26" s="244" t="s">
        <v>337</v>
      </c>
      <c r="M26" s="246">
        <v>0.04</v>
      </c>
      <c r="N26" s="246">
        <v>0.08</v>
      </c>
      <c r="O26" s="246">
        <v>0.04</v>
      </c>
      <c r="P26" s="246">
        <v>0</v>
      </c>
      <c r="Q26" s="246">
        <v>0</v>
      </c>
      <c r="R26" s="246">
        <v>0</v>
      </c>
      <c r="V26" s="244" t="s">
        <v>337</v>
      </c>
      <c r="W26" s="244">
        <v>116</v>
      </c>
      <c r="X26" s="244">
        <v>55</v>
      </c>
      <c r="Y26" s="244">
        <v>246</v>
      </c>
      <c r="Z26" s="244">
        <v>0</v>
      </c>
      <c r="AA26" s="244">
        <v>0</v>
      </c>
      <c r="AB26" s="244">
        <v>0</v>
      </c>
    </row>
    <row r="27" spans="1:28" ht="14.25" customHeight="1" x14ac:dyDescent="0.3">
      <c r="A27" s="255"/>
      <c r="B27" s="115"/>
      <c r="C27" s="115"/>
      <c r="D27" s="115"/>
      <c r="E27" s="115"/>
      <c r="F27" s="115"/>
      <c r="G27" s="115"/>
      <c r="H27" s="115"/>
      <c r="I27" s="115"/>
      <c r="J27" s="115"/>
      <c r="K27" s="115"/>
      <c r="L27" s="115"/>
    </row>
    <row r="28" spans="1:28" ht="30" x14ac:dyDescent="0.3">
      <c r="A28" s="193" t="s">
        <v>1903</v>
      </c>
      <c r="B28" s="372" t="str">
        <f>IF(Content!$D$6=1,VLOOKUP($A28,TranslationData!$A:$AB,KPIs!B$1,FALSE),VLOOKUP($A28,TranslationData!$A:$AB,KPIs!B$1+14,FALSE))</f>
        <v>People</v>
      </c>
      <c r="C28" s="6"/>
      <c r="D28" s="10"/>
      <c r="E28" s="4"/>
      <c r="F28" s="4"/>
      <c r="G28" s="4"/>
      <c r="H28" s="4"/>
      <c r="I28" s="115"/>
      <c r="J28" s="115"/>
      <c r="K28" s="115"/>
      <c r="L28" s="4"/>
      <c r="M28" s="4"/>
    </row>
    <row r="29" spans="1:28" ht="24.6" x14ac:dyDescent="0.3">
      <c r="A29" s="255"/>
      <c r="B29" s="79"/>
      <c r="C29" s="6"/>
      <c r="D29" s="10"/>
      <c r="E29" s="4"/>
      <c r="F29" s="4"/>
      <c r="G29" s="4"/>
      <c r="H29" s="4"/>
      <c r="I29" s="115"/>
      <c r="J29" s="115"/>
      <c r="K29" s="115"/>
      <c r="L29" s="4"/>
      <c r="M29" s="4"/>
    </row>
    <row r="30" spans="1:28" ht="21" x14ac:dyDescent="0.4">
      <c r="A30" s="193" t="s">
        <v>1904</v>
      </c>
      <c r="B30" s="241" t="str">
        <f>IF(Content!$D$6=1,VLOOKUP($A30,TranslationData!$A:$AB,KPIs!B$1,FALSE),VLOOKUP($A30,TranslationData!$A:$AB,KPIs!B$1+14,FALSE))</f>
        <v>Voluntary turnover rate</v>
      </c>
      <c r="C30" s="115"/>
      <c r="D30" s="115"/>
      <c r="E30" s="115"/>
      <c r="F30" s="241"/>
      <c r="G30" s="115"/>
      <c r="H30" s="115"/>
      <c r="I30" s="115"/>
      <c r="J30" s="115"/>
      <c r="K30" s="115"/>
      <c r="L30" s="241" t="str">
        <f>IF(Content!$D$6=1,VLOOKUP($A30,TranslationData!$A:$AB,KPIs!L$1,FALSE),VLOOKUP($A30,TranslationData!$A:$AB,KPIs!L$1+14,FALSE))</f>
        <v>Women’s representation</v>
      </c>
      <c r="V30" s="241" t="str">
        <f>IF(Content!$D$6=1,VLOOKUP($A30,TranslationData!$A:$AB,KPIs!V$1,FALSE),VLOOKUP($A30,TranslationData!$A:$AB,KPIs!V$1+14,FALSE))</f>
        <v>Employees under collective agreements</v>
      </c>
    </row>
    <row r="31" spans="1:28" s="253" customFormat="1" ht="17.399999999999999" x14ac:dyDescent="0.3">
      <c r="A31" s="193" t="s">
        <v>1905</v>
      </c>
      <c r="B31" s="252" t="str">
        <f>IF(Content!$D$6=1,VLOOKUP($A31,TranslationData!$A:$AB,KPIs!B$1,FALSE),VLOOKUP($A31,TranslationData!$A:$AB,KPIs!B$1+14,FALSE))</f>
        <v>%</v>
      </c>
      <c r="F31" s="254"/>
      <c r="L31" s="252" t="str">
        <f>IF(Content!$D$6=1,VLOOKUP($A31,TranslationData!$A:$AB,KPIs!L$1,FALSE),VLOOKUP($A31,TranslationData!$A:$AB,KPIs!L$1+14,FALSE))</f>
        <v>percentage of female employees</v>
      </c>
      <c r="P31" s="254"/>
      <c r="V31" s="252" t="str">
        <f>IF(Content!$D$6=1,VLOOKUP($A31,TranslationData!$A:$AB,KPIs!V$1,FALSE),VLOOKUP($A31,TranslationData!$A:$AB,KPIs!V$1+14,FALSE))</f>
        <v>%</v>
      </c>
      <c r="Z31" s="254"/>
    </row>
    <row r="32" spans="1:28" ht="14.25" customHeight="1" x14ac:dyDescent="0.3">
      <c r="A32" s="255"/>
      <c r="B32" s="128"/>
      <c r="C32" s="127"/>
      <c r="D32" s="135"/>
      <c r="E32" s="115"/>
      <c r="F32" s="115"/>
      <c r="G32" s="115"/>
      <c r="H32" s="115"/>
      <c r="I32" s="115"/>
      <c r="J32" s="115"/>
      <c r="K32" s="115"/>
      <c r="L32" s="115"/>
    </row>
    <row r="33" spans="1:28" ht="14.25" customHeight="1" x14ac:dyDescent="0.3">
      <c r="A33" s="255"/>
      <c r="B33" s="128"/>
      <c r="C33" s="127"/>
      <c r="D33" s="135"/>
      <c r="E33" s="115"/>
      <c r="F33" s="115"/>
      <c r="G33" s="115"/>
      <c r="H33" s="115"/>
      <c r="I33" s="115"/>
      <c r="J33" s="115"/>
      <c r="K33" s="115"/>
      <c r="L33" s="115"/>
    </row>
    <row r="34" spans="1:28" ht="14.25" customHeight="1" x14ac:dyDescent="0.3">
      <c r="A34" s="255"/>
      <c r="B34" s="128"/>
      <c r="C34" s="127"/>
      <c r="D34" s="135"/>
      <c r="E34" s="115"/>
      <c r="F34" s="115"/>
      <c r="G34" s="115"/>
      <c r="H34" s="115"/>
      <c r="I34" s="115"/>
      <c r="J34" s="115"/>
      <c r="K34" s="115"/>
      <c r="L34" s="115"/>
    </row>
    <row r="35" spans="1:28" ht="14.25" customHeight="1" x14ac:dyDescent="0.3">
      <c r="A35" s="255"/>
      <c r="B35" s="128"/>
      <c r="C35" s="127"/>
      <c r="D35" s="135"/>
      <c r="E35" s="115"/>
      <c r="F35" s="115"/>
      <c r="G35" s="115"/>
      <c r="H35" s="115"/>
      <c r="I35" s="115"/>
      <c r="J35" s="115"/>
      <c r="K35" s="115"/>
      <c r="L35" s="115"/>
    </row>
    <row r="36" spans="1:28" ht="14.25" customHeight="1" x14ac:dyDescent="0.3">
      <c r="A36" s="255"/>
      <c r="B36" s="142"/>
      <c r="C36" s="142"/>
      <c r="D36" s="126"/>
      <c r="E36" s="29"/>
      <c r="F36" s="29"/>
      <c r="G36" s="29"/>
      <c r="H36" s="29"/>
      <c r="I36" s="115"/>
      <c r="J36" s="115"/>
      <c r="K36" s="115"/>
      <c r="L36" s="29"/>
      <c r="M36" s="29"/>
    </row>
    <row r="37" spans="1:28" ht="14.25" customHeight="1" x14ac:dyDescent="0.3">
      <c r="A37" s="255"/>
      <c r="B37" s="142"/>
      <c r="C37" s="142"/>
      <c r="D37" s="126"/>
      <c r="E37" s="29"/>
      <c r="F37" s="29"/>
      <c r="G37" s="29"/>
      <c r="H37" s="29"/>
      <c r="I37" s="115"/>
      <c r="J37" s="115"/>
      <c r="K37" s="115"/>
      <c r="L37" s="29"/>
      <c r="M37" s="29"/>
    </row>
    <row r="38" spans="1:28" ht="14.25" customHeight="1" x14ac:dyDescent="0.3">
      <c r="A38" s="255"/>
      <c r="B38" s="142"/>
      <c r="C38" s="142"/>
      <c r="D38" s="126"/>
      <c r="E38" s="31"/>
      <c r="F38" s="31"/>
      <c r="G38" s="31"/>
      <c r="H38" s="31"/>
      <c r="I38" s="115"/>
      <c r="J38" s="115"/>
      <c r="K38" s="115"/>
      <c r="L38" s="31"/>
      <c r="M38" s="31"/>
    </row>
    <row r="39" spans="1:28" ht="14.25" customHeight="1" x14ac:dyDescent="0.3">
      <c r="A39" s="255"/>
      <c r="B39" s="142"/>
      <c r="C39" s="125"/>
      <c r="D39" s="126"/>
      <c r="E39" s="31"/>
      <c r="F39" s="31"/>
      <c r="G39" s="31"/>
      <c r="H39" s="31"/>
      <c r="I39" s="115"/>
      <c r="J39" s="115"/>
      <c r="K39" s="115"/>
      <c r="L39" s="31"/>
      <c r="M39" s="31"/>
    </row>
    <row r="40" spans="1:28" ht="14.25" customHeight="1" x14ac:dyDescent="0.3">
      <c r="A40" s="255"/>
      <c r="B40" s="142"/>
      <c r="C40" s="125"/>
      <c r="D40" s="126"/>
      <c r="E40" s="31"/>
      <c r="F40" s="31"/>
      <c r="G40" s="31"/>
      <c r="H40" s="31"/>
      <c r="I40" s="115"/>
      <c r="J40" s="115"/>
      <c r="K40" s="115"/>
      <c r="L40" s="31"/>
      <c r="M40" s="31"/>
    </row>
    <row r="41" spans="1:28" ht="14.25" customHeight="1" x14ac:dyDescent="0.3">
      <c r="A41" s="255"/>
      <c r="B41" s="142"/>
      <c r="C41" s="125"/>
      <c r="D41" s="126"/>
      <c r="E41" s="31"/>
      <c r="F41" s="31"/>
      <c r="G41" s="31"/>
      <c r="H41" s="31"/>
      <c r="I41" s="115"/>
      <c r="J41" s="115"/>
      <c r="K41" s="115"/>
      <c r="L41" s="31"/>
      <c r="M41" s="31"/>
    </row>
    <row r="42" spans="1:28" ht="14.25" customHeight="1" x14ac:dyDescent="0.3">
      <c r="A42" s="255"/>
      <c r="B42" s="142"/>
      <c r="C42" s="125"/>
      <c r="D42" s="126"/>
      <c r="E42" s="31"/>
      <c r="F42" s="31"/>
      <c r="G42" s="31"/>
      <c r="H42" s="31"/>
      <c r="I42" s="115"/>
      <c r="J42" s="115"/>
      <c r="K42" s="115"/>
      <c r="L42" s="31"/>
      <c r="M42" s="31"/>
    </row>
    <row r="43" spans="1:28" ht="14.25" customHeight="1" x14ac:dyDescent="0.3">
      <c r="A43" s="255"/>
      <c r="B43" s="142"/>
      <c r="C43" s="125"/>
      <c r="D43" s="126"/>
      <c r="E43" s="31"/>
      <c r="F43" s="31"/>
      <c r="G43" s="31"/>
      <c r="H43" s="31"/>
      <c r="I43" s="115"/>
      <c r="J43" s="115"/>
      <c r="K43" s="115"/>
      <c r="L43" s="31"/>
      <c r="M43" s="31"/>
    </row>
    <row r="44" spans="1:28" ht="14.25" customHeight="1" x14ac:dyDescent="0.3">
      <c r="A44" s="255"/>
      <c r="B44" s="142"/>
      <c r="C44" s="125"/>
      <c r="D44" s="126"/>
      <c r="E44" s="31"/>
      <c r="F44" s="31"/>
      <c r="G44" s="31"/>
      <c r="H44" s="31"/>
      <c r="I44" s="115"/>
      <c r="J44" s="115"/>
      <c r="K44" s="115"/>
      <c r="L44" s="31"/>
      <c r="M44" s="31"/>
    </row>
    <row r="45" spans="1:28" ht="14.25" customHeight="1" x14ac:dyDescent="0.3">
      <c r="A45" s="255"/>
      <c r="B45" s="142"/>
      <c r="C45" s="125"/>
      <c r="D45" s="126"/>
      <c r="E45" s="31"/>
      <c r="F45" s="31"/>
      <c r="G45" s="31"/>
      <c r="H45" s="31"/>
      <c r="I45" s="115"/>
      <c r="J45" s="115"/>
      <c r="K45" s="115"/>
      <c r="L45" s="31"/>
      <c r="M45" s="31"/>
    </row>
    <row r="46" spans="1:28" ht="14.25" customHeight="1" x14ac:dyDescent="0.3">
      <c r="A46" s="255"/>
      <c r="B46" s="115"/>
      <c r="C46" s="125"/>
      <c r="D46" s="126"/>
      <c r="E46" s="31"/>
      <c r="F46" s="115"/>
      <c r="G46" s="31"/>
      <c r="H46" s="31"/>
      <c r="I46" s="115"/>
      <c r="J46" s="115"/>
      <c r="K46" s="115"/>
      <c r="L46" s="115"/>
      <c r="M46" s="31"/>
    </row>
    <row r="47" spans="1:28" s="195" customFormat="1" ht="14.25" customHeight="1" x14ac:dyDescent="0.3">
      <c r="A47" s="193" t="s">
        <v>1906</v>
      </c>
      <c r="B47" s="244"/>
      <c r="C47" s="245">
        <v>2019</v>
      </c>
      <c r="D47" s="245">
        <v>2020</v>
      </c>
      <c r="E47" s="245">
        <v>2021</v>
      </c>
      <c r="F47" s="245">
        <v>2022</v>
      </c>
      <c r="G47" s="245">
        <v>2023</v>
      </c>
      <c r="H47" s="245">
        <v>2024</v>
      </c>
      <c r="L47" s="244"/>
      <c r="M47" s="245">
        <v>2019</v>
      </c>
      <c r="N47" s="245">
        <v>2020</v>
      </c>
      <c r="O47" s="245">
        <v>2021</v>
      </c>
      <c r="P47" s="245">
        <v>2022</v>
      </c>
      <c r="Q47" s="245">
        <v>2023</v>
      </c>
      <c r="R47" s="245">
        <v>2024</v>
      </c>
      <c r="V47" s="244"/>
      <c r="W47" s="245">
        <v>2019</v>
      </c>
      <c r="X47" s="245">
        <v>2020</v>
      </c>
      <c r="Y47" s="245">
        <v>2021</v>
      </c>
      <c r="Z47" s="245">
        <v>2022</v>
      </c>
      <c r="AA47" s="245">
        <v>2023</v>
      </c>
      <c r="AB47" s="245">
        <v>2024</v>
      </c>
    </row>
    <row r="48" spans="1:28" s="195" customFormat="1" ht="14.25" customHeight="1" x14ac:dyDescent="0.3">
      <c r="A48" s="193" t="s">
        <v>1907</v>
      </c>
      <c r="B48" s="244" t="s">
        <v>337</v>
      </c>
      <c r="C48" s="249">
        <f>People!E15</f>
        <v>4.2</v>
      </c>
      <c r="D48" s="249">
        <f>People!F15</f>
        <v>2.8</v>
      </c>
      <c r="E48" s="249">
        <f>People!G15</f>
        <v>4.4000000000000004</v>
      </c>
      <c r="F48" s="249">
        <f>People!H15</f>
        <v>4.5999999999999996</v>
      </c>
      <c r="G48" s="249">
        <f>People!I15</f>
        <v>1.4</v>
      </c>
      <c r="H48" s="249">
        <f>People!J15</f>
        <v>2</v>
      </c>
      <c r="L48" s="244" t="s">
        <v>337</v>
      </c>
      <c r="M48" s="244">
        <f>People!E23</f>
        <v>18</v>
      </c>
      <c r="N48" s="244">
        <f>People!F23</f>
        <v>18</v>
      </c>
      <c r="O48" s="244">
        <f>People!G23</f>
        <v>19</v>
      </c>
      <c r="P48" s="244">
        <f>People!H23</f>
        <v>20</v>
      </c>
      <c r="Q48" s="244">
        <f>People!I23</f>
        <v>20</v>
      </c>
      <c r="R48" s="244">
        <f>People!J23</f>
        <v>21</v>
      </c>
      <c r="V48" s="244" t="s">
        <v>337</v>
      </c>
      <c r="W48" s="244">
        <f>People!E20</f>
        <v>98</v>
      </c>
      <c r="X48" s="244">
        <f>People!F20</f>
        <v>97</v>
      </c>
      <c r="Y48" s="244">
        <f>People!G20</f>
        <v>93</v>
      </c>
      <c r="Z48" s="244">
        <f>People!H20</f>
        <v>93</v>
      </c>
      <c r="AA48" s="244">
        <f>People!I20</f>
        <v>91</v>
      </c>
      <c r="AB48" s="244">
        <f>People!J20</f>
        <v>89</v>
      </c>
    </row>
    <row r="49" spans="1:26" ht="14.25" customHeight="1" x14ac:dyDescent="0.3">
      <c r="A49" s="255"/>
      <c r="B49" s="115"/>
      <c r="C49" s="125"/>
      <c r="D49" s="126"/>
      <c r="E49" s="31"/>
      <c r="F49" s="31"/>
      <c r="G49" s="31"/>
      <c r="H49" s="31"/>
      <c r="I49" s="115"/>
      <c r="J49" s="115"/>
      <c r="K49" s="115"/>
      <c r="L49" s="31"/>
      <c r="M49" s="31"/>
    </row>
    <row r="50" spans="1:26" ht="30" x14ac:dyDescent="0.3">
      <c r="A50" s="193" t="s">
        <v>1909</v>
      </c>
      <c r="B50" s="373" t="str">
        <f>IF(Content!$D$6=1,VLOOKUP($A50,TranslationData!$A:$AB,KPIs!B$1,FALSE),VLOOKUP($A50,TranslationData!$A:$AB,KPIs!B$1+14,FALSE))</f>
        <v>Environment</v>
      </c>
      <c r="C50" s="6"/>
      <c r="D50" s="10"/>
      <c r="E50" s="4"/>
      <c r="F50" s="4"/>
      <c r="G50" s="4"/>
      <c r="H50" s="4"/>
      <c r="I50" s="115"/>
      <c r="J50" s="115"/>
      <c r="K50" s="115"/>
      <c r="L50" s="4"/>
      <c r="M50" s="4"/>
    </row>
    <row r="51" spans="1:26" ht="24.6" x14ac:dyDescent="0.3">
      <c r="A51" s="255"/>
      <c r="B51" s="79"/>
      <c r="C51" s="6"/>
      <c r="D51" s="10"/>
      <c r="E51" s="4"/>
      <c r="F51" s="4"/>
      <c r="G51" s="4"/>
      <c r="H51" s="4"/>
      <c r="I51" s="115"/>
      <c r="J51" s="115"/>
      <c r="K51" s="115"/>
      <c r="L51" s="4"/>
      <c r="M51" s="4"/>
    </row>
    <row r="52" spans="1:26" ht="21" x14ac:dyDescent="0.4">
      <c r="A52" s="193" t="s">
        <v>1910</v>
      </c>
      <c r="B52" s="241" t="str">
        <f>IF(Content!$D$6=1,VLOOKUP($A52,TranslationData!$A:$AB,KPIs!B$1,FALSE),VLOOKUP($A52,TranslationData!$A:$AB,KPIs!B$1+14,FALSE))</f>
        <v>Fresh water withdrawal</v>
      </c>
      <c r="C52" s="125"/>
      <c r="D52" s="126"/>
      <c r="E52" s="31"/>
      <c r="F52" s="241"/>
      <c r="G52" s="31"/>
      <c r="H52" s="31"/>
      <c r="I52" s="115"/>
      <c r="J52" s="115"/>
      <c r="K52" s="115"/>
      <c r="L52" s="241" t="str">
        <f>IF(Content!$D$6=1,VLOOKUP($A52,TranslationData!$A:$AB,KPIs!L$1,FALSE),VLOOKUP($A52,TranslationData!$A:$AB,KPIs!L$1+14,FALSE))</f>
        <v>Share of water recycled/reused</v>
      </c>
      <c r="M52" s="31"/>
      <c r="V52" s="241" t="str">
        <f>IF(Content!$D$6=1,VLOOKUP($A52,TranslationData!$A:$AB,KPIs!V$1,FALSE),VLOOKUP($A52,TranslationData!$A:$AB,KPIs!V$1+14,FALSE))</f>
        <v>Share of waste reused and recycled</v>
      </c>
    </row>
    <row r="53" spans="1:26" s="253" customFormat="1" ht="17.399999999999999" x14ac:dyDescent="0.3">
      <c r="A53" s="193" t="s">
        <v>1911</v>
      </c>
      <c r="B53" s="252" t="str">
        <f>IF(Content!$D$6=1,VLOOKUP($A53,TranslationData!$A:$AB,KPIs!B$1,FALSE),VLOOKUP($A53,TranslationData!$A:$AB,KPIs!B$1+14,FALSE))</f>
        <v>m³ per tonne of ore processed</v>
      </c>
      <c r="F53" s="254"/>
      <c r="L53" s="252" t="str">
        <f>IF(Content!$D$6=1,VLOOKUP($A53,TranslationData!$A:$AB,KPIs!L$1,FALSE),VLOOKUP($A53,TranslationData!$A:$AB,KPIs!L$1+14,FALSE))</f>
        <v>%</v>
      </c>
      <c r="P53" s="254"/>
      <c r="V53" s="252" t="str">
        <f>IF(Content!$D$6=1,VLOOKUP($A53,TranslationData!$A:$AB,KPIs!V$1,FALSE),VLOOKUP($A53,TranslationData!$A:$AB,KPIs!V$1+14,FALSE))</f>
        <v>%</v>
      </c>
      <c r="Z53" s="254"/>
    </row>
    <row r="54" spans="1:26" ht="14.25" customHeight="1" x14ac:dyDescent="0.3">
      <c r="A54" s="255"/>
      <c r="B54" s="142"/>
      <c r="C54" s="125"/>
      <c r="D54" s="126"/>
      <c r="E54" s="31"/>
      <c r="F54" s="31"/>
      <c r="G54" s="31"/>
      <c r="H54" s="31"/>
      <c r="I54" s="115"/>
      <c r="J54" s="115"/>
      <c r="K54" s="115"/>
      <c r="L54" s="31"/>
      <c r="M54" s="31"/>
    </row>
    <row r="55" spans="1:26" ht="14.25" customHeight="1" x14ac:dyDescent="0.3">
      <c r="A55" s="255"/>
      <c r="B55" s="142"/>
      <c r="C55" s="125"/>
      <c r="D55" s="126"/>
      <c r="E55" s="31"/>
      <c r="F55" s="31"/>
      <c r="G55" s="31"/>
      <c r="H55" s="31"/>
      <c r="I55" s="115"/>
      <c r="J55" s="115"/>
      <c r="K55" s="115"/>
      <c r="L55" s="31"/>
      <c r="M55" s="31"/>
    </row>
    <row r="56" spans="1:26" ht="14.25" customHeight="1" x14ac:dyDescent="0.3">
      <c r="A56" s="255"/>
      <c r="B56" s="142"/>
      <c r="C56" s="125"/>
      <c r="D56" s="126"/>
      <c r="E56" s="31"/>
      <c r="F56" s="31"/>
      <c r="G56" s="31"/>
      <c r="H56" s="31"/>
      <c r="I56" s="115"/>
      <c r="J56" s="115"/>
      <c r="K56" s="115"/>
      <c r="L56" s="31"/>
      <c r="M56" s="31"/>
    </row>
    <row r="57" spans="1:26" ht="14.25" customHeight="1" x14ac:dyDescent="0.3">
      <c r="A57" s="255"/>
      <c r="B57" s="142"/>
      <c r="C57" s="125"/>
      <c r="D57" s="126"/>
      <c r="E57" s="31"/>
      <c r="F57" s="31"/>
      <c r="G57" s="31"/>
      <c r="H57" s="31"/>
      <c r="I57" s="115"/>
      <c r="J57" s="115"/>
      <c r="K57" s="115"/>
      <c r="L57" s="31"/>
      <c r="M57" s="31"/>
    </row>
    <row r="58" spans="1:26" ht="14.25" customHeight="1" x14ac:dyDescent="0.3">
      <c r="A58" s="255"/>
      <c r="B58" s="142"/>
      <c r="C58" s="125"/>
      <c r="D58" s="126"/>
      <c r="E58" s="31"/>
      <c r="F58" s="31"/>
      <c r="G58" s="31"/>
      <c r="H58" s="31"/>
      <c r="I58" s="115"/>
      <c r="J58" s="115"/>
      <c r="K58" s="115"/>
      <c r="L58" s="31"/>
      <c r="M58" s="31"/>
    </row>
    <row r="59" spans="1:26" ht="14.25" customHeight="1" x14ac:dyDescent="0.3">
      <c r="A59" s="255"/>
      <c r="B59" s="142"/>
      <c r="C59" s="125"/>
      <c r="D59" s="126"/>
      <c r="E59" s="31"/>
      <c r="F59" s="31"/>
      <c r="G59" s="31"/>
      <c r="H59" s="31"/>
      <c r="I59" s="115"/>
      <c r="J59" s="115"/>
      <c r="K59" s="115"/>
      <c r="L59" s="31"/>
      <c r="M59" s="31"/>
    </row>
    <row r="60" spans="1:26" ht="14.25" customHeight="1" x14ac:dyDescent="0.3">
      <c r="A60" s="255"/>
      <c r="B60" s="142"/>
      <c r="C60" s="125"/>
      <c r="D60" s="126"/>
      <c r="E60" s="31"/>
      <c r="F60" s="31"/>
      <c r="G60" s="31"/>
      <c r="H60" s="31"/>
      <c r="I60" s="115"/>
      <c r="J60" s="115"/>
      <c r="K60" s="115"/>
      <c r="L60" s="31"/>
      <c r="M60" s="31"/>
    </row>
    <row r="61" spans="1:26" ht="14.25" customHeight="1" x14ac:dyDescent="0.3">
      <c r="A61" s="255"/>
      <c r="B61" s="142"/>
      <c r="C61" s="125"/>
      <c r="D61" s="126"/>
      <c r="E61" s="31"/>
      <c r="F61" s="31"/>
      <c r="G61" s="31"/>
      <c r="H61" s="31"/>
      <c r="I61" s="115"/>
      <c r="J61" s="115"/>
      <c r="K61" s="115"/>
      <c r="L61" s="31"/>
      <c r="M61" s="31"/>
    </row>
    <row r="62" spans="1:26" ht="14.25" customHeight="1" x14ac:dyDescent="0.3">
      <c r="A62" s="255"/>
      <c r="B62" s="142"/>
      <c r="C62" s="125"/>
      <c r="D62" s="126"/>
      <c r="E62" s="31"/>
      <c r="F62" s="31"/>
      <c r="G62" s="31"/>
      <c r="H62" s="31"/>
      <c r="I62" s="115"/>
      <c r="J62" s="115"/>
      <c r="K62" s="115"/>
      <c r="L62" s="31"/>
      <c r="M62" s="31"/>
    </row>
    <row r="63" spans="1:26" ht="14.25" customHeight="1" x14ac:dyDescent="0.3">
      <c r="A63" s="255"/>
      <c r="B63" s="142"/>
      <c r="C63" s="125"/>
      <c r="D63" s="126"/>
      <c r="E63" s="31"/>
      <c r="F63" s="31"/>
      <c r="G63" s="31"/>
      <c r="H63" s="31"/>
      <c r="I63" s="115"/>
      <c r="J63" s="115"/>
      <c r="K63" s="115"/>
      <c r="L63" s="31"/>
      <c r="M63" s="31"/>
    </row>
    <row r="64" spans="1:26" ht="14.25" customHeight="1" x14ac:dyDescent="0.3">
      <c r="A64" s="255"/>
      <c r="B64" s="142"/>
      <c r="C64" s="125"/>
      <c r="D64" s="126"/>
      <c r="E64" s="31"/>
      <c r="F64" s="31"/>
      <c r="G64" s="31"/>
      <c r="H64" s="31"/>
      <c r="I64" s="115"/>
      <c r="J64" s="115"/>
      <c r="K64" s="115"/>
      <c r="L64" s="31"/>
      <c r="M64" s="31"/>
    </row>
    <row r="65" spans="1:28" ht="14.25" customHeight="1" x14ac:dyDescent="0.3">
      <c r="A65" s="255"/>
      <c r="B65" s="142"/>
      <c r="C65" s="125"/>
      <c r="D65" s="126"/>
      <c r="E65" s="31"/>
      <c r="F65" s="31"/>
      <c r="G65" s="31"/>
      <c r="H65" s="31"/>
      <c r="I65" s="115"/>
      <c r="J65" s="115"/>
      <c r="K65" s="115"/>
      <c r="L65" s="31"/>
      <c r="M65" s="31"/>
    </row>
    <row r="66" spans="1:28" ht="14.25" customHeight="1" x14ac:dyDescent="0.3">
      <c r="A66" s="255"/>
      <c r="B66" s="142"/>
      <c r="C66" s="125"/>
      <c r="D66" s="126"/>
      <c r="E66" s="31"/>
      <c r="F66" s="31"/>
      <c r="G66" s="31"/>
      <c r="H66" s="31"/>
      <c r="I66" s="115"/>
      <c r="J66" s="115"/>
      <c r="K66" s="115"/>
      <c r="L66" s="31"/>
      <c r="M66" s="31"/>
    </row>
    <row r="67" spans="1:28" ht="14.25" customHeight="1" x14ac:dyDescent="0.3">
      <c r="A67" s="255"/>
      <c r="B67" s="142"/>
      <c r="C67" s="125"/>
      <c r="D67" s="126"/>
      <c r="E67" s="31"/>
      <c r="F67" s="31"/>
      <c r="G67" s="31"/>
      <c r="H67" s="31"/>
      <c r="I67" s="115"/>
      <c r="J67" s="115"/>
      <c r="K67" s="115"/>
      <c r="L67" s="31"/>
      <c r="M67" s="31"/>
    </row>
    <row r="68" spans="1:28" ht="14.25" customHeight="1" x14ac:dyDescent="0.3">
      <c r="A68" s="255"/>
      <c r="B68" s="142"/>
      <c r="C68" s="125"/>
      <c r="D68" s="126"/>
      <c r="E68" s="31"/>
      <c r="F68" s="31"/>
      <c r="G68" s="31"/>
      <c r="H68" s="31"/>
      <c r="I68" s="115"/>
      <c r="J68" s="115"/>
      <c r="K68" s="115"/>
      <c r="L68" s="31"/>
      <c r="M68" s="31"/>
    </row>
    <row r="69" spans="1:28" s="195" customFormat="1" ht="14.25" customHeight="1" x14ac:dyDescent="0.3">
      <c r="A69" s="193" t="s">
        <v>1912</v>
      </c>
      <c r="B69" s="244"/>
      <c r="C69" s="245">
        <v>2019</v>
      </c>
      <c r="D69" s="245">
        <v>2020</v>
      </c>
      <c r="E69" s="245">
        <v>2021</v>
      </c>
      <c r="F69" s="245">
        <v>2022</v>
      </c>
      <c r="G69" s="245">
        <v>2023</v>
      </c>
      <c r="H69" s="245">
        <v>2024</v>
      </c>
      <c r="L69" s="244"/>
      <c r="M69" s="245">
        <v>2019</v>
      </c>
      <c r="N69" s="245">
        <v>2020</v>
      </c>
      <c r="O69" s="245">
        <v>2021</v>
      </c>
      <c r="P69" s="245">
        <v>2022</v>
      </c>
      <c r="Q69" s="245">
        <v>2023</v>
      </c>
      <c r="R69" s="245">
        <v>2024</v>
      </c>
      <c r="V69" s="244"/>
      <c r="W69" s="245">
        <v>2019</v>
      </c>
      <c r="X69" s="245">
        <v>2020</v>
      </c>
      <c r="Y69" s="245">
        <v>2021</v>
      </c>
      <c r="Z69" s="245">
        <v>2022</v>
      </c>
      <c r="AA69" s="245">
        <v>2023</v>
      </c>
      <c r="AB69" s="245">
        <v>2024</v>
      </c>
    </row>
    <row r="70" spans="1:28" s="195" customFormat="1" ht="14.25" customHeight="1" x14ac:dyDescent="0.3">
      <c r="A70" s="193" t="s">
        <v>1913</v>
      </c>
      <c r="B70" s="244" t="s">
        <v>337</v>
      </c>
      <c r="C70" s="244">
        <f>Environment!E36</f>
        <v>336</v>
      </c>
      <c r="D70" s="244">
        <f>Environment!F36</f>
        <v>227</v>
      </c>
      <c r="E70" s="244">
        <f>Environment!G36</f>
        <v>195</v>
      </c>
      <c r="F70" s="244">
        <f>Environment!H36</f>
        <v>188</v>
      </c>
      <c r="G70" s="244">
        <f>Environment!I36</f>
        <v>178</v>
      </c>
      <c r="H70" s="244">
        <f>Environment!J36</f>
        <v>50</v>
      </c>
      <c r="I70" s="250"/>
      <c r="J70" s="250"/>
      <c r="K70" s="250"/>
      <c r="L70" s="244" t="s">
        <v>337</v>
      </c>
      <c r="M70" s="244">
        <f>Environment!E34</f>
        <v>81</v>
      </c>
      <c r="N70" s="244">
        <f>Environment!F34</f>
        <v>85</v>
      </c>
      <c r="O70" s="244">
        <f>Environment!G34</f>
        <v>88</v>
      </c>
      <c r="P70" s="244">
        <f>Environment!H34</f>
        <v>90</v>
      </c>
      <c r="Q70" s="244">
        <f>Environment!I34</f>
        <v>90</v>
      </c>
      <c r="R70" s="244">
        <f>Environment!J34</f>
        <v>96</v>
      </c>
      <c r="V70" s="244" t="s">
        <v>337</v>
      </c>
      <c r="W70" s="244">
        <f>Environment!E63</f>
        <v>4</v>
      </c>
      <c r="X70" s="244">
        <f>Environment!F63</f>
        <v>4</v>
      </c>
      <c r="Y70" s="244">
        <f>Environment!G63</f>
        <v>5</v>
      </c>
      <c r="Z70" s="244">
        <f>Environment!H63</f>
        <v>10</v>
      </c>
      <c r="AA70" s="244">
        <f>Environment!I63</f>
        <v>8</v>
      </c>
      <c r="AB70" s="244">
        <f>Environment!J63</f>
        <v>8</v>
      </c>
    </row>
    <row r="71" spans="1:28" ht="14.25" customHeight="1" x14ac:dyDescent="0.3">
      <c r="A71" s="255"/>
      <c r="B71" s="142"/>
      <c r="C71" s="125"/>
      <c r="D71" s="126"/>
      <c r="E71" s="31"/>
      <c r="F71" s="31"/>
      <c r="G71" s="31"/>
      <c r="H71" s="31"/>
      <c r="I71" s="31"/>
      <c r="J71" s="31"/>
      <c r="K71" s="31"/>
      <c r="L71" s="31"/>
      <c r="M71" s="31"/>
      <c r="N71" s="31"/>
      <c r="O71" s="31"/>
      <c r="P71" s="31"/>
      <c r="Q71" s="31"/>
      <c r="R71" s="31"/>
    </row>
    <row r="72" spans="1:28" ht="30" x14ac:dyDescent="0.3">
      <c r="A72" s="193" t="s">
        <v>1915</v>
      </c>
      <c r="B72" s="373" t="s">
        <v>1433</v>
      </c>
      <c r="C72" s="6"/>
      <c r="D72" s="10"/>
      <c r="E72" s="4"/>
      <c r="F72" s="4"/>
      <c r="G72" s="4"/>
      <c r="H72" s="4"/>
      <c r="I72" s="115"/>
      <c r="J72" s="115"/>
      <c r="K72" s="115"/>
      <c r="L72" s="4"/>
      <c r="M72" s="4"/>
    </row>
    <row r="73" spans="1:28" ht="24.6" x14ac:dyDescent="0.3">
      <c r="A73" s="255"/>
      <c r="B73" s="79"/>
      <c r="C73" s="6"/>
      <c r="D73" s="10"/>
      <c r="E73" s="4"/>
      <c r="F73" s="4"/>
      <c r="G73" s="4"/>
      <c r="H73" s="4"/>
      <c r="I73" s="115"/>
      <c r="J73" s="115"/>
      <c r="K73" s="115"/>
      <c r="L73" s="4"/>
      <c r="M73" s="4"/>
    </row>
    <row r="74" spans="1:28" ht="21" x14ac:dyDescent="0.4">
      <c r="A74" s="193" t="s">
        <v>1916</v>
      </c>
      <c r="B74" s="241" t="str">
        <f>IF(Content!$D$6=1,VLOOKUP($A74,TranslationData!$A:$AB,KPIs!B$1,FALSE),VLOOKUP($A74,TranslationData!$A:$AB,KPIs!B$1+14,FALSE))</f>
        <v>GHG emission intensity</v>
      </c>
      <c r="C74" s="125"/>
      <c r="D74" s="126"/>
      <c r="E74" s="31"/>
      <c r="F74" s="241"/>
      <c r="G74" s="31"/>
      <c r="H74" s="31"/>
      <c r="I74" s="115"/>
      <c r="J74" s="115"/>
      <c r="K74" s="115"/>
      <c r="L74" s="241" t="str">
        <f>IF(Content!$D$6=1,VLOOKUP($A74,TranslationData!$A:$AB,KPIs!L$1,FALSE),VLOOKUP($A74,TranslationData!$A:$AB,KPIs!L$1+14,FALSE))</f>
        <v>Absolute GHG emissions</v>
      </c>
      <c r="M74" s="31"/>
      <c r="V74" s="241" t="str">
        <f>IF(Content!$D$6=1,VLOOKUP($A74,TranslationData!$A:$AB,KPIs!V$1,FALSE),VLOOKUP($A74,TranslationData!$A:$AB,KPIs!V$1+14,FALSE))</f>
        <v>Share of renewables in electricity consumption</v>
      </c>
    </row>
    <row r="75" spans="1:28" s="253" customFormat="1" ht="17.399999999999999" x14ac:dyDescent="0.3">
      <c r="A75" s="193" t="s">
        <v>1917</v>
      </c>
      <c r="B75" s="252" t="str">
        <f>IF(Content!$D$6=1,VLOOKUP($A75,TranslationData!$A:$AB,KPIs!B$1,FALSE),VLOOKUP($A75,TranslationData!$A:$AB,KPIs!B$1+14,FALSE))</f>
        <v>(Scopes 1 and 2), kg CO₂e per ounce of gold equivalent</v>
      </c>
      <c r="F75" s="254"/>
      <c r="L75" s="252" t="str">
        <f>IF(Content!$D$6=1,VLOOKUP($A75,TranslationData!$A:$AB,KPIs!L$1,FALSE),VLOOKUP($A75,TranslationData!$A:$AB,KPIs!L$1+14,FALSE))</f>
        <v>(Scopes 1 and 2), Kt CO₂e</v>
      </c>
      <c r="P75" s="254"/>
      <c r="V75" s="252" t="str">
        <f>IF(Content!$D$6=1,VLOOKUP($A75,TranslationData!$A:$AB,KPIs!V$1,FALSE),VLOOKUP($A75,TranslationData!$A:$AB,KPIs!V$1+14,FALSE))</f>
        <v>%</v>
      </c>
      <c r="Z75" s="254"/>
    </row>
    <row r="76" spans="1:28" ht="14.25" customHeight="1" x14ac:dyDescent="0.3">
      <c r="A76" s="255"/>
      <c r="B76" s="142"/>
      <c r="C76" s="125"/>
      <c r="D76" s="126"/>
      <c r="E76" s="31"/>
      <c r="F76" s="31"/>
      <c r="G76" s="31"/>
      <c r="H76" s="31"/>
      <c r="I76" s="31"/>
      <c r="J76" s="31"/>
      <c r="K76" s="31"/>
      <c r="L76" s="31"/>
      <c r="M76" s="31"/>
      <c r="N76" s="31"/>
      <c r="O76" s="31"/>
      <c r="P76" s="31"/>
      <c r="Q76" s="31"/>
      <c r="R76" s="31"/>
    </row>
    <row r="77" spans="1:28" ht="14.25" customHeight="1" x14ac:dyDescent="0.3">
      <c r="A77" s="255"/>
      <c r="B77" s="142"/>
      <c r="C77" s="125"/>
      <c r="D77" s="126"/>
      <c r="E77" s="31"/>
      <c r="F77" s="31"/>
      <c r="G77" s="31"/>
      <c r="H77" s="31"/>
      <c r="I77" s="31"/>
      <c r="J77" s="31"/>
      <c r="K77" s="31"/>
      <c r="L77" s="31"/>
      <c r="M77" s="31"/>
      <c r="N77" s="31"/>
      <c r="O77" s="31"/>
      <c r="P77" s="31"/>
      <c r="Q77" s="31"/>
      <c r="R77" s="31"/>
    </row>
    <row r="78" spans="1:28" ht="14.25" customHeight="1" x14ac:dyDescent="0.3">
      <c r="A78" s="255"/>
      <c r="B78" s="142"/>
      <c r="C78" s="125"/>
      <c r="D78" s="126"/>
      <c r="E78" s="31"/>
      <c r="F78" s="31"/>
      <c r="G78" s="31"/>
      <c r="H78" s="31"/>
      <c r="I78" s="31"/>
      <c r="J78" s="31"/>
      <c r="K78" s="31"/>
      <c r="L78" s="31"/>
      <c r="M78" s="31"/>
      <c r="N78" s="31"/>
      <c r="O78" s="31"/>
      <c r="P78" s="31"/>
      <c r="Q78" s="31"/>
      <c r="R78" s="31"/>
    </row>
    <row r="79" spans="1:28" ht="14.25" customHeight="1" x14ac:dyDescent="0.3">
      <c r="A79" s="255"/>
      <c r="B79" s="142"/>
      <c r="C79" s="125"/>
      <c r="D79" s="126"/>
      <c r="E79" s="31"/>
      <c r="F79" s="31"/>
      <c r="G79" s="31"/>
      <c r="H79" s="31"/>
      <c r="I79" s="31"/>
      <c r="J79" s="31"/>
      <c r="K79" s="31"/>
      <c r="L79" s="31"/>
      <c r="M79" s="31"/>
      <c r="N79" s="31"/>
      <c r="O79" s="31"/>
      <c r="P79" s="31"/>
      <c r="Q79" s="31"/>
      <c r="R79" s="31"/>
    </row>
    <row r="80" spans="1:28" ht="14.25" customHeight="1" x14ac:dyDescent="0.3">
      <c r="A80" s="255"/>
      <c r="B80" s="142"/>
      <c r="C80" s="125"/>
      <c r="D80" s="126"/>
      <c r="E80" s="31"/>
      <c r="F80" s="31"/>
      <c r="G80" s="31"/>
      <c r="H80" s="31"/>
      <c r="I80" s="31"/>
      <c r="J80" s="31"/>
      <c r="K80" s="31"/>
      <c r="L80" s="31"/>
      <c r="M80" s="31"/>
      <c r="N80" s="31"/>
      <c r="O80" s="31"/>
      <c r="P80" s="31"/>
      <c r="Q80" s="31"/>
      <c r="R80" s="31"/>
    </row>
    <row r="81" spans="1:28" ht="14.25" customHeight="1" x14ac:dyDescent="0.3">
      <c r="A81" s="255"/>
      <c r="B81" s="142"/>
      <c r="C81" s="125"/>
      <c r="D81" s="126"/>
      <c r="E81" s="31"/>
      <c r="F81" s="31"/>
      <c r="G81" s="31"/>
      <c r="H81" s="31"/>
      <c r="I81" s="31"/>
      <c r="J81" s="31"/>
      <c r="K81" s="31"/>
      <c r="L81" s="31"/>
      <c r="M81" s="31"/>
      <c r="N81" s="31"/>
      <c r="O81" s="31"/>
      <c r="P81" s="31"/>
      <c r="Q81" s="31"/>
      <c r="R81" s="31"/>
    </row>
    <row r="82" spans="1:28" ht="14.25" customHeight="1" x14ac:dyDescent="0.3">
      <c r="A82" s="255"/>
      <c r="B82" s="142"/>
      <c r="C82" s="125"/>
      <c r="D82" s="126"/>
      <c r="E82" s="31"/>
      <c r="F82" s="31"/>
      <c r="G82" s="31"/>
      <c r="H82" s="31"/>
      <c r="I82" s="31"/>
      <c r="J82" s="31"/>
      <c r="K82" s="31"/>
      <c r="L82" s="31"/>
      <c r="M82" s="31"/>
      <c r="N82" s="31"/>
      <c r="O82" s="31"/>
      <c r="P82" s="31"/>
      <c r="Q82" s="31"/>
      <c r="R82" s="31"/>
    </row>
    <row r="83" spans="1:28" ht="14.25" customHeight="1" x14ac:dyDescent="0.3">
      <c r="A83" s="255"/>
      <c r="B83" s="142"/>
      <c r="C83" s="125"/>
      <c r="D83" s="126"/>
      <c r="E83" s="31"/>
      <c r="F83" s="31"/>
      <c r="G83" s="31"/>
      <c r="H83" s="31"/>
      <c r="I83" s="31"/>
      <c r="J83" s="31"/>
      <c r="K83" s="31"/>
      <c r="L83" s="31"/>
      <c r="M83" s="31"/>
      <c r="N83" s="31"/>
      <c r="O83" s="31"/>
      <c r="P83" s="31"/>
      <c r="Q83" s="31"/>
      <c r="R83" s="31"/>
    </row>
    <row r="84" spans="1:28" ht="14.25" customHeight="1" x14ac:dyDescent="0.3">
      <c r="A84" s="255"/>
      <c r="B84" s="142"/>
      <c r="C84" s="125"/>
      <c r="D84" s="126"/>
      <c r="E84" s="31"/>
      <c r="F84" s="31"/>
      <c r="G84" s="31"/>
      <c r="H84" s="31"/>
      <c r="I84" s="31"/>
      <c r="J84" s="31"/>
      <c r="K84" s="31"/>
      <c r="L84" s="31"/>
      <c r="M84" s="31"/>
      <c r="N84" s="31"/>
      <c r="O84" s="31"/>
      <c r="P84" s="31"/>
      <c r="Q84" s="31"/>
      <c r="R84" s="31"/>
    </row>
    <row r="85" spans="1:28" ht="14.25" customHeight="1" x14ac:dyDescent="0.3">
      <c r="A85" s="255"/>
      <c r="B85" s="142"/>
      <c r="C85" s="125"/>
      <c r="D85" s="126"/>
      <c r="E85" s="31"/>
      <c r="F85" s="31"/>
      <c r="G85" s="31"/>
      <c r="H85" s="31"/>
      <c r="I85" s="31"/>
      <c r="J85" s="31"/>
      <c r="K85" s="31"/>
      <c r="L85" s="31"/>
      <c r="M85" s="31"/>
      <c r="N85" s="31"/>
      <c r="O85" s="31"/>
      <c r="P85" s="31"/>
      <c r="Q85" s="31"/>
      <c r="R85" s="31"/>
    </row>
    <row r="86" spans="1:28" ht="14.25" customHeight="1" x14ac:dyDescent="0.3">
      <c r="A86" s="255"/>
      <c r="B86" s="142"/>
      <c r="C86" s="125"/>
      <c r="D86" s="126"/>
      <c r="E86" s="31"/>
      <c r="F86" s="31"/>
      <c r="G86" s="31"/>
      <c r="H86" s="31"/>
      <c r="I86" s="31"/>
      <c r="J86" s="31"/>
      <c r="K86" s="31"/>
      <c r="L86" s="31"/>
      <c r="M86" s="31"/>
      <c r="N86" s="31"/>
      <c r="O86" s="31"/>
      <c r="P86" s="31"/>
      <c r="Q86" s="31"/>
      <c r="R86" s="31"/>
    </row>
    <row r="87" spans="1:28" ht="14.25" customHeight="1" x14ac:dyDescent="0.3">
      <c r="A87" s="255"/>
      <c r="B87" s="142"/>
      <c r="C87" s="125"/>
      <c r="D87" s="126"/>
      <c r="E87" s="31"/>
      <c r="F87" s="31"/>
      <c r="G87" s="31"/>
      <c r="H87" s="31"/>
      <c r="I87" s="31"/>
      <c r="J87" s="31"/>
      <c r="K87" s="31"/>
      <c r="L87" s="31"/>
      <c r="M87" s="31"/>
      <c r="N87" s="31"/>
      <c r="O87" s="31"/>
      <c r="P87" s="31"/>
      <c r="Q87" s="31"/>
      <c r="R87" s="31"/>
    </row>
    <row r="88" spans="1:28" ht="14.25" customHeight="1" x14ac:dyDescent="0.3">
      <c r="A88" s="255"/>
      <c r="B88" s="142"/>
      <c r="C88" s="125"/>
      <c r="D88" s="126"/>
      <c r="E88" s="31"/>
      <c r="F88" s="31"/>
      <c r="G88" s="31"/>
      <c r="H88" s="31"/>
      <c r="I88" s="31"/>
      <c r="J88" s="31"/>
      <c r="K88" s="31"/>
      <c r="L88" s="31"/>
      <c r="M88" s="31"/>
      <c r="N88" s="31"/>
      <c r="O88" s="31"/>
      <c r="P88" s="31"/>
      <c r="Q88" s="31"/>
      <c r="R88" s="31"/>
    </row>
    <row r="89" spans="1:28" ht="14.25" customHeight="1" x14ac:dyDescent="0.3">
      <c r="A89" s="255"/>
      <c r="B89" s="142"/>
      <c r="C89" s="125"/>
      <c r="D89" s="126"/>
      <c r="E89" s="31"/>
      <c r="F89" s="31"/>
      <c r="G89" s="31"/>
      <c r="H89" s="31"/>
      <c r="I89" s="31"/>
      <c r="J89" s="31"/>
      <c r="K89" s="31"/>
      <c r="L89" s="31"/>
      <c r="M89" s="31"/>
      <c r="N89" s="31"/>
      <c r="O89" s="31"/>
      <c r="P89" s="31"/>
      <c r="Q89" s="31"/>
      <c r="R89" s="31"/>
    </row>
    <row r="90" spans="1:28" ht="14.25" customHeight="1" x14ac:dyDescent="0.3">
      <c r="A90" s="255"/>
      <c r="B90" s="142"/>
      <c r="C90" s="125"/>
      <c r="D90" s="126"/>
      <c r="E90" s="31"/>
      <c r="F90" s="31"/>
      <c r="G90" s="31"/>
      <c r="H90" s="31"/>
      <c r="I90" s="31"/>
      <c r="J90" s="31"/>
      <c r="K90" s="31"/>
      <c r="L90" s="31"/>
      <c r="M90" s="31"/>
      <c r="N90" s="31"/>
      <c r="O90" s="31"/>
      <c r="P90" s="31"/>
      <c r="Q90" s="31"/>
      <c r="R90" s="31"/>
    </row>
    <row r="91" spans="1:28" s="195" customFormat="1" ht="14.25" customHeight="1" x14ac:dyDescent="0.3">
      <c r="A91" s="193" t="s">
        <v>1918</v>
      </c>
      <c r="B91" s="244"/>
      <c r="C91" s="245">
        <v>2019</v>
      </c>
      <c r="D91" s="245">
        <v>2020</v>
      </c>
      <c r="E91" s="245">
        <v>2021</v>
      </c>
      <c r="F91" s="245">
        <v>2022</v>
      </c>
      <c r="G91" s="245">
        <v>2023</v>
      </c>
      <c r="H91" s="245">
        <v>2024</v>
      </c>
      <c r="I91" s="250"/>
      <c r="J91" s="250"/>
      <c r="K91" s="250"/>
      <c r="L91" s="244"/>
      <c r="M91" s="245">
        <v>2019</v>
      </c>
      <c r="N91" s="245">
        <v>2020</v>
      </c>
      <c r="O91" s="245">
        <v>2021</v>
      </c>
      <c r="P91" s="245">
        <v>2022</v>
      </c>
      <c r="Q91" s="245">
        <v>2023</v>
      </c>
      <c r="R91" s="245">
        <v>2024</v>
      </c>
      <c r="V91" s="244"/>
      <c r="W91" s="245">
        <v>2019</v>
      </c>
      <c r="X91" s="245">
        <v>2020</v>
      </c>
      <c r="Y91" s="245">
        <v>2021</v>
      </c>
      <c r="Z91" s="245">
        <v>2022</v>
      </c>
      <c r="AA91" s="245">
        <v>2023</v>
      </c>
      <c r="AB91" s="245">
        <v>2024</v>
      </c>
    </row>
    <row r="92" spans="1:28" s="195" customFormat="1" ht="14.25" customHeight="1" x14ac:dyDescent="0.3">
      <c r="A92" s="193" t="s">
        <v>1919</v>
      </c>
      <c r="B92" s="244" t="s">
        <v>337</v>
      </c>
      <c r="C92" s="244">
        <f>'Climate and Energy'!E30</f>
        <v>855</v>
      </c>
      <c r="D92" s="244">
        <f>'Climate and Energy'!F30</f>
        <v>762</v>
      </c>
      <c r="E92" s="244">
        <f>'Climate and Energy'!G30</f>
        <v>765</v>
      </c>
      <c r="F92" s="244">
        <f>'Climate and Energy'!H30</f>
        <v>772</v>
      </c>
      <c r="G92" s="244">
        <f>'Climate and Energy'!I30</f>
        <v>947</v>
      </c>
      <c r="H92" s="244">
        <f>'Climate and Energy'!J30</f>
        <v>998</v>
      </c>
      <c r="I92" s="250"/>
      <c r="J92" s="250"/>
      <c r="K92" s="250"/>
      <c r="L92" s="244" t="s">
        <v>337</v>
      </c>
      <c r="M92" s="244">
        <f>'Climate and Energy'!E18/1000</f>
        <v>424.827</v>
      </c>
      <c r="N92" s="244">
        <f>'Climate and Energy'!F18/1000</f>
        <v>411.91699999999997</v>
      </c>
      <c r="O92" s="244">
        <f>'Climate and Energy'!G18/1000</f>
        <v>426.85300000000001</v>
      </c>
      <c r="P92" s="244">
        <f>'Climate and Energy'!H18/1000</f>
        <v>417.48200000000003</v>
      </c>
      <c r="Q92" s="244">
        <f>'Climate and Energy'!I18/1000</f>
        <v>459.74</v>
      </c>
      <c r="R92" s="244">
        <f>'Climate and Energy'!J18/1000</f>
        <v>488.7808</v>
      </c>
      <c r="V92" s="244" t="s">
        <v>337</v>
      </c>
      <c r="W92" s="244">
        <v>0</v>
      </c>
      <c r="X92" s="244">
        <v>9.6</v>
      </c>
      <c r="Y92" s="244">
        <v>11.6</v>
      </c>
      <c r="Z92" s="244">
        <v>20.3</v>
      </c>
      <c r="AA92" s="244">
        <v>8.1</v>
      </c>
      <c r="AB92" s="244">
        <v>0</v>
      </c>
    </row>
    <row r="93" spans="1:28" ht="14.25" customHeight="1" x14ac:dyDescent="0.3">
      <c r="A93" s="255"/>
      <c r="B93" s="142"/>
      <c r="C93" s="125"/>
      <c r="D93" s="126"/>
      <c r="E93" s="31"/>
      <c r="F93" s="31"/>
      <c r="G93" s="31"/>
      <c r="H93" s="31"/>
      <c r="I93" s="31"/>
      <c r="J93" s="31"/>
      <c r="K93" s="31"/>
      <c r="L93" s="31"/>
      <c r="M93" s="31"/>
      <c r="N93" s="31"/>
      <c r="O93" s="31"/>
      <c r="P93" s="31"/>
      <c r="Q93" s="31"/>
      <c r="R93" s="31"/>
    </row>
    <row r="94" spans="1:28" ht="30" x14ac:dyDescent="0.3">
      <c r="A94" s="193" t="s">
        <v>1921</v>
      </c>
      <c r="B94" s="374" t="str">
        <f>IF(Content!$D$6=1,VLOOKUP($A94,TranslationData!$A:$AB,KPIs!B$1,FALSE),VLOOKUP($A94,TranslationData!$A:$AB,KPIs!B$1+14,FALSE))</f>
        <v>Stakeholder engagement</v>
      </c>
      <c r="C94" s="6"/>
      <c r="D94" s="10"/>
      <c r="E94" s="4"/>
      <c r="F94" s="4"/>
      <c r="G94" s="4"/>
      <c r="H94" s="4"/>
      <c r="I94" s="115"/>
      <c r="J94" s="115"/>
      <c r="K94" s="115"/>
      <c r="L94" s="4"/>
      <c r="M94" s="4"/>
    </row>
    <row r="95" spans="1:28" ht="24.6" x14ac:dyDescent="0.3">
      <c r="A95" s="255"/>
      <c r="B95" s="79"/>
      <c r="C95" s="6"/>
      <c r="D95" s="10"/>
      <c r="E95" s="4"/>
      <c r="F95" s="4"/>
      <c r="G95" s="4"/>
      <c r="H95" s="4"/>
      <c r="I95" s="115"/>
      <c r="J95" s="115"/>
      <c r="K95" s="115"/>
      <c r="L95" s="4"/>
      <c r="M95" s="4"/>
    </row>
    <row r="96" spans="1:28" ht="21" x14ac:dyDescent="0.4">
      <c r="A96" s="193" t="s">
        <v>1922</v>
      </c>
      <c r="B96" s="241" t="str">
        <f>IF(Content!$D$6=1,VLOOKUP($A96,TranslationData!$A:$AB,KPIs!B$1,FALSE),VLOOKUP($A96,TranslationData!$A:$AB,KPIs!B$1+14,FALSE))</f>
        <v>Community investment</v>
      </c>
      <c r="C96" s="125"/>
      <c r="D96" s="126"/>
      <c r="E96" s="31"/>
      <c r="F96" s="241"/>
      <c r="G96" s="31"/>
      <c r="H96" s="31"/>
      <c r="I96" s="115"/>
      <c r="J96" s="115"/>
      <c r="K96" s="115"/>
      <c r="L96" s="241" t="str">
        <f>IF(Content!$D$6=1,VLOOKUP($A96,TranslationData!$A:$AB,KPIs!L$1,FALSE),VLOOKUP($A96,TranslationData!$A:$AB,KPIs!L$1+14,FALSE))</f>
        <v>Communities enquiries</v>
      </c>
      <c r="P96" s="241"/>
      <c r="V96" s="241" t="str">
        <f>IF(Content!$D$6=1,VLOOKUP($A96,TranslationData!$A:$AB,KPIs!V$1,FALSE),VLOOKUP($A96,TranslationData!$A:$AB,KPIs!V$1+14,FALSE))</f>
        <v>Stakeholder meetings</v>
      </c>
    </row>
    <row r="97" spans="1:26" s="253" customFormat="1" ht="17.399999999999999" x14ac:dyDescent="0.3">
      <c r="A97" s="193" t="s">
        <v>1923</v>
      </c>
      <c r="B97" s="252" t="str">
        <f>IF(Content!$D$6=1,VLOOKUP($A97,TranslationData!$A:$AB,KPIs!B$1,FALSE),VLOOKUP($A97,TranslationData!$A:$AB,KPIs!B$1+14,FALSE))</f>
        <v>US$ thousand</v>
      </c>
      <c r="F97" s="254"/>
      <c r="L97" s="252" t="str">
        <f>IF(Content!$D$6=1,VLOOKUP($A97,TranslationData!$A:$AB,KPIs!L$1,FALSE),VLOOKUP($A97,TranslationData!$A:$AB,KPIs!L$1+14,FALSE))</f>
        <v>number</v>
      </c>
      <c r="P97" s="254"/>
      <c r="V97" s="252" t="str">
        <f>IF(Content!$D$6=1,VLOOKUP($A97,TranslationData!$A:$AB,KPIs!V$1,FALSE),VLOOKUP($A97,TranslationData!$A:$AB,KPIs!V$1+14,FALSE))</f>
        <v>number</v>
      </c>
      <c r="Z97" s="254"/>
    </row>
    <row r="98" spans="1:26" ht="14.25" customHeight="1" x14ac:dyDescent="0.3">
      <c r="A98" s="255"/>
      <c r="B98" s="142"/>
      <c r="C98" s="125"/>
      <c r="D98" s="126"/>
      <c r="E98" s="31"/>
      <c r="F98" s="31"/>
      <c r="G98" s="31"/>
      <c r="H98" s="31"/>
      <c r="I98" s="31"/>
      <c r="J98" s="31"/>
      <c r="K98" s="31"/>
      <c r="L98" s="31"/>
    </row>
    <row r="99" spans="1:26" ht="14.25" customHeight="1" x14ac:dyDescent="0.3">
      <c r="A99" s="255"/>
      <c r="B99" s="142"/>
      <c r="C99" s="125"/>
      <c r="D99" s="126"/>
      <c r="E99" s="31"/>
      <c r="F99" s="31"/>
      <c r="G99" s="31"/>
      <c r="H99" s="31"/>
      <c r="I99" s="31"/>
      <c r="J99" s="31"/>
      <c r="K99" s="31"/>
      <c r="L99" s="31"/>
    </row>
    <row r="100" spans="1:26" ht="14.25" customHeight="1" x14ac:dyDescent="0.3">
      <c r="A100" s="255"/>
      <c r="B100" s="142"/>
      <c r="C100" s="125"/>
      <c r="D100" s="126"/>
      <c r="E100" s="31"/>
      <c r="F100" s="31"/>
      <c r="G100" s="31"/>
      <c r="H100" s="31"/>
      <c r="I100" s="31"/>
      <c r="J100" s="31"/>
      <c r="K100" s="31"/>
      <c r="L100" s="31"/>
    </row>
    <row r="101" spans="1:26" ht="14.25" customHeight="1" x14ac:dyDescent="0.3">
      <c r="A101" s="255"/>
      <c r="B101" s="142"/>
      <c r="C101" s="125"/>
      <c r="D101" s="126"/>
      <c r="E101" s="31"/>
      <c r="F101" s="31"/>
      <c r="G101" s="31"/>
      <c r="H101" s="31"/>
      <c r="I101" s="31"/>
      <c r="J101" s="31"/>
      <c r="K101" s="31"/>
      <c r="L101" s="31"/>
    </row>
    <row r="102" spans="1:26" ht="14.25" customHeight="1" x14ac:dyDescent="0.3">
      <c r="A102" s="255"/>
      <c r="B102" s="142"/>
      <c r="C102" s="125"/>
      <c r="D102" s="126"/>
      <c r="E102" s="31"/>
      <c r="F102" s="31"/>
      <c r="G102" s="31"/>
      <c r="H102" s="31"/>
      <c r="I102" s="31"/>
      <c r="J102" s="31"/>
      <c r="K102" s="31"/>
      <c r="L102" s="31"/>
    </row>
    <row r="103" spans="1:26" ht="14.25" customHeight="1" x14ac:dyDescent="0.3">
      <c r="A103" s="255"/>
      <c r="B103" s="142"/>
      <c r="C103" s="125"/>
      <c r="D103" s="126"/>
      <c r="E103" s="31"/>
      <c r="F103" s="31"/>
      <c r="G103" s="31"/>
      <c r="H103" s="31"/>
      <c r="I103" s="31"/>
      <c r="J103" s="31"/>
      <c r="K103" s="31"/>
      <c r="L103" s="31"/>
    </row>
    <row r="104" spans="1:26" ht="14.25" customHeight="1" x14ac:dyDescent="0.3">
      <c r="A104" s="255"/>
      <c r="B104" s="142"/>
      <c r="C104" s="125"/>
      <c r="D104" s="126"/>
      <c r="E104" s="31"/>
      <c r="F104" s="31"/>
      <c r="G104" s="31"/>
      <c r="H104" s="31"/>
      <c r="I104" s="31"/>
      <c r="J104" s="31"/>
      <c r="K104" s="31"/>
      <c r="L104" s="31"/>
    </row>
    <row r="105" spans="1:26" ht="14.25" customHeight="1" x14ac:dyDescent="0.3">
      <c r="A105" s="255"/>
      <c r="B105" s="142"/>
      <c r="C105" s="125"/>
      <c r="D105" s="126"/>
      <c r="E105" s="31"/>
      <c r="F105" s="31"/>
      <c r="G105" s="31"/>
      <c r="H105" s="31"/>
      <c r="I105" s="31"/>
      <c r="J105" s="31"/>
      <c r="K105" s="31"/>
      <c r="L105" s="31"/>
    </row>
    <row r="106" spans="1:26" ht="14.25" customHeight="1" x14ac:dyDescent="0.3">
      <c r="A106" s="255"/>
      <c r="B106" s="142"/>
      <c r="C106" s="125"/>
      <c r="D106" s="126"/>
      <c r="E106" s="31"/>
      <c r="F106" s="31"/>
      <c r="G106" s="31"/>
      <c r="H106" s="31"/>
      <c r="I106" s="31"/>
      <c r="J106" s="31"/>
      <c r="K106" s="31"/>
      <c r="L106" s="31"/>
    </row>
    <row r="107" spans="1:26" ht="14.25" customHeight="1" x14ac:dyDescent="0.3">
      <c r="A107" s="255"/>
      <c r="B107" s="142"/>
      <c r="C107" s="125"/>
      <c r="D107" s="126"/>
      <c r="E107" s="31"/>
      <c r="F107" s="31"/>
      <c r="G107" s="31"/>
      <c r="H107" s="31"/>
      <c r="I107" s="31"/>
      <c r="J107" s="31"/>
      <c r="K107" s="31"/>
      <c r="L107" s="31"/>
    </row>
    <row r="108" spans="1:26" ht="14.25" customHeight="1" x14ac:dyDescent="0.3">
      <c r="A108" s="255"/>
      <c r="B108" s="142"/>
      <c r="C108" s="125"/>
      <c r="D108" s="126"/>
      <c r="E108" s="31"/>
      <c r="F108" s="31"/>
      <c r="G108" s="31"/>
      <c r="H108" s="31"/>
      <c r="I108" s="31"/>
      <c r="J108" s="31"/>
      <c r="K108" s="31"/>
      <c r="L108" s="31"/>
    </row>
    <row r="109" spans="1:26" ht="14.25" customHeight="1" x14ac:dyDescent="0.3">
      <c r="A109" s="255"/>
      <c r="B109" s="142"/>
      <c r="C109" s="125"/>
      <c r="D109" s="126"/>
      <c r="E109" s="31"/>
      <c r="F109" s="31"/>
      <c r="G109" s="31"/>
      <c r="H109" s="31"/>
      <c r="I109" s="31"/>
      <c r="J109" s="31"/>
      <c r="K109" s="31"/>
      <c r="L109" s="31"/>
    </row>
    <row r="110" spans="1:26" ht="14.25" customHeight="1" x14ac:dyDescent="0.3">
      <c r="A110" s="255"/>
      <c r="B110" s="142"/>
      <c r="C110" s="125"/>
      <c r="D110" s="126"/>
      <c r="E110" s="31"/>
      <c r="F110" s="31"/>
      <c r="G110" s="31"/>
      <c r="H110" s="31"/>
      <c r="I110" s="31"/>
      <c r="J110" s="31"/>
      <c r="K110" s="31"/>
      <c r="L110" s="31"/>
    </row>
    <row r="111" spans="1:26" ht="14.25" customHeight="1" x14ac:dyDescent="0.3">
      <c r="A111" s="255"/>
      <c r="B111" s="142"/>
      <c r="C111" s="125"/>
      <c r="D111" s="126"/>
      <c r="E111" s="31"/>
      <c r="F111" s="31"/>
      <c r="G111" s="31"/>
      <c r="H111" s="31"/>
      <c r="I111" s="31"/>
      <c r="J111" s="31"/>
      <c r="K111" s="31"/>
      <c r="L111" s="31"/>
    </row>
    <row r="112" spans="1:26" ht="14.25" customHeight="1" x14ac:dyDescent="0.3">
      <c r="A112" s="255"/>
      <c r="B112" s="142"/>
      <c r="C112" s="125"/>
      <c r="D112" s="126"/>
      <c r="E112" s="31"/>
      <c r="F112" s="31"/>
      <c r="G112" s="31"/>
      <c r="H112" s="31"/>
      <c r="I112" s="31"/>
      <c r="J112" s="31"/>
      <c r="K112" s="31"/>
      <c r="L112" s="31"/>
    </row>
    <row r="113" spans="1:28" ht="14.25" customHeight="1" x14ac:dyDescent="0.3">
      <c r="A113" s="193" t="s">
        <v>1924</v>
      </c>
      <c r="B113" s="247"/>
      <c r="C113" s="248">
        <v>2019</v>
      </c>
      <c r="D113" s="248">
        <v>2020</v>
      </c>
      <c r="E113" s="248">
        <v>2021</v>
      </c>
      <c r="F113" s="248">
        <v>2022</v>
      </c>
      <c r="G113" s="248">
        <v>2023</v>
      </c>
      <c r="H113" s="248">
        <v>2024</v>
      </c>
      <c r="I113" s="31"/>
      <c r="J113" s="31"/>
      <c r="K113" s="31"/>
      <c r="L113" s="247"/>
      <c r="M113" s="248">
        <v>2019</v>
      </c>
      <c r="N113" s="248">
        <v>2020</v>
      </c>
      <c r="O113" s="248">
        <v>2021</v>
      </c>
      <c r="P113" s="248">
        <v>2022</v>
      </c>
      <c r="Q113" s="248">
        <v>2023</v>
      </c>
      <c r="R113" s="248">
        <v>2024</v>
      </c>
      <c r="V113" s="247"/>
      <c r="W113" s="248">
        <v>2019</v>
      </c>
      <c r="X113" s="248">
        <v>2020</v>
      </c>
      <c r="Y113" s="248">
        <v>2021</v>
      </c>
      <c r="Z113" s="248">
        <v>2022</v>
      </c>
      <c r="AA113" s="248">
        <v>2023</v>
      </c>
      <c r="AB113" s="248">
        <v>2024</v>
      </c>
    </row>
    <row r="114" spans="1:28" s="195" customFormat="1" ht="14.25" customHeight="1" x14ac:dyDescent="0.3">
      <c r="A114" s="193" t="s">
        <v>1925</v>
      </c>
      <c r="B114" s="244" t="s">
        <v>337</v>
      </c>
      <c r="C114" s="244">
        <f>TranslationData!J452</f>
        <v>7071</v>
      </c>
      <c r="D114" s="244">
        <f>TranslationData!K452</f>
        <v>7254</v>
      </c>
      <c r="E114" s="244">
        <f>TranslationData!L452</f>
        <v>7437</v>
      </c>
      <c r="F114" s="244">
        <f>TranslationData!M452</f>
        <v>8823</v>
      </c>
      <c r="G114" s="244">
        <f>TranslationData!N452</f>
        <v>7283</v>
      </c>
      <c r="H114" s="244">
        <f>TranslationData!O452</f>
        <v>9829</v>
      </c>
      <c r="I114" s="250"/>
      <c r="J114" s="250"/>
      <c r="K114" s="250"/>
      <c r="L114" s="244" t="s">
        <v>337</v>
      </c>
      <c r="M114" s="244">
        <f>Communities!E21</f>
        <v>173</v>
      </c>
      <c r="N114" s="244">
        <f>Communities!F21</f>
        <v>150</v>
      </c>
      <c r="O114" s="244">
        <f>Communities!G21</f>
        <v>129</v>
      </c>
      <c r="P114" s="244">
        <f>Communities!H21</f>
        <v>223</v>
      </c>
      <c r="Q114" s="244">
        <f>Communities!I21</f>
        <v>335</v>
      </c>
      <c r="R114" s="244">
        <f>Communities!J21</f>
        <v>271</v>
      </c>
      <c r="V114" s="244" t="s">
        <v>337</v>
      </c>
      <c r="W114" s="244">
        <f>Communities!E33</f>
        <v>22</v>
      </c>
      <c r="X114" s="244">
        <f>Communities!F33</f>
        <v>15</v>
      </c>
      <c r="Y114" s="244">
        <f>Communities!G33</f>
        <v>14</v>
      </c>
      <c r="Z114" s="244">
        <f>Communities!H33</f>
        <v>22</v>
      </c>
      <c r="AA114" s="244">
        <f>Communities!I33</f>
        <v>21</v>
      </c>
      <c r="AB114" s="244">
        <f>Communities!J33</f>
        <v>24</v>
      </c>
    </row>
    <row r="115" spans="1:28" ht="14.25" customHeight="1" x14ac:dyDescent="0.3">
      <c r="A115" s="255" t="str">
        <f t="shared" ref="A115:A116" si="0">IF(COUNTA(B115:AC115)&gt;0,"!","")</f>
        <v/>
      </c>
      <c r="B115" s="142"/>
      <c r="C115" s="125"/>
      <c r="D115" s="126"/>
      <c r="E115" s="31"/>
      <c r="F115" s="31"/>
      <c r="G115" s="31"/>
      <c r="H115" s="31"/>
      <c r="I115" s="31"/>
      <c r="J115" s="31"/>
      <c r="K115" s="31"/>
      <c r="L115" s="31"/>
    </row>
    <row r="116" spans="1:28" ht="14.25" customHeight="1" x14ac:dyDescent="0.3">
      <c r="A116" s="255" t="str">
        <f t="shared" si="0"/>
        <v/>
      </c>
      <c r="B116" s="142"/>
      <c r="C116" s="125"/>
      <c r="D116" s="126"/>
      <c r="E116" s="31"/>
      <c r="F116" s="31"/>
      <c r="G116" s="31"/>
      <c r="H116" s="31"/>
      <c r="I116" s="31"/>
      <c r="J116" s="31"/>
      <c r="K116" s="31"/>
      <c r="L116" s="31"/>
    </row>
    <row r="117" spans="1:28" ht="14.25" customHeight="1" x14ac:dyDescent="0.3">
      <c r="A117" s="230"/>
      <c r="B117" s="142"/>
      <c r="C117" s="125"/>
      <c r="D117" s="126"/>
      <c r="E117" s="31"/>
      <c r="F117" s="31"/>
      <c r="G117" s="31"/>
      <c r="H117" s="31"/>
      <c r="I117" s="31"/>
      <c r="J117" s="31"/>
      <c r="K117" s="31"/>
      <c r="L117" s="31"/>
    </row>
    <row r="118" spans="1:28" ht="14.25" customHeight="1" x14ac:dyDescent="0.3">
      <c r="A118" s="230"/>
      <c r="B118" s="142"/>
      <c r="C118" s="125"/>
      <c r="D118" s="126"/>
      <c r="E118" s="31"/>
      <c r="F118" s="31"/>
      <c r="G118" s="31"/>
      <c r="H118" s="31"/>
      <c r="I118" s="31"/>
      <c r="J118" s="31"/>
      <c r="K118" s="31"/>
      <c r="L118" s="31"/>
    </row>
    <row r="119" spans="1:28" ht="14.25" customHeight="1" x14ac:dyDescent="0.3">
      <c r="A119" s="230"/>
      <c r="B119" s="142"/>
      <c r="C119" s="125"/>
      <c r="D119" s="126"/>
      <c r="E119" s="31"/>
      <c r="F119" s="31"/>
      <c r="G119" s="31"/>
      <c r="H119" s="31"/>
      <c r="I119" s="31"/>
      <c r="J119" s="31"/>
      <c r="K119" s="31"/>
      <c r="L119" s="31"/>
    </row>
    <row r="120" spans="1:28" ht="14.25" customHeight="1" x14ac:dyDescent="0.3">
      <c r="A120" s="230"/>
      <c r="B120" s="142"/>
      <c r="C120" s="125"/>
      <c r="D120" s="126"/>
      <c r="E120" s="31"/>
      <c r="F120" s="31"/>
      <c r="G120" s="31"/>
      <c r="H120" s="31"/>
      <c r="I120" s="31"/>
      <c r="J120" s="31"/>
      <c r="K120" s="31"/>
      <c r="L120" s="31"/>
    </row>
    <row r="121" spans="1:28" ht="14.25" customHeight="1" x14ac:dyDescent="0.3">
      <c r="A121" s="230"/>
      <c r="B121" s="142"/>
      <c r="C121" s="125"/>
      <c r="D121" s="126"/>
      <c r="E121" s="31"/>
      <c r="F121" s="31"/>
      <c r="G121" s="31"/>
      <c r="H121" s="31"/>
      <c r="I121" s="31"/>
      <c r="J121" s="31"/>
      <c r="K121" s="31"/>
      <c r="L121" s="31"/>
    </row>
    <row r="122" spans="1:28" ht="14.25" customHeight="1" x14ac:dyDescent="0.3">
      <c r="A122" s="230"/>
      <c r="B122" s="142"/>
      <c r="C122" s="125"/>
      <c r="D122" s="126"/>
      <c r="E122" s="31"/>
      <c r="F122" s="31"/>
      <c r="G122" s="31"/>
      <c r="H122" s="31"/>
      <c r="I122" s="31"/>
      <c r="J122" s="31"/>
      <c r="K122" s="31"/>
      <c r="L122" s="31"/>
    </row>
    <row r="123" spans="1:28" ht="14.25" customHeight="1" x14ac:dyDescent="0.3">
      <c r="A123" s="230"/>
      <c r="B123" s="142"/>
      <c r="C123" s="125"/>
      <c r="D123" s="126"/>
      <c r="E123" s="31"/>
      <c r="F123" s="31"/>
      <c r="G123" s="31"/>
      <c r="H123" s="31"/>
      <c r="I123" s="31"/>
      <c r="J123" s="31"/>
      <c r="K123" s="31"/>
      <c r="L123" s="31"/>
    </row>
    <row r="124" spans="1:28" ht="14.25" customHeight="1" x14ac:dyDescent="0.3">
      <c r="A124" s="230"/>
      <c r="B124" s="142"/>
      <c r="C124" s="125"/>
      <c r="D124" s="126"/>
      <c r="E124" s="31"/>
      <c r="F124" s="31"/>
      <c r="G124" s="31"/>
      <c r="H124" s="31"/>
      <c r="I124" s="31"/>
      <c r="J124" s="31"/>
      <c r="K124" s="31"/>
      <c r="L124" s="31"/>
    </row>
    <row r="125" spans="1:28" ht="14.25" customHeight="1" x14ac:dyDescent="0.3">
      <c r="A125" s="230"/>
      <c r="B125" s="142"/>
      <c r="C125" s="125"/>
      <c r="D125" s="126"/>
      <c r="E125" s="31"/>
      <c r="F125" s="31"/>
      <c r="G125" s="31"/>
      <c r="H125" s="31"/>
      <c r="I125" s="31"/>
      <c r="J125" s="31"/>
      <c r="K125" s="31"/>
      <c r="L125" s="31"/>
    </row>
    <row r="126" spans="1:28" ht="10.199999999999999" x14ac:dyDescent="0.3">
      <c r="A126" s="230"/>
      <c r="B126" s="142"/>
      <c r="C126" s="125"/>
      <c r="D126" s="126"/>
      <c r="E126" s="31"/>
      <c r="F126" s="31"/>
      <c r="G126" s="31"/>
      <c r="H126" s="31"/>
      <c r="I126" s="31"/>
      <c r="J126" s="31"/>
      <c r="K126" s="31"/>
      <c r="L126" s="31"/>
    </row>
    <row r="127" spans="1:28" ht="10.199999999999999" x14ac:dyDescent="0.3">
      <c r="A127" s="230"/>
      <c r="B127" s="142"/>
      <c r="C127" s="125"/>
      <c r="D127" s="126"/>
      <c r="E127" s="31"/>
      <c r="F127" s="31"/>
      <c r="G127" s="31"/>
      <c r="H127" s="31"/>
      <c r="I127" s="31"/>
      <c r="J127" s="31"/>
      <c r="K127" s="31"/>
      <c r="L127" s="31"/>
    </row>
    <row r="128" spans="1:28" ht="10.199999999999999" x14ac:dyDescent="0.3">
      <c r="A128" s="230"/>
      <c r="B128" s="142"/>
      <c r="C128" s="125"/>
      <c r="D128" s="126"/>
      <c r="E128" s="31"/>
      <c r="F128" s="31"/>
      <c r="G128" s="31"/>
      <c r="H128" s="31"/>
      <c r="I128" s="31"/>
      <c r="J128" s="31"/>
      <c r="K128" s="31"/>
      <c r="L128" s="31"/>
    </row>
    <row r="129" spans="1:12" ht="10.199999999999999" x14ac:dyDescent="0.3">
      <c r="A129" s="230"/>
      <c r="B129" s="142"/>
      <c r="C129" s="125"/>
      <c r="D129" s="126"/>
      <c r="E129" s="31"/>
      <c r="F129" s="31"/>
      <c r="G129" s="31"/>
      <c r="H129" s="31"/>
      <c r="I129" s="31"/>
      <c r="J129" s="31"/>
      <c r="K129" s="31"/>
      <c r="L129" s="31"/>
    </row>
    <row r="130" spans="1:12" ht="10.199999999999999" x14ac:dyDescent="0.3">
      <c r="A130" s="230"/>
      <c r="B130" s="142"/>
      <c r="C130" s="125"/>
      <c r="D130" s="126"/>
      <c r="E130" s="31"/>
      <c r="F130" s="31"/>
      <c r="G130" s="31"/>
      <c r="H130" s="31"/>
      <c r="I130" s="31"/>
      <c r="J130" s="31"/>
      <c r="K130" s="31"/>
      <c r="L130" s="31"/>
    </row>
    <row r="131" spans="1:12" ht="10.199999999999999" x14ac:dyDescent="0.3">
      <c r="A131" s="230"/>
      <c r="B131" s="142"/>
      <c r="C131" s="125"/>
      <c r="D131" s="126"/>
      <c r="E131" s="31"/>
      <c r="F131" s="31"/>
      <c r="G131" s="31"/>
      <c r="H131" s="31"/>
      <c r="I131" s="31"/>
      <c r="J131" s="31"/>
      <c r="K131" s="31"/>
      <c r="L131" s="31"/>
    </row>
    <row r="132" spans="1:12" ht="10.199999999999999" x14ac:dyDescent="0.3">
      <c r="A132" s="230"/>
      <c r="B132" s="142"/>
      <c r="C132" s="125"/>
      <c r="D132" s="126"/>
      <c r="E132" s="31"/>
      <c r="F132" s="31"/>
      <c r="G132" s="31"/>
      <c r="H132" s="31"/>
      <c r="I132" s="31"/>
      <c r="J132" s="31"/>
      <c r="K132" s="31"/>
      <c r="L132" s="31"/>
    </row>
    <row r="133" spans="1:12" ht="10.199999999999999" x14ac:dyDescent="0.3">
      <c r="A133" s="230"/>
      <c r="B133" s="142"/>
      <c r="C133" s="125"/>
      <c r="D133" s="126"/>
      <c r="E133" s="31"/>
      <c r="F133" s="31"/>
      <c r="G133" s="31"/>
      <c r="H133" s="31"/>
      <c r="I133" s="31"/>
      <c r="J133" s="31"/>
      <c r="K133" s="31"/>
      <c r="L133" s="31"/>
    </row>
    <row r="134" spans="1:12" ht="10.199999999999999" x14ac:dyDescent="0.3">
      <c r="A134" s="230"/>
      <c r="B134" s="142"/>
      <c r="C134" s="125"/>
      <c r="D134" s="126"/>
      <c r="E134" s="31"/>
      <c r="F134" s="31"/>
      <c r="G134" s="31"/>
      <c r="H134" s="31"/>
      <c r="I134" s="31"/>
      <c r="J134" s="31"/>
      <c r="K134" s="31"/>
      <c r="L134" s="31"/>
    </row>
    <row r="135" spans="1:12" ht="10.199999999999999" x14ac:dyDescent="0.3">
      <c r="A135" s="230"/>
      <c r="B135" s="142"/>
      <c r="C135" s="125"/>
      <c r="D135" s="126"/>
      <c r="E135" s="31"/>
      <c r="F135" s="31"/>
      <c r="G135" s="31"/>
      <c r="H135" s="31"/>
      <c r="I135" s="31"/>
      <c r="J135" s="31"/>
      <c r="K135" s="31"/>
      <c r="L135" s="31"/>
    </row>
    <row r="136" spans="1:12" ht="10.199999999999999" x14ac:dyDescent="0.3">
      <c r="A136" s="230"/>
      <c r="B136" s="142"/>
      <c r="C136" s="125"/>
      <c r="D136" s="126"/>
      <c r="E136" s="31"/>
      <c r="F136" s="31"/>
      <c r="G136" s="31"/>
      <c r="H136" s="31"/>
      <c r="I136" s="31"/>
      <c r="J136" s="31"/>
      <c r="K136" s="31"/>
      <c r="L136" s="31"/>
    </row>
    <row r="137" spans="1:12" ht="10.199999999999999" x14ac:dyDescent="0.3">
      <c r="A137" s="230"/>
      <c r="B137" s="142"/>
      <c r="C137" s="125"/>
      <c r="D137" s="126"/>
      <c r="E137" s="31"/>
      <c r="F137" s="31"/>
      <c r="G137" s="31"/>
      <c r="H137" s="31"/>
      <c r="I137" s="31"/>
      <c r="J137" s="31"/>
      <c r="K137" s="31"/>
      <c r="L137" s="31"/>
    </row>
    <row r="138" spans="1:12" ht="10.199999999999999" x14ac:dyDescent="0.3">
      <c r="A138" s="230"/>
      <c r="B138" s="142"/>
      <c r="C138" s="125"/>
      <c r="D138" s="126"/>
      <c r="E138" s="31"/>
      <c r="F138" s="31"/>
      <c r="G138" s="31"/>
      <c r="H138" s="31"/>
      <c r="I138" s="31"/>
      <c r="J138" s="31"/>
      <c r="K138" s="31"/>
      <c r="L138" s="31"/>
    </row>
    <row r="139" spans="1:12" ht="10.199999999999999" x14ac:dyDescent="0.3">
      <c r="A139" s="230"/>
      <c r="B139" s="142"/>
      <c r="C139" s="125"/>
      <c r="D139" s="126"/>
      <c r="E139" s="31"/>
      <c r="F139" s="31"/>
      <c r="G139" s="31"/>
      <c r="H139" s="31"/>
      <c r="I139" s="31"/>
      <c r="J139" s="31"/>
      <c r="K139" s="31"/>
      <c r="L139" s="31"/>
    </row>
    <row r="140" spans="1:12" ht="10.199999999999999" x14ac:dyDescent="0.3">
      <c r="A140" s="230"/>
      <c r="B140" s="142"/>
      <c r="C140" s="125"/>
      <c r="D140" s="126"/>
      <c r="E140" s="31"/>
      <c r="F140" s="31"/>
      <c r="G140" s="31"/>
      <c r="H140" s="31"/>
      <c r="I140" s="31"/>
      <c r="J140" s="31"/>
      <c r="K140" s="31"/>
      <c r="L140" s="31"/>
    </row>
    <row r="141" spans="1:12" ht="10.199999999999999" x14ac:dyDescent="0.3">
      <c r="A141" s="230"/>
      <c r="B141" s="142"/>
      <c r="C141" s="125"/>
      <c r="D141" s="126"/>
      <c r="E141" s="31"/>
      <c r="F141" s="31"/>
      <c r="G141" s="31"/>
      <c r="H141" s="31"/>
      <c r="I141" s="31"/>
      <c r="J141" s="31"/>
      <c r="K141" s="31"/>
      <c r="L141" s="31"/>
    </row>
    <row r="142" spans="1:12" ht="10.199999999999999" x14ac:dyDescent="0.3">
      <c r="A142" s="230"/>
      <c r="B142" s="142"/>
      <c r="C142" s="125"/>
      <c r="D142" s="126"/>
      <c r="E142" s="31"/>
      <c r="F142" s="31"/>
      <c r="G142" s="31"/>
      <c r="H142" s="31"/>
      <c r="I142" s="31"/>
      <c r="J142" s="31"/>
      <c r="K142" s="31"/>
      <c r="L142" s="31"/>
    </row>
    <row r="143" spans="1:12" ht="10.199999999999999" x14ac:dyDescent="0.3">
      <c r="A143" s="230"/>
      <c r="B143" s="142"/>
      <c r="C143" s="125"/>
      <c r="D143" s="126"/>
      <c r="E143" s="31"/>
      <c r="F143" s="31"/>
      <c r="G143" s="31"/>
      <c r="H143" s="31"/>
      <c r="I143" s="31"/>
      <c r="J143" s="31"/>
      <c r="K143" s="31"/>
      <c r="L143" s="31"/>
    </row>
    <row r="144" spans="1:12" ht="10.199999999999999" x14ac:dyDescent="0.3">
      <c r="A144" s="230"/>
      <c r="B144" s="142"/>
      <c r="C144" s="125"/>
      <c r="D144" s="126"/>
      <c r="E144" s="31"/>
      <c r="F144" s="31"/>
      <c r="G144" s="31"/>
      <c r="H144" s="31"/>
      <c r="I144" s="31"/>
      <c r="J144" s="31"/>
      <c r="K144" s="31"/>
      <c r="L144" s="31"/>
    </row>
    <row r="145" spans="1:12" ht="10.199999999999999" x14ac:dyDescent="0.3">
      <c r="A145" s="230"/>
      <c r="B145" s="142"/>
      <c r="C145" s="125"/>
      <c r="D145" s="126"/>
      <c r="E145" s="31"/>
      <c r="F145" s="31"/>
      <c r="G145" s="31"/>
      <c r="H145" s="31"/>
      <c r="I145" s="31"/>
      <c r="J145" s="31"/>
      <c r="K145" s="31"/>
      <c r="L145" s="31"/>
    </row>
    <row r="146" spans="1:12" ht="10.199999999999999" x14ac:dyDescent="0.3">
      <c r="A146" s="230"/>
      <c r="B146" s="142"/>
      <c r="C146" s="125"/>
      <c r="D146" s="126"/>
      <c r="E146" s="31"/>
      <c r="F146" s="31"/>
      <c r="G146" s="31"/>
      <c r="H146" s="31"/>
      <c r="I146" s="31"/>
      <c r="J146" s="31"/>
      <c r="K146" s="31"/>
      <c r="L146" s="31"/>
    </row>
    <row r="147" spans="1:12" ht="10.199999999999999" x14ac:dyDescent="0.3">
      <c r="A147" s="230"/>
      <c r="B147" s="142"/>
      <c r="C147" s="125"/>
      <c r="D147" s="126"/>
      <c r="E147" s="31"/>
      <c r="F147" s="31"/>
      <c r="G147" s="31"/>
      <c r="H147" s="31"/>
      <c r="I147" s="31"/>
      <c r="J147" s="31"/>
      <c r="K147" s="31"/>
      <c r="L147" s="31"/>
    </row>
    <row r="148" spans="1:12" ht="10.199999999999999" x14ac:dyDescent="0.3">
      <c r="A148" s="230"/>
      <c r="B148" s="142"/>
      <c r="C148" s="125"/>
      <c r="D148" s="126"/>
      <c r="E148" s="31"/>
      <c r="F148" s="31"/>
      <c r="G148" s="31"/>
      <c r="H148" s="31"/>
      <c r="I148" s="31"/>
      <c r="J148" s="31"/>
      <c r="K148" s="31"/>
      <c r="L148" s="31"/>
    </row>
    <row r="149" spans="1:12" ht="10.199999999999999" x14ac:dyDescent="0.3">
      <c r="A149" s="230"/>
      <c r="B149" s="142"/>
      <c r="C149" s="125"/>
      <c r="D149" s="126"/>
      <c r="E149" s="31"/>
      <c r="F149" s="31"/>
      <c r="G149" s="31"/>
      <c r="H149" s="31"/>
      <c r="I149" s="31"/>
      <c r="J149" s="31"/>
      <c r="K149" s="31"/>
      <c r="L149" s="31"/>
    </row>
    <row r="150" spans="1:12" ht="10.199999999999999" x14ac:dyDescent="0.3">
      <c r="A150" s="230"/>
      <c r="B150" s="142"/>
      <c r="C150" s="125"/>
      <c r="D150" s="126"/>
      <c r="E150" s="31"/>
      <c r="F150" s="31"/>
      <c r="G150" s="31"/>
      <c r="H150" s="31"/>
      <c r="I150" s="31"/>
      <c r="J150" s="31"/>
      <c r="K150" s="31"/>
      <c r="L150" s="31"/>
    </row>
    <row r="151" spans="1:12" ht="10.199999999999999" x14ac:dyDescent="0.3">
      <c r="A151" s="230"/>
      <c r="B151" s="142"/>
      <c r="C151" s="125"/>
      <c r="D151" s="126"/>
      <c r="E151" s="31"/>
      <c r="F151" s="31"/>
      <c r="G151" s="31"/>
      <c r="H151" s="31"/>
      <c r="I151" s="31"/>
      <c r="J151" s="31"/>
      <c r="K151" s="31"/>
      <c r="L151" s="31"/>
    </row>
    <row r="152" spans="1:12" ht="10.199999999999999" x14ac:dyDescent="0.3">
      <c r="A152" s="230"/>
      <c r="B152" s="142"/>
      <c r="C152" s="125"/>
      <c r="D152" s="126"/>
      <c r="E152" s="31"/>
      <c r="F152" s="31"/>
      <c r="G152" s="31"/>
      <c r="H152" s="31"/>
      <c r="I152" s="31"/>
      <c r="J152" s="31"/>
      <c r="K152" s="31"/>
      <c r="L152" s="31"/>
    </row>
    <row r="153" spans="1:12" ht="10.199999999999999" x14ac:dyDescent="0.3">
      <c r="A153" s="230"/>
      <c r="B153" s="142"/>
      <c r="C153" s="125"/>
      <c r="D153" s="126"/>
      <c r="E153" s="31"/>
      <c r="F153" s="31"/>
      <c r="G153" s="31"/>
      <c r="H153" s="31"/>
      <c r="I153" s="31"/>
      <c r="J153" s="31"/>
      <c r="K153" s="31"/>
      <c r="L153" s="31"/>
    </row>
    <row r="154" spans="1:12" ht="10.199999999999999" x14ac:dyDescent="0.3">
      <c r="A154" s="230"/>
      <c r="B154" s="142"/>
      <c r="C154" s="125"/>
      <c r="D154" s="126"/>
      <c r="E154" s="31"/>
      <c r="F154" s="31"/>
      <c r="G154" s="31"/>
      <c r="H154" s="31"/>
      <c r="I154" s="31"/>
      <c r="J154" s="31"/>
      <c r="K154" s="31"/>
      <c r="L154" s="31"/>
    </row>
    <row r="155" spans="1:12" ht="10.199999999999999" x14ac:dyDescent="0.3">
      <c r="A155" s="230"/>
      <c r="B155" s="142"/>
      <c r="C155" s="125"/>
      <c r="D155" s="126"/>
      <c r="E155" s="31"/>
      <c r="F155" s="31"/>
      <c r="G155" s="31"/>
      <c r="H155" s="31"/>
      <c r="I155" s="31"/>
      <c r="J155" s="31"/>
      <c r="K155" s="31"/>
      <c r="L155" s="31"/>
    </row>
    <row r="156" spans="1:12" ht="10.199999999999999" x14ac:dyDescent="0.3">
      <c r="A156" s="230"/>
      <c r="B156" s="142"/>
      <c r="C156" s="125"/>
      <c r="D156" s="126"/>
      <c r="E156" s="31"/>
      <c r="F156" s="31"/>
      <c r="G156" s="31"/>
      <c r="H156" s="31"/>
      <c r="I156" s="31"/>
      <c r="J156" s="31"/>
      <c r="K156" s="31"/>
      <c r="L156" s="31"/>
    </row>
    <row r="157" spans="1:12" ht="10.199999999999999" x14ac:dyDescent="0.3">
      <c r="A157" s="230"/>
      <c r="B157" s="142"/>
      <c r="C157" s="125"/>
      <c r="D157" s="126"/>
      <c r="E157" s="31"/>
      <c r="F157" s="31"/>
      <c r="G157" s="31"/>
      <c r="H157" s="31"/>
      <c r="I157" s="31"/>
      <c r="J157" s="31"/>
      <c r="K157" s="31"/>
      <c r="L157" s="31"/>
    </row>
    <row r="158" spans="1:12" ht="10.199999999999999" x14ac:dyDescent="0.3">
      <c r="A158" s="230"/>
      <c r="B158" s="142"/>
      <c r="C158" s="125"/>
      <c r="D158" s="126"/>
      <c r="E158" s="31"/>
      <c r="F158" s="31"/>
      <c r="G158" s="31"/>
      <c r="H158" s="31"/>
      <c r="I158" s="31"/>
      <c r="J158" s="31"/>
      <c r="K158" s="31"/>
      <c r="L158" s="31"/>
    </row>
    <row r="159" spans="1:12" ht="10.199999999999999" x14ac:dyDescent="0.3">
      <c r="A159" s="230"/>
      <c r="B159" s="142"/>
      <c r="C159" s="125"/>
      <c r="D159" s="126"/>
      <c r="E159" s="31"/>
      <c r="F159" s="31"/>
      <c r="G159" s="31"/>
      <c r="H159" s="31"/>
      <c r="I159" s="31"/>
      <c r="J159" s="31"/>
      <c r="K159" s="31"/>
      <c r="L159" s="31"/>
    </row>
    <row r="160" spans="1:12" ht="10.199999999999999" x14ac:dyDescent="0.3">
      <c r="A160" s="230"/>
      <c r="B160" s="142"/>
      <c r="C160" s="125"/>
      <c r="D160" s="126"/>
      <c r="E160" s="31"/>
      <c r="F160" s="31"/>
      <c r="G160" s="31"/>
      <c r="H160" s="31"/>
      <c r="I160" s="31"/>
      <c r="J160" s="31"/>
      <c r="K160" s="31"/>
      <c r="L160" s="31"/>
    </row>
    <row r="161" spans="1:12" ht="10.199999999999999" x14ac:dyDescent="0.3">
      <c r="A161" s="230"/>
      <c r="B161" s="142"/>
      <c r="C161" s="125"/>
      <c r="D161" s="126"/>
      <c r="E161" s="31"/>
      <c r="F161" s="31"/>
      <c r="G161" s="31"/>
      <c r="H161" s="31"/>
      <c r="I161" s="31"/>
      <c r="J161" s="31"/>
      <c r="K161" s="31"/>
      <c r="L161" s="31"/>
    </row>
    <row r="162" spans="1:12" ht="10.199999999999999" x14ac:dyDescent="0.3">
      <c r="A162" s="230"/>
      <c r="B162" s="142"/>
      <c r="C162" s="125"/>
      <c r="D162" s="126"/>
      <c r="E162" s="31"/>
      <c r="F162" s="31"/>
      <c r="G162" s="31"/>
      <c r="H162" s="31"/>
      <c r="I162" s="31"/>
      <c r="J162" s="31"/>
      <c r="K162" s="31"/>
      <c r="L162" s="31"/>
    </row>
    <row r="163" spans="1:12" ht="10.199999999999999" x14ac:dyDescent="0.3">
      <c r="A163" s="230"/>
      <c r="B163" s="142"/>
      <c r="C163" s="125"/>
      <c r="D163" s="126"/>
      <c r="E163" s="31"/>
      <c r="F163" s="31"/>
      <c r="G163" s="31"/>
      <c r="H163" s="31"/>
      <c r="I163" s="31"/>
      <c r="J163" s="31"/>
      <c r="K163" s="31"/>
      <c r="L163" s="31"/>
    </row>
    <row r="164" spans="1:12" ht="10.199999999999999" x14ac:dyDescent="0.3">
      <c r="A164" s="230"/>
      <c r="B164" s="142"/>
      <c r="C164" s="125"/>
      <c r="D164" s="126"/>
      <c r="E164" s="31"/>
      <c r="F164" s="31"/>
      <c r="G164" s="31"/>
      <c r="H164" s="31"/>
      <c r="I164" s="31"/>
      <c r="J164" s="31"/>
      <c r="K164" s="31"/>
      <c r="L164" s="31"/>
    </row>
    <row r="165" spans="1:12" ht="10.199999999999999" x14ac:dyDescent="0.3">
      <c r="A165" s="230"/>
      <c r="B165" s="142"/>
      <c r="C165" s="125"/>
      <c r="D165" s="126"/>
      <c r="E165" s="31"/>
      <c r="F165" s="31"/>
      <c r="G165" s="31"/>
      <c r="H165" s="31"/>
      <c r="I165" s="31"/>
      <c r="J165" s="31"/>
      <c r="K165" s="31"/>
      <c r="L165" s="31"/>
    </row>
    <row r="166" spans="1:12" ht="10.199999999999999" x14ac:dyDescent="0.3">
      <c r="A166" s="230"/>
      <c r="B166" s="142"/>
      <c r="C166" s="125"/>
      <c r="D166" s="126"/>
      <c r="E166" s="31"/>
      <c r="F166" s="31"/>
      <c r="G166" s="31"/>
      <c r="H166" s="31"/>
      <c r="I166" s="31"/>
      <c r="J166" s="31"/>
      <c r="K166" s="31"/>
      <c r="L166" s="31"/>
    </row>
    <row r="167" spans="1:12" ht="10.199999999999999" x14ac:dyDescent="0.3">
      <c r="A167" s="230"/>
      <c r="B167" s="142"/>
      <c r="C167" s="125"/>
      <c r="D167" s="126"/>
      <c r="E167" s="31"/>
      <c r="F167" s="31"/>
      <c r="G167" s="31"/>
      <c r="H167" s="31"/>
      <c r="I167" s="31"/>
      <c r="J167" s="31"/>
      <c r="K167" s="31"/>
      <c r="L167" s="31"/>
    </row>
    <row r="168" spans="1:12" ht="10.199999999999999" x14ac:dyDescent="0.3">
      <c r="A168" s="230"/>
      <c r="B168" s="142"/>
      <c r="C168" s="125"/>
      <c r="D168" s="126"/>
      <c r="E168" s="31"/>
      <c r="F168" s="31"/>
      <c r="G168" s="31"/>
      <c r="H168" s="31"/>
      <c r="I168" s="31"/>
      <c r="J168" s="31"/>
      <c r="K168" s="31"/>
      <c r="L168" s="31"/>
    </row>
    <row r="169" spans="1:12" ht="10.199999999999999" x14ac:dyDescent="0.3">
      <c r="A169" s="230"/>
      <c r="B169" s="142"/>
      <c r="C169" s="125"/>
      <c r="D169" s="126"/>
      <c r="E169" s="31"/>
      <c r="F169" s="31"/>
      <c r="G169" s="31"/>
      <c r="H169" s="31"/>
      <c r="I169" s="31"/>
      <c r="J169" s="31"/>
      <c r="K169" s="31"/>
      <c r="L169" s="31"/>
    </row>
    <row r="170" spans="1:12" ht="10.199999999999999" x14ac:dyDescent="0.3">
      <c r="A170" s="230"/>
      <c r="B170" s="142"/>
      <c r="C170" s="125"/>
      <c r="D170" s="126"/>
      <c r="E170" s="31"/>
      <c r="F170" s="31"/>
      <c r="G170" s="31"/>
      <c r="H170" s="31"/>
      <c r="I170" s="31"/>
      <c r="J170" s="31"/>
      <c r="K170" s="31"/>
      <c r="L170" s="31"/>
    </row>
    <row r="171" spans="1:12" ht="10.199999999999999" x14ac:dyDescent="0.3">
      <c r="A171" s="230"/>
      <c r="B171" s="142"/>
      <c r="C171" s="125"/>
      <c r="D171" s="126"/>
      <c r="E171" s="31"/>
      <c r="F171" s="31"/>
      <c r="G171" s="31"/>
      <c r="H171" s="31"/>
      <c r="I171" s="31"/>
      <c r="J171" s="31"/>
      <c r="K171" s="31"/>
      <c r="L171" s="31"/>
    </row>
    <row r="172" spans="1:12" ht="10.199999999999999" x14ac:dyDescent="0.3">
      <c r="A172" s="230"/>
      <c r="B172" s="142"/>
      <c r="C172" s="125"/>
      <c r="D172" s="126"/>
      <c r="E172" s="31"/>
      <c r="F172" s="31"/>
      <c r="G172" s="31"/>
      <c r="H172" s="31"/>
      <c r="I172" s="31"/>
      <c r="J172" s="31"/>
      <c r="K172" s="31"/>
      <c r="L172" s="31"/>
    </row>
    <row r="173" spans="1:12" ht="10.199999999999999" x14ac:dyDescent="0.3">
      <c r="A173" s="230"/>
      <c r="B173" s="142"/>
      <c r="C173" s="125"/>
      <c r="D173" s="126"/>
      <c r="E173" s="31"/>
      <c r="F173" s="31"/>
      <c r="G173" s="31"/>
      <c r="H173" s="31"/>
      <c r="I173" s="31"/>
      <c r="J173" s="31"/>
      <c r="K173" s="31"/>
      <c r="L173" s="31"/>
    </row>
    <row r="174" spans="1:12" ht="10.199999999999999" x14ac:dyDescent="0.3">
      <c r="A174" s="230"/>
      <c r="B174" s="142"/>
      <c r="C174" s="125"/>
      <c r="D174" s="126"/>
      <c r="E174" s="31"/>
      <c r="F174" s="31"/>
      <c r="G174" s="31"/>
      <c r="H174" s="31"/>
      <c r="I174" s="31"/>
      <c r="J174" s="31"/>
      <c r="K174" s="31"/>
      <c r="L174" s="31"/>
    </row>
    <row r="175" spans="1:12" ht="10.199999999999999" x14ac:dyDescent="0.3">
      <c r="A175" s="230"/>
      <c r="B175" s="142"/>
      <c r="C175" s="125"/>
      <c r="D175" s="126"/>
      <c r="E175" s="31"/>
      <c r="F175" s="31"/>
      <c r="G175" s="31"/>
      <c r="H175" s="31"/>
      <c r="I175" s="31"/>
      <c r="J175" s="31"/>
      <c r="K175" s="31"/>
      <c r="L175" s="31"/>
    </row>
    <row r="176" spans="1:12" ht="10.199999999999999" x14ac:dyDescent="0.3">
      <c r="A176" s="230"/>
      <c r="B176" s="142"/>
      <c r="C176" s="125"/>
      <c r="D176" s="126"/>
      <c r="E176" s="31"/>
      <c r="F176" s="31"/>
      <c r="G176" s="31"/>
      <c r="H176" s="31"/>
      <c r="I176" s="31"/>
      <c r="J176" s="31"/>
      <c r="K176" s="31"/>
      <c r="L176" s="31"/>
    </row>
    <row r="177" spans="1:12" ht="10.199999999999999" x14ac:dyDescent="0.3">
      <c r="A177" s="230"/>
      <c r="B177" s="142"/>
      <c r="C177" s="125"/>
      <c r="D177" s="126"/>
      <c r="E177" s="31"/>
      <c r="F177" s="31"/>
      <c r="G177" s="31"/>
      <c r="H177" s="31"/>
      <c r="I177" s="31"/>
      <c r="J177" s="31"/>
      <c r="K177" s="31"/>
      <c r="L177" s="31"/>
    </row>
    <row r="178" spans="1:12" ht="10.199999999999999" x14ac:dyDescent="0.3">
      <c r="A178" s="230"/>
      <c r="B178" s="142"/>
      <c r="C178" s="125"/>
      <c r="D178" s="126"/>
      <c r="E178" s="31"/>
      <c r="F178" s="31"/>
      <c r="G178" s="31"/>
      <c r="H178" s="31"/>
      <c r="I178" s="31"/>
      <c r="J178" s="31"/>
      <c r="K178" s="31"/>
      <c r="L178" s="31"/>
    </row>
    <row r="179" spans="1:12" ht="10.199999999999999" x14ac:dyDescent="0.3">
      <c r="A179" s="230"/>
      <c r="B179" s="142"/>
      <c r="C179" s="125"/>
      <c r="D179" s="126"/>
      <c r="E179" s="31"/>
      <c r="F179" s="31"/>
      <c r="G179" s="31"/>
      <c r="H179" s="31"/>
      <c r="I179" s="31"/>
      <c r="J179" s="31"/>
      <c r="K179" s="31"/>
      <c r="L179" s="31"/>
    </row>
    <row r="180" spans="1:12" ht="10.199999999999999" x14ac:dyDescent="0.3">
      <c r="A180" s="230"/>
      <c r="B180" s="142"/>
      <c r="C180" s="125"/>
      <c r="D180" s="126"/>
      <c r="E180" s="31"/>
      <c r="F180" s="31"/>
      <c r="G180" s="31"/>
      <c r="H180" s="31"/>
      <c r="I180" s="31"/>
      <c r="J180" s="31"/>
      <c r="K180" s="31"/>
      <c r="L180" s="31"/>
    </row>
    <row r="181" spans="1:12" ht="10.199999999999999" x14ac:dyDescent="0.3">
      <c r="A181" s="230"/>
      <c r="B181" s="142"/>
      <c r="C181" s="125"/>
      <c r="D181" s="126"/>
      <c r="E181" s="31"/>
      <c r="F181" s="31"/>
      <c r="G181" s="31"/>
      <c r="H181" s="31"/>
      <c r="I181" s="31"/>
      <c r="J181" s="31"/>
      <c r="K181" s="31"/>
      <c r="L181" s="31"/>
    </row>
    <row r="182" spans="1:12" ht="10.199999999999999" x14ac:dyDescent="0.3">
      <c r="A182" s="230"/>
      <c r="B182" s="142"/>
      <c r="C182" s="125"/>
      <c r="D182" s="126"/>
      <c r="E182" s="31"/>
      <c r="F182" s="31"/>
      <c r="G182" s="31"/>
      <c r="H182" s="31"/>
      <c r="I182" s="31"/>
      <c r="J182" s="31"/>
      <c r="K182" s="31"/>
      <c r="L182" s="31"/>
    </row>
    <row r="183" spans="1:12" ht="10.199999999999999" x14ac:dyDescent="0.3">
      <c r="A183" s="230"/>
      <c r="B183" s="142"/>
      <c r="C183" s="125"/>
      <c r="D183" s="126"/>
      <c r="E183" s="31"/>
      <c r="F183" s="31"/>
      <c r="G183" s="31"/>
      <c r="H183" s="31"/>
      <c r="I183" s="31"/>
      <c r="J183" s="31"/>
      <c r="K183" s="31"/>
      <c r="L183" s="31"/>
    </row>
    <row r="184" spans="1:12" ht="10.199999999999999" x14ac:dyDescent="0.3">
      <c r="A184" s="230"/>
      <c r="B184" s="142"/>
      <c r="C184" s="125"/>
      <c r="D184" s="126"/>
      <c r="E184" s="31"/>
      <c r="F184" s="31"/>
      <c r="G184" s="31"/>
      <c r="H184" s="31"/>
      <c r="I184" s="31"/>
      <c r="J184" s="31"/>
      <c r="K184" s="31"/>
      <c r="L184" s="31"/>
    </row>
    <row r="185" spans="1:12" ht="10.199999999999999" x14ac:dyDescent="0.3">
      <c r="A185" s="230"/>
      <c r="B185" s="142"/>
      <c r="C185" s="125"/>
      <c r="D185" s="126"/>
      <c r="E185" s="31"/>
      <c r="F185" s="31"/>
      <c r="G185" s="31"/>
      <c r="H185" s="31"/>
      <c r="I185" s="31"/>
      <c r="J185" s="31"/>
      <c r="K185" s="31"/>
      <c r="L185" s="31"/>
    </row>
    <row r="186" spans="1:12" ht="10.199999999999999" x14ac:dyDescent="0.3">
      <c r="A186" s="230"/>
      <c r="B186" s="142"/>
      <c r="C186" s="125"/>
      <c r="D186" s="126"/>
      <c r="E186" s="31"/>
      <c r="F186" s="31"/>
      <c r="G186" s="31"/>
      <c r="H186" s="31"/>
      <c r="I186" s="31"/>
      <c r="J186" s="31"/>
      <c r="K186" s="31"/>
      <c r="L186" s="31"/>
    </row>
    <row r="187" spans="1:12" ht="10.199999999999999" x14ac:dyDescent="0.3">
      <c r="A187" s="230"/>
      <c r="B187" s="142"/>
      <c r="C187" s="125"/>
      <c r="D187" s="126"/>
      <c r="E187" s="31"/>
      <c r="F187" s="31"/>
      <c r="G187" s="31"/>
      <c r="H187" s="31"/>
      <c r="I187" s="31"/>
      <c r="J187" s="31"/>
      <c r="K187" s="31"/>
      <c r="L187" s="31"/>
    </row>
    <row r="188" spans="1:12" ht="10.199999999999999" x14ac:dyDescent="0.3">
      <c r="A188" s="230"/>
      <c r="B188" s="142"/>
      <c r="C188" s="125"/>
      <c r="D188" s="126"/>
      <c r="E188" s="31"/>
      <c r="F188" s="31"/>
      <c r="G188" s="31"/>
      <c r="H188" s="31"/>
      <c r="I188" s="31"/>
      <c r="J188" s="31"/>
      <c r="K188" s="31"/>
      <c r="L188" s="31"/>
    </row>
    <row r="189" spans="1:12" ht="10.199999999999999" x14ac:dyDescent="0.3">
      <c r="A189" s="230"/>
      <c r="B189" s="142"/>
      <c r="C189" s="125"/>
      <c r="D189" s="126"/>
      <c r="E189" s="31"/>
      <c r="F189" s="31"/>
      <c r="G189" s="31"/>
      <c r="H189" s="31"/>
      <c r="I189" s="31"/>
      <c r="J189" s="31"/>
      <c r="K189" s="31"/>
      <c r="L189" s="31"/>
    </row>
    <row r="190" spans="1:12" ht="10.199999999999999" x14ac:dyDescent="0.3">
      <c r="A190" s="230"/>
      <c r="B190" s="142"/>
      <c r="C190" s="125"/>
      <c r="D190" s="126"/>
      <c r="E190" s="31"/>
      <c r="F190" s="31"/>
      <c r="G190" s="31"/>
      <c r="H190" s="31"/>
      <c r="I190" s="31"/>
      <c r="J190" s="31"/>
      <c r="K190" s="31"/>
      <c r="L190" s="31"/>
    </row>
    <row r="191" spans="1:12" ht="10.199999999999999" x14ac:dyDescent="0.3">
      <c r="A191" s="230"/>
      <c r="B191" s="142"/>
      <c r="C191" s="125"/>
      <c r="D191" s="126"/>
      <c r="E191" s="31"/>
      <c r="F191" s="31"/>
      <c r="G191" s="31"/>
      <c r="H191" s="31"/>
      <c r="I191" s="31"/>
      <c r="J191" s="31"/>
      <c r="K191" s="31"/>
      <c r="L191" s="31"/>
    </row>
    <row r="192" spans="1:12" ht="10.199999999999999" x14ac:dyDescent="0.3">
      <c r="A192" s="230"/>
      <c r="B192" s="142"/>
      <c r="C192" s="125"/>
      <c r="D192" s="126"/>
      <c r="E192" s="31"/>
      <c r="F192" s="31"/>
      <c r="G192" s="31"/>
      <c r="H192" s="31"/>
      <c r="I192" s="31"/>
      <c r="J192" s="31"/>
      <c r="K192" s="31"/>
      <c r="L192" s="31"/>
    </row>
    <row r="193" spans="1:12" ht="10.199999999999999" x14ac:dyDescent="0.3">
      <c r="A193" s="230"/>
      <c r="B193" s="142"/>
      <c r="C193" s="125"/>
      <c r="D193" s="126"/>
      <c r="E193" s="31"/>
      <c r="F193" s="31"/>
      <c r="G193" s="31"/>
      <c r="H193" s="31"/>
      <c r="I193" s="31"/>
      <c r="J193" s="31"/>
      <c r="K193" s="31"/>
      <c r="L193" s="31"/>
    </row>
    <row r="194" spans="1:12" ht="10.199999999999999" x14ac:dyDescent="0.3">
      <c r="A194" s="230"/>
      <c r="B194" s="142"/>
      <c r="C194" s="125"/>
      <c r="D194" s="126"/>
      <c r="E194" s="31"/>
      <c r="F194" s="31"/>
      <c r="G194" s="31"/>
      <c r="H194" s="31"/>
      <c r="I194" s="31"/>
      <c r="J194" s="31"/>
      <c r="K194" s="31"/>
      <c r="L194" s="31"/>
    </row>
    <row r="195" spans="1:12" ht="10.199999999999999" x14ac:dyDescent="0.3">
      <c r="A195" s="230"/>
      <c r="B195" s="142"/>
      <c r="C195" s="125"/>
      <c r="D195" s="126"/>
      <c r="E195" s="31"/>
      <c r="F195" s="31"/>
      <c r="G195" s="31"/>
      <c r="H195" s="31"/>
      <c r="I195" s="31"/>
      <c r="J195" s="31"/>
      <c r="K195" s="31"/>
      <c r="L195" s="31"/>
    </row>
    <row r="196" spans="1:12" ht="10.199999999999999" x14ac:dyDescent="0.3">
      <c r="A196" s="230"/>
      <c r="B196" s="142"/>
      <c r="C196" s="125"/>
      <c r="D196" s="126"/>
      <c r="E196" s="31"/>
      <c r="F196" s="31"/>
      <c r="G196" s="31"/>
      <c r="H196" s="31"/>
      <c r="I196" s="31"/>
      <c r="J196" s="31"/>
      <c r="K196" s="31"/>
      <c r="L196" s="31"/>
    </row>
    <row r="197" spans="1:12" ht="10.199999999999999" x14ac:dyDescent="0.3">
      <c r="A197" s="230"/>
      <c r="B197" s="142"/>
      <c r="C197" s="125"/>
      <c r="D197" s="126"/>
      <c r="E197" s="31"/>
      <c r="F197" s="31"/>
      <c r="G197" s="31"/>
      <c r="H197" s="31"/>
      <c r="I197" s="31"/>
      <c r="J197" s="31"/>
      <c r="K197" s="31"/>
      <c r="L197" s="31"/>
    </row>
    <row r="198" spans="1:12" ht="10.199999999999999" x14ac:dyDescent="0.3">
      <c r="A198" s="230"/>
      <c r="B198" s="142"/>
      <c r="C198" s="125"/>
      <c r="D198" s="126"/>
      <c r="E198" s="31"/>
      <c r="F198" s="31"/>
      <c r="G198" s="31"/>
      <c r="H198" s="31"/>
      <c r="I198" s="31"/>
      <c r="J198" s="31"/>
      <c r="K198" s="31"/>
      <c r="L198" s="31"/>
    </row>
    <row r="199" spans="1:12" ht="10.199999999999999" x14ac:dyDescent="0.3">
      <c r="A199" s="230"/>
      <c r="B199" s="142"/>
      <c r="C199" s="125"/>
      <c r="D199" s="126"/>
      <c r="E199" s="31"/>
      <c r="F199" s="31"/>
      <c r="G199" s="31"/>
      <c r="H199" s="31"/>
      <c r="I199" s="31"/>
      <c r="J199" s="31"/>
      <c r="K199" s="31"/>
      <c r="L199" s="31"/>
    </row>
    <row r="200" spans="1:12" ht="10.199999999999999" x14ac:dyDescent="0.3">
      <c r="A200" s="230"/>
      <c r="B200" s="142"/>
      <c r="C200" s="125"/>
      <c r="D200" s="126"/>
      <c r="E200" s="31"/>
      <c r="F200" s="31"/>
      <c r="G200" s="31"/>
      <c r="H200" s="31"/>
      <c r="I200" s="31"/>
      <c r="J200" s="31"/>
      <c r="K200" s="31"/>
      <c r="L200" s="31"/>
    </row>
    <row r="201" spans="1:12" ht="10.199999999999999" x14ac:dyDescent="0.3">
      <c r="A201" s="230"/>
      <c r="B201" s="142"/>
      <c r="C201" s="125"/>
      <c r="D201" s="126"/>
      <c r="E201" s="31"/>
      <c r="F201" s="31"/>
      <c r="G201" s="31"/>
      <c r="H201" s="31"/>
      <c r="I201" s="31"/>
      <c r="J201" s="31"/>
      <c r="K201" s="31"/>
      <c r="L201" s="31"/>
    </row>
    <row r="202" spans="1:12" ht="10.199999999999999" x14ac:dyDescent="0.3">
      <c r="A202" s="230"/>
      <c r="B202" s="142"/>
      <c r="C202" s="125"/>
      <c r="D202" s="126"/>
      <c r="E202" s="31"/>
      <c r="F202" s="31"/>
      <c r="G202" s="31"/>
      <c r="H202" s="31"/>
      <c r="I202" s="31"/>
      <c r="J202" s="31"/>
      <c r="K202" s="31"/>
      <c r="L202" s="31"/>
    </row>
    <row r="203" spans="1:12" ht="10.199999999999999" x14ac:dyDescent="0.3">
      <c r="A203" s="230"/>
      <c r="B203" s="142"/>
      <c r="C203" s="125"/>
      <c r="D203" s="126"/>
      <c r="E203" s="31"/>
      <c r="F203" s="31"/>
      <c r="G203" s="31"/>
      <c r="H203" s="31"/>
      <c r="I203" s="31"/>
      <c r="J203" s="31"/>
      <c r="K203" s="31"/>
      <c r="L203" s="31"/>
    </row>
    <row r="204" spans="1:12" ht="10.199999999999999" x14ac:dyDescent="0.3">
      <c r="A204" s="230"/>
      <c r="B204" s="142"/>
      <c r="C204" s="125"/>
      <c r="D204" s="126"/>
      <c r="E204" s="31"/>
      <c r="F204" s="31"/>
      <c r="G204" s="31"/>
      <c r="H204" s="31"/>
      <c r="I204" s="31"/>
      <c r="J204" s="31"/>
      <c r="K204" s="31"/>
      <c r="L204" s="31"/>
    </row>
    <row r="205" spans="1:12" ht="10.199999999999999" x14ac:dyDescent="0.3">
      <c r="A205" s="230"/>
      <c r="B205" s="142"/>
      <c r="C205" s="125"/>
      <c r="D205" s="126"/>
      <c r="E205" s="31"/>
      <c r="F205" s="31"/>
      <c r="G205" s="31"/>
      <c r="H205" s="31"/>
      <c r="I205" s="31"/>
      <c r="J205" s="31"/>
      <c r="K205" s="31"/>
      <c r="L205" s="31"/>
    </row>
    <row r="206" spans="1:12" ht="10.199999999999999" x14ac:dyDescent="0.3">
      <c r="A206" s="230"/>
      <c r="B206" s="142"/>
      <c r="C206" s="125"/>
      <c r="D206" s="126"/>
      <c r="E206" s="31"/>
      <c r="F206" s="31"/>
      <c r="G206" s="31"/>
      <c r="H206" s="31"/>
      <c r="I206" s="31"/>
      <c r="J206" s="31"/>
      <c r="K206" s="31"/>
      <c r="L206" s="31"/>
    </row>
    <row r="207" spans="1:12" ht="10.199999999999999" x14ac:dyDescent="0.3">
      <c r="A207" s="230"/>
      <c r="B207" s="142"/>
      <c r="C207" s="125"/>
      <c r="D207" s="126"/>
      <c r="E207" s="31"/>
      <c r="F207" s="31"/>
      <c r="G207" s="31"/>
      <c r="H207" s="31"/>
      <c r="I207" s="31"/>
      <c r="J207" s="31"/>
      <c r="K207" s="31"/>
      <c r="L207" s="31"/>
    </row>
    <row r="208" spans="1:12" ht="10.199999999999999" x14ac:dyDescent="0.3">
      <c r="A208" s="230"/>
      <c r="B208" s="142"/>
      <c r="C208" s="125"/>
      <c r="D208" s="126"/>
      <c r="E208" s="31"/>
      <c r="F208" s="31"/>
      <c r="G208" s="31"/>
      <c r="H208" s="31"/>
      <c r="I208" s="31"/>
      <c r="J208" s="31"/>
      <c r="K208" s="31"/>
      <c r="L208" s="31"/>
    </row>
    <row r="209" spans="1:12" ht="10.199999999999999" x14ac:dyDescent="0.3">
      <c r="A209" s="230"/>
      <c r="B209" s="142"/>
      <c r="C209" s="125"/>
      <c r="D209" s="126"/>
      <c r="E209" s="31"/>
      <c r="F209" s="31"/>
      <c r="G209" s="31"/>
      <c r="H209" s="31"/>
      <c r="I209" s="31"/>
      <c r="J209" s="31"/>
      <c r="K209" s="31"/>
      <c r="L209" s="31"/>
    </row>
    <row r="210" spans="1:12" ht="10.199999999999999" x14ac:dyDescent="0.3">
      <c r="A210" s="230"/>
      <c r="B210" s="142"/>
      <c r="C210" s="125"/>
      <c r="D210" s="126"/>
      <c r="E210" s="31"/>
      <c r="F210" s="31"/>
      <c r="G210" s="31"/>
      <c r="H210" s="31"/>
      <c r="I210" s="31"/>
      <c r="J210" s="31"/>
      <c r="K210" s="31"/>
      <c r="L210" s="31"/>
    </row>
    <row r="211" spans="1:12" ht="10.199999999999999" x14ac:dyDescent="0.3">
      <c r="A211" s="230"/>
      <c r="B211" s="142"/>
      <c r="C211" s="125"/>
      <c r="D211" s="126"/>
      <c r="E211" s="31"/>
      <c r="F211" s="31"/>
      <c r="G211" s="31"/>
      <c r="H211" s="31"/>
      <c r="I211" s="31"/>
      <c r="J211" s="31"/>
      <c r="K211" s="31"/>
      <c r="L211" s="31"/>
    </row>
    <row r="212" spans="1:12" ht="10.199999999999999" x14ac:dyDescent="0.3">
      <c r="A212" s="230"/>
      <c r="B212" s="142"/>
      <c r="C212" s="125"/>
      <c r="D212" s="126"/>
      <c r="E212" s="31"/>
      <c r="F212" s="31"/>
      <c r="G212" s="31"/>
      <c r="H212" s="31"/>
      <c r="I212" s="31"/>
      <c r="J212" s="31"/>
      <c r="K212" s="31"/>
      <c r="L212" s="31"/>
    </row>
    <row r="213" spans="1:12" ht="10.199999999999999" x14ac:dyDescent="0.3">
      <c r="A213" s="230"/>
      <c r="B213" s="142"/>
      <c r="C213" s="125"/>
      <c r="D213" s="126"/>
      <c r="E213" s="31"/>
      <c r="F213" s="31"/>
      <c r="G213" s="31"/>
      <c r="H213" s="31"/>
      <c r="I213" s="31"/>
      <c r="J213" s="31"/>
      <c r="K213" s="31"/>
      <c r="L213" s="31"/>
    </row>
    <row r="214" spans="1:12" ht="10.199999999999999" x14ac:dyDescent="0.3">
      <c r="A214" s="230"/>
      <c r="B214" s="142"/>
      <c r="C214" s="125"/>
      <c r="D214" s="126"/>
      <c r="E214" s="31"/>
      <c r="F214" s="31"/>
      <c r="G214" s="31"/>
      <c r="H214" s="31"/>
      <c r="I214" s="31"/>
      <c r="J214" s="31"/>
      <c r="K214" s="31"/>
      <c r="L214" s="31"/>
    </row>
    <row r="215" spans="1:12" ht="10.199999999999999" x14ac:dyDescent="0.3">
      <c r="A215" s="230"/>
      <c r="B215" s="142"/>
      <c r="C215" s="125"/>
      <c r="D215" s="126"/>
      <c r="E215" s="31"/>
      <c r="F215" s="31"/>
      <c r="G215" s="31"/>
      <c r="H215" s="31"/>
      <c r="I215" s="31"/>
      <c r="J215" s="31"/>
      <c r="K215" s="31"/>
      <c r="L215" s="31"/>
    </row>
    <row r="216" spans="1:12" ht="10.199999999999999" x14ac:dyDescent="0.3">
      <c r="A216" s="230"/>
      <c r="B216" s="142"/>
      <c r="C216" s="125"/>
      <c r="D216" s="126"/>
      <c r="E216" s="31"/>
      <c r="F216" s="31"/>
      <c r="G216" s="31"/>
      <c r="H216" s="31"/>
      <c r="I216" s="31"/>
      <c r="J216" s="31"/>
      <c r="K216" s="31"/>
      <c r="L216" s="31"/>
    </row>
    <row r="217" spans="1:12" ht="10.199999999999999" x14ac:dyDescent="0.3">
      <c r="A217" s="230"/>
      <c r="B217" s="142"/>
      <c r="C217" s="125"/>
      <c r="D217" s="126"/>
      <c r="E217" s="31"/>
      <c r="F217" s="31"/>
      <c r="G217" s="31"/>
      <c r="H217" s="31"/>
      <c r="I217" s="31"/>
      <c r="J217" s="31"/>
      <c r="K217" s="31"/>
      <c r="L217" s="31"/>
    </row>
    <row r="218" spans="1:12" ht="10.199999999999999" x14ac:dyDescent="0.3">
      <c r="A218" s="230"/>
      <c r="B218" s="142"/>
      <c r="C218" s="125"/>
      <c r="D218" s="126"/>
      <c r="E218" s="31"/>
      <c r="F218" s="31"/>
      <c r="G218" s="31"/>
      <c r="H218" s="31"/>
      <c r="I218" s="31"/>
      <c r="J218" s="31"/>
      <c r="K218" s="31"/>
      <c r="L218" s="31"/>
    </row>
    <row r="219" spans="1:12" ht="10.199999999999999" x14ac:dyDescent="0.3">
      <c r="A219" s="230"/>
      <c r="B219" s="142"/>
      <c r="C219" s="125"/>
      <c r="D219" s="126"/>
      <c r="E219" s="31"/>
      <c r="F219" s="31"/>
      <c r="G219" s="31"/>
      <c r="H219" s="31"/>
      <c r="I219" s="31"/>
      <c r="J219" s="31"/>
      <c r="K219" s="31"/>
      <c r="L219" s="31"/>
    </row>
    <row r="220" spans="1:12" ht="10.199999999999999" x14ac:dyDescent="0.3">
      <c r="A220" s="230"/>
      <c r="B220" s="142"/>
      <c r="C220" s="125"/>
      <c r="D220" s="126"/>
      <c r="E220" s="31"/>
      <c r="F220" s="31"/>
      <c r="G220" s="31"/>
      <c r="H220" s="31"/>
      <c r="I220" s="31"/>
      <c r="J220" s="31"/>
      <c r="K220" s="31"/>
      <c r="L220" s="31"/>
    </row>
    <row r="221" spans="1:12" ht="10.199999999999999" x14ac:dyDescent="0.3">
      <c r="A221" s="230"/>
      <c r="B221" s="142"/>
      <c r="C221" s="125"/>
      <c r="D221" s="126"/>
      <c r="E221" s="31"/>
      <c r="F221" s="31"/>
      <c r="G221" s="31"/>
      <c r="H221" s="31"/>
      <c r="I221" s="31"/>
      <c r="J221" s="31"/>
      <c r="K221" s="31"/>
      <c r="L221" s="31"/>
    </row>
    <row r="222" spans="1:12" ht="10.199999999999999" x14ac:dyDescent="0.3">
      <c r="A222" s="230"/>
      <c r="B222" s="142"/>
      <c r="C222" s="125"/>
      <c r="D222" s="126"/>
      <c r="E222" s="31"/>
      <c r="F222" s="31"/>
      <c r="G222" s="31"/>
      <c r="H222" s="31"/>
      <c r="I222" s="31"/>
      <c r="J222" s="31"/>
      <c r="K222" s="31"/>
      <c r="L222" s="31"/>
    </row>
    <row r="223" spans="1:12" ht="10.199999999999999" x14ac:dyDescent="0.3">
      <c r="A223" s="230"/>
      <c r="B223" s="142"/>
      <c r="C223" s="125"/>
      <c r="D223" s="126"/>
      <c r="E223" s="31"/>
      <c r="F223" s="31"/>
      <c r="G223" s="31"/>
      <c r="H223" s="31"/>
      <c r="I223" s="31"/>
      <c r="J223" s="31"/>
      <c r="K223" s="31"/>
      <c r="L223" s="31"/>
    </row>
    <row r="224" spans="1:12" ht="10.199999999999999" x14ac:dyDescent="0.3">
      <c r="A224" s="230"/>
      <c r="B224" s="142"/>
      <c r="C224" s="125"/>
      <c r="D224" s="126"/>
      <c r="E224" s="31"/>
      <c r="F224" s="31"/>
      <c r="G224" s="31"/>
      <c r="H224" s="31"/>
      <c r="I224" s="31"/>
      <c r="J224" s="31"/>
      <c r="K224" s="31"/>
      <c r="L224" s="31"/>
    </row>
    <row r="225" spans="1:12" ht="10.199999999999999" x14ac:dyDescent="0.3">
      <c r="A225" s="230"/>
      <c r="B225" s="142"/>
      <c r="C225" s="125"/>
      <c r="D225" s="126"/>
      <c r="E225" s="31"/>
      <c r="F225" s="31"/>
      <c r="G225" s="31"/>
      <c r="H225" s="31"/>
      <c r="I225" s="31"/>
      <c r="J225" s="31"/>
      <c r="K225" s="31"/>
      <c r="L225" s="31"/>
    </row>
    <row r="226" spans="1:12" ht="10.199999999999999" x14ac:dyDescent="0.3">
      <c r="A226" s="230"/>
      <c r="B226" s="142"/>
      <c r="C226" s="125"/>
      <c r="D226" s="126"/>
      <c r="E226" s="31"/>
      <c r="F226" s="31"/>
      <c r="G226" s="31"/>
      <c r="H226" s="31"/>
      <c r="I226" s="31"/>
      <c r="J226" s="31"/>
      <c r="K226" s="31"/>
      <c r="L226" s="31"/>
    </row>
    <row r="227" spans="1:12" ht="10.199999999999999" x14ac:dyDescent="0.3">
      <c r="A227" s="230"/>
      <c r="B227" s="142"/>
      <c r="C227" s="125"/>
      <c r="D227" s="126"/>
      <c r="E227" s="31"/>
      <c r="F227" s="31"/>
      <c r="G227" s="31"/>
      <c r="H227" s="31"/>
      <c r="I227" s="31"/>
      <c r="J227" s="31"/>
      <c r="K227" s="31"/>
      <c r="L227" s="31"/>
    </row>
    <row r="228" spans="1:12" ht="10.199999999999999" x14ac:dyDescent="0.3">
      <c r="A228" s="230"/>
      <c r="B228" s="142"/>
      <c r="C228" s="125"/>
      <c r="D228" s="126"/>
      <c r="E228" s="31"/>
      <c r="F228" s="31"/>
      <c r="G228" s="31"/>
      <c r="H228" s="31"/>
      <c r="I228" s="31"/>
      <c r="J228" s="31"/>
      <c r="K228" s="31"/>
      <c r="L228" s="31"/>
    </row>
    <row r="229" spans="1:12" ht="10.199999999999999" x14ac:dyDescent="0.3">
      <c r="A229" s="230"/>
      <c r="B229" s="142"/>
      <c r="C229" s="125"/>
      <c r="D229" s="126"/>
      <c r="E229" s="31"/>
      <c r="F229" s="31"/>
      <c r="G229" s="31"/>
      <c r="H229" s="31"/>
      <c r="I229" s="31"/>
      <c r="J229" s="31"/>
      <c r="K229" s="31"/>
      <c r="L229" s="31"/>
    </row>
    <row r="230" spans="1:12" ht="10.199999999999999" x14ac:dyDescent="0.3">
      <c r="A230" s="230"/>
      <c r="B230" s="142"/>
      <c r="C230" s="125"/>
      <c r="D230" s="126"/>
      <c r="E230" s="31"/>
      <c r="F230" s="31"/>
      <c r="G230" s="31"/>
      <c r="H230" s="31"/>
      <c r="I230" s="31"/>
      <c r="J230" s="31"/>
      <c r="K230" s="31"/>
      <c r="L230" s="31"/>
    </row>
    <row r="231" spans="1:12" ht="10.199999999999999" x14ac:dyDescent="0.3">
      <c r="A231" s="230"/>
      <c r="B231" s="142"/>
      <c r="C231" s="125"/>
      <c r="D231" s="126"/>
      <c r="E231" s="31"/>
      <c r="F231" s="31"/>
      <c r="G231" s="31"/>
      <c r="H231" s="31"/>
      <c r="I231" s="31"/>
      <c r="J231" s="31"/>
      <c r="K231" s="31"/>
      <c r="L231" s="31"/>
    </row>
    <row r="232" spans="1:12" ht="10.199999999999999" x14ac:dyDescent="0.3">
      <c r="A232" s="230"/>
      <c r="B232" s="142"/>
      <c r="C232" s="125"/>
      <c r="D232" s="126"/>
      <c r="E232" s="31"/>
      <c r="F232" s="31"/>
      <c r="G232" s="31"/>
      <c r="H232" s="31"/>
      <c r="I232" s="31"/>
      <c r="J232" s="31"/>
      <c r="K232" s="31"/>
      <c r="L232" s="31"/>
    </row>
    <row r="233" spans="1:12" ht="10.199999999999999" x14ac:dyDescent="0.3">
      <c r="A233" s="230"/>
      <c r="B233" s="142"/>
      <c r="C233" s="125"/>
      <c r="D233" s="126"/>
      <c r="E233" s="31"/>
      <c r="F233" s="31"/>
      <c r="G233" s="31"/>
      <c r="H233" s="31"/>
      <c r="I233" s="31"/>
      <c r="J233" s="31"/>
      <c r="K233" s="31"/>
      <c r="L233" s="31"/>
    </row>
    <row r="234" spans="1:12" ht="10.199999999999999" x14ac:dyDescent="0.3">
      <c r="A234" s="230"/>
      <c r="B234" s="142"/>
      <c r="C234" s="125"/>
      <c r="D234" s="126"/>
      <c r="E234" s="31"/>
      <c r="F234" s="31"/>
      <c r="G234" s="31"/>
      <c r="H234" s="31"/>
      <c r="I234" s="31"/>
      <c r="J234" s="31"/>
      <c r="K234" s="31"/>
      <c r="L234" s="31"/>
    </row>
    <row r="235" spans="1:12" ht="10.199999999999999" x14ac:dyDescent="0.3">
      <c r="A235" s="230"/>
      <c r="B235" s="142"/>
      <c r="C235" s="125"/>
      <c r="D235" s="126"/>
      <c r="E235" s="31"/>
      <c r="F235" s="31"/>
      <c r="G235" s="31"/>
      <c r="H235" s="31"/>
      <c r="I235" s="31"/>
      <c r="J235" s="31"/>
      <c r="K235" s="31"/>
      <c r="L235" s="31"/>
    </row>
    <row r="236" spans="1:12" ht="10.199999999999999" x14ac:dyDescent="0.3">
      <c r="A236" s="230"/>
      <c r="B236" s="142"/>
      <c r="C236" s="125"/>
      <c r="D236" s="126"/>
      <c r="E236" s="31"/>
      <c r="F236" s="31"/>
      <c r="G236" s="31"/>
      <c r="H236" s="31"/>
      <c r="I236" s="31"/>
      <c r="J236" s="31"/>
      <c r="K236" s="31"/>
      <c r="L236" s="31"/>
    </row>
    <row r="237" spans="1:12" ht="10.199999999999999" x14ac:dyDescent="0.3">
      <c r="A237" s="230"/>
      <c r="B237" s="142"/>
      <c r="C237" s="125"/>
      <c r="D237" s="126"/>
      <c r="E237" s="31"/>
      <c r="F237" s="31"/>
      <c r="G237" s="31"/>
      <c r="H237" s="31"/>
      <c r="I237" s="31"/>
      <c r="J237" s="31"/>
      <c r="K237" s="31"/>
      <c r="L237" s="31"/>
    </row>
    <row r="238" spans="1:12" ht="10.199999999999999" x14ac:dyDescent="0.3">
      <c r="A238" s="230"/>
      <c r="B238" s="142"/>
      <c r="C238" s="125"/>
      <c r="D238" s="126"/>
      <c r="E238" s="31"/>
      <c r="F238" s="31"/>
      <c r="G238" s="31"/>
      <c r="H238" s="31"/>
      <c r="I238" s="31"/>
      <c r="J238" s="31"/>
      <c r="K238" s="31"/>
      <c r="L238" s="31"/>
    </row>
    <row r="239" spans="1:12" ht="10.199999999999999" x14ac:dyDescent="0.3">
      <c r="A239" s="230"/>
      <c r="B239" s="142"/>
      <c r="C239" s="125"/>
      <c r="D239" s="126"/>
      <c r="E239" s="31"/>
      <c r="F239" s="31"/>
      <c r="G239" s="31"/>
      <c r="H239" s="31"/>
      <c r="I239" s="31"/>
      <c r="J239" s="31"/>
      <c r="K239" s="31"/>
      <c r="L239" s="31"/>
    </row>
    <row r="240" spans="1:12" ht="10.199999999999999" x14ac:dyDescent="0.3">
      <c r="A240" s="230"/>
      <c r="B240" s="142"/>
      <c r="C240" s="125"/>
      <c r="D240" s="126"/>
      <c r="E240" s="31"/>
      <c r="F240" s="31"/>
      <c r="G240" s="31"/>
      <c r="H240" s="31"/>
      <c r="I240" s="31"/>
      <c r="J240" s="31"/>
      <c r="K240" s="31"/>
      <c r="L240" s="31"/>
    </row>
    <row r="241" spans="1:12" ht="10.199999999999999" x14ac:dyDescent="0.3">
      <c r="A241" s="230"/>
      <c r="B241" s="142"/>
      <c r="C241" s="125"/>
      <c r="D241" s="126"/>
      <c r="E241" s="31"/>
      <c r="F241" s="31"/>
      <c r="G241" s="31"/>
      <c r="H241" s="31"/>
      <c r="I241" s="31"/>
      <c r="J241" s="31"/>
      <c r="K241" s="31"/>
      <c r="L241" s="31"/>
    </row>
    <row r="242" spans="1:12" ht="10.199999999999999" x14ac:dyDescent="0.3">
      <c r="A242" s="230"/>
      <c r="B242" s="142"/>
      <c r="C242" s="125"/>
      <c r="D242" s="126"/>
      <c r="E242" s="31"/>
      <c r="F242" s="31"/>
      <c r="G242" s="31"/>
      <c r="H242" s="31"/>
      <c r="I242" s="31"/>
      <c r="J242" s="31"/>
      <c r="K242" s="31"/>
      <c r="L242" s="31"/>
    </row>
    <row r="243" spans="1:12" ht="10.199999999999999" x14ac:dyDescent="0.3">
      <c r="A243" s="230"/>
      <c r="B243" s="142"/>
      <c r="C243" s="125"/>
      <c r="D243" s="126"/>
      <c r="E243" s="31"/>
      <c r="F243" s="31"/>
      <c r="G243" s="31"/>
      <c r="H243" s="31"/>
      <c r="I243" s="31"/>
      <c r="J243" s="31"/>
      <c r="K243" s="31"/>
      <c r="L243" s="31"/>
    </row>
    <row r="244" spans="1:12" ht="10.199999999999999" x14ac:dyDescent="0.3">
      <c r="A244" s="230"/>
      <c r="B244" s="142"/>
      <c r="C244" s="125"/>
      <c r="D244" s="126"/>
      <c r="E244" s="31"/>
      <c r="F244" s="31"/>
      <c r="G244" s="31"/>
      <c r="H244" s="31"/>
      <c r="I244" s="31"/>
      <c r="J244" s="31"/>
      <c r="K244" s="31"/>
      <c r="L244" s="31"/>
    </row>
    <row r="245" spans="1:12" ht="10.199999999999999" x14ac:dyDescent="0.3">
      <c r="A245" s="230"/>
      <c r="B245" s="142"/>
      <c r="C245" s="125"/>
      <c r="D245" s="126"/>
      <c r="E245" s="31"/>
      <c r="F245" s="31"/>
      <c r="G245" s="31"/>
      <c r="H245" s="31"/>
      <c r="I245" s="31"/>
      <c r="J245" s="31"/>
      <c r="K245" s="31"/>
      <c r="L245" s="31"/>
    </row>
    <row r="246" spans="1:12" ht="10.199999999999999" x14ac:dyDescent="0.3">
      <c r="A246" s="230"/>
      <c r="B246" s="142"/>
      <c r="C246" s="125"/>
      <c r="D246" s="126"/>
      <c r="E246" s="31"/>
      <c r="F246" s="31"/>
      <c r="G246" s="31"/>
      <c r="H246" s="31"/>
      <c r="I246" s="31"/>
      <c r="J246" s="31"/>
      <c r="K246" s="31"/>
      <c r="L246" s="31"/>
    </row>
    <row r="247" spans="1:12" ht="10.199999999999999" x14ac:dyDescent="0.3">
      <c r="A247" s="230"/>
      <c r="B247" s="142"/>
      <c r="C247" s="125"/>
      <c r="D247" s="126"/>
      <c r="E247" s="31"/>
      <c r="F247" s="31"/>
      <c r="G247" s="31"/>
      <c r="H247" s="31"/>
      <c r="I247" s="31"/>
      <c r="J247" s="31"/>
      <c r="K247" s="31"/>
      <c r="L247" s="31"/>
    </row>
    <row r="248" spans="1:12" ht="10.199999999999999" x14ac:dyDescent="0.3">
      <c r="A248" s="230"/>
      <c r="B248" s="142"/>
      <c r="C248" s="125"/>
      <c r="D248" s="126"/>
      <c r="E248" s="31"/>
      <c r="F248" s="31"/>
      <c r="G248" s="31"/>
      <c r="H248" s="31"/>
      <c r="I248" s="31"/>
      <c r="J248" s="31"/>
      <c r="K248" s="31"/>
      <c r="L248" s="31"/>
    </row>
    <row r="249" spans="1:12" ht="10.199999999999999" x14ac:dyDescent="0.3">
      <c r="A249" s="230"/>
      <c r="B249" s="142"/>
      <c r="C249" s="125"/>
      <c r="D249" s="126"/>
      <c r="E249" s="31"/>
      <c r="F249" s="31"/>
      <c r="G249" s="31"/>
      <c r="H249" s="31"/>
      <c r="I249" s="31"/>
      <c r="J249" s="31"/>
      <c r="K249" s="31"/>
      <c r="L249" s="31"/>
    </row>
    <row r="250" spans="1:12" ht="10.199999999999999" x14ac:dyDescent="0.3">
      <c r="A250" s="230"/>
      <c r="B250" s="142"/>
      <c r="C250" s="125"/>
      <c r="D250" s="126"/>
      <c r="E250" s="31"/>
      <c r="F250" s="31"/>
      <c r="G250" s="31"/>
      <c r="H250" s="31"/>
      <c r="I250" s="31"/>
      <c r="J250" s="31"/>
      <c r="K250" s="31"/>
      <c r="L250" s="31"/>
    </row>
    <row r="251" spans="1:12" ht="10.199999999999999" x14ac:dyDescent="0.3">
      <c r="A251" s="230"/>
      <c r="B251" s="142"/>
      <c r="C251" s="125"/>
      <c r="D251" s="126"/>
      <c r="E251" s="31"/>
      <c r="F251" s="31"/>
      <c r="G251" s="31"/>
      <c r="H251" s="31"/>
      <c r="I251" s="31"/>
      <c r="J251" s="31"/>
      <c r="K251" s="31"/>
      <c r="L251" s="31"/>
    </row>
    <row r="252" spans="1:12" ht="10.199999999999999" x14ac:dyDescent="0.3">
      <c r="A252" s="230"/>
      <c r="B252" s="142"/>
      <c r="C252" s="125"/>
      <c r="D252" s="126"/>
      <c r="E252" s="31"/>
      <c r="F252" s="31"/>
      <c r="G252" s="31"/>
      <c r="H252" s="31"/>
      <c r="I252" s="31"/>
      <c r="J252" s="31"/>
      <c r="K252" s="31"/>
      <c r="L252" s="31"/>
    </row>
    <row r="253" spans="1:12" ht="10.199999999999999" x14ac:dyDescent="0.3">
      <c r="A253" s="230"/>
      <c r="B253" s="142"/>
      <c r="C253" s="125"/>
      <c r="D253" s="126"/>
      <c r="E253" s="31"/>
      <c r="F253" s="31"/>
      <c r="G253" s="31"/>
      <c r="H253" s="31"/>
      <c r="I253" s="31"/>
      <c r="J253" s="31"/>
      <c r="K253" s="31"/>
      <c r="L253" s="31"/>
    </row>
    <row r="254" spans="1:12" ht="10.199999999999999" x14ac:dyDescent="0.3">
      <c r="A254" s="230"/>
      <c r="B254" s="142"/>
      <c r="C254" s="125"/>
      <c r="D254" s="126"/>
      <c r="E254" s="31"/>
      <c r="F254" s="31"/>
      <c r="G254" s="31"/>
      <c r="H254" s="31"/>
      <c r="I254" s="31"/>
      <c r="J254" s="31"/>
      <c r="K254" s="31"/>
      <c r="L254" s="31"/>
    </row>
    <row r="255" spans="1:12" ht="10.199999999999999" x14ac:dyDescent="0.3">
      <c r="A255" s="230"/>
      <c r="B255" s="142"/>
      <c r="C255" s="125"/>
      <c r="D255" s="126"/>
      <c r="E255" s="31"/>
      <c r="F255" s="31"/>
      <c r="G255" s="31"/>
      <c r="H255" s="31"/>
      <c r="I255" s="31"/>
      <c r="J255" s="31"/>
      <c r="K255" s="31"/>
      <c r="L255" s="31"/>
    </row>
    <row r="256" spans="1:12" ht="10.199999999999999" x14ac:dyDescent="0.3">
      <c r="A256" s="230"/>
      <c r="B256" s="142"/>
      <c r="C256" s="125"/>
      <c r="D256" s="126"/>
      <c r="E256" s="31"/>
      <c r="F256" s="31"/>
      <c r="G256" s="31"/>
      <c r="H256" s="31"/>
      <c r="I256" s="31"/>
      <c r="J256" s="31"/>
      <c r="K256" s="31"/>
      <c r="L256" s="31"/>
    </row>
    <row r="257" spans="1:12" ht="10.199999999999999" x14ac:dyDescent="0.3">
      <c r="A257" s="230"/>
      <c r="B257" s="142"/>
      <c r="C257" s="125"/>
      <c r="D257" s="126"/>
      <c r="E257" s="31"/>
      <c r="F257" s="31"/>
      <c r="G257" s="31"/>
      <c r="H257" s="31"/>
      <c r="I257" s="31"/>
      <c r="J257" s="31"/>
      <c r="K257" s="31"/>
      <c r="L257" s="31"/>
    </row>
    <row r="258" spans="1:12" ht="10.199999999999999" x14ac:dyDescent="0.3">
      <c r="A258" s="230"/>
      <c r="B258" s="142"/>
      <c r="C258" s="125"/>
      <c r="D258" s="126"/>
      <c r="E258" s="31"/>
      <c r="F258" s="31"/>
      <c r="G258" s="31"/>
      <c r="H258" s="31"/>
      <c r="I258" s="31"/>
      <c r="J258" s="31"/>
      <c r="K258" s="31"/>
      <c r="L258" s="31"/>
    </row>
    <row r="259" spans="1:12" ht="10.199999999999999" x14ac:dyDescent="0.3">
      <c r="A259" s="230"/>
      <c r="B259" s="142"/>
      <c r="C259" s="125"/>
      <c r="D259" s="126"/>
      <c r="E259" s="31"/>
      <c r="F259" s="31"/>
      <c r="G259" s="31"/>
      <c r="H259" s="31"/>
      <c r="I259" s="31"/>
      <c r="J259" s="31"/>
      <c r="K259" s="31"/>
      <c r="L259" s="31"/>
    </row>
    <row r="260" spans="1:12" ht="10.199999999999999" x14ac:dyDescent="0.3">
      <c r="A260" s="230"/>
      <c r="B260" s="142"/>
      <c r="C260" s="125"/>
      <c r="D260" s="126"/>
      <c r="E260" s="31"/>
      <c r="F260" s="31"/>
      <c r="G260" s="31"/>
      <c r="H260" s="31"/>
      <c r="I260" s="31"/>
      <c r="J260" s="31"/>
      <c r="K260" s="31"/>
      <c r="L260" s="31"/>
    </row>
    <row r="261" spans="1:12" ht="10.199999999999999" x14ac:dyDescent="0.3">
      <c r="A261" s="230"/>
      <c r="B261" s="142"/>
      <c r="C261" s="125"/>
      <c r="D261" s="126"/>
      <c r="E261" s="31"/>
      <c r="F261" s="31"/>
      <c r="G261" s="31"/>
      <c r="H261" s="31"/>
      <c r="I261" s="31"/>
      <c r="J261" s="31"/>
      <c r="K261" s="31"/>
      <c r="L261" s="31"/>
    </row>
    <row r="262" spans="1:12" ht="10.199999999999999" x14ac:dyDescent="0.3">
      <c r="A262" s="230"/>
      <c r="B262" s="142"/>
      <c r="C262" s="125"/>
      <c r="D262" s="126"/>
      <c r="E262" s="31"/>
      <c r="F262" s="31"/>
      <c r="G262" s="31"/>
      <c r="H262" s="31"/>
      <c r="I262" s="31"/>
      <c r="J262" s="31"/>
      <c r="K262" s="31"/>
      <c r="L262" s="31"/>
    </row>
    <row r="263" spans="1:12" ht="10.199999999999999" x14ac:dyDescent="0.3">
      <c r="A263" s="230"/>
      <c r="B263" s="142"/>
      <c r="C263" s="125"/>
      <c r="D263" s="126"/>
      <c r="E263" s="31"/>
      <c r="F263" s="31"/>
      <c r="G263" s="31"/>
      <c r="H263" s="31"/>
      <c r="I263" s="31"/>
      <c r="J263" s="31"/>
      <c r="K263" s="31"/>
      <c r="L263" s="31"/>
    </row>
    <row r="264" spans="1:12" ht="10.199999999999999" x14ac:dyDescent="0.3">
      <c r="A264" s="230"/>
      <c r="B264" s="142"/>
      <c r="C264" s="125"/>
      <c r="D264" s="126"/>
      <c r="E264" s="31"/>
      <c r="F264" s="31"/>
      <c r="G264" s="31"/>
      <c r="H264" s="31"/>
      <c r="I264" s="31"/>
      <c r="J264" s="31"/>
      <c r="K264" s="31"/>
      <c r="L264" s="31"/>
    </row>
    <row r="265" spans="1:12" ht="10.199999999999999" x14ac:dyDescent="0.3">
      <c r="A265" s="230"/>
      <c r="B265" s="142"/>
      <c r="C265" s="125"/>
      <c r="D265" s="126"/>
      <c r="E265" s="31"/>
      <c r="F265" s="31"/>
      <c r="G265" s="31"/>
      <c r="H265" s="31"/>
      <c r="I265" s="31"/>
      <c r="J265" s="31"/>
      <c r="K265" s="31"/>
      <c r="L265" s="31"/>
    </row>
    <row r="266" spans="1:12" ht="10.199999999999999" x14ac:dyDescent="0.3">
      <c r="A266" s="230"/>
      <c r="B266" s="142"/>
      <c r="C266" s="125"/>
      <c r="D266" s="126"/>
      <c r="E266" s="31"/>
      <c r="F266" s="31"/>
      <c r="G266" s="31"/>
      <c r="H266" s="31"/>
      <c r="I266" s="31"/>
      <c r="J266" s="31"/>
      <c r="K266" s="31"/>
      <c r="L266" s="31"/>
    </row>
    <row r="267" spans="1:12" ht="10.199999999999999" x14ac:dyDescent="0.3">
      <c r="A267" s="230"/>
      <c r="B267" s="142"/>
      <c r="C267" s="125"/>
      <c r="D267" s="126"/>
      <c r="E267" s="31"/>
      <c r="F267" s="31"/>
      <c r="G267" s="31"/>
      <c r="H267" s="31"/>
      <c r="I267" s="31"/>
      <c r="J267" s="31"/>
      <c r="K267" s="31"/>
      <c r="L267" s="31"/>
    </row>
    <row r="268" spans="1:12" ht="10.199999999999999" x14ac:dyDescent="0.3">
      <c r="A268" s="230"/>
      <c r="B268" s="142"/>
      <c r="C268" s="125"/>
      <c r="D268" s="126"/>
      <c r="E268" s="31"/>
      <c r="F268" s="31"/>
      <c r="G268" s="31"/>
      <c r="H268" s="31"/>
      <c r="I268" s="31"/>
      <c r="J268" s="31"/>
      <c r="K268" s="31"/>
      <c r="L268" s="31"/>
    </row>
    <row r="269" spans="1:12" ht="10.199999999999999" x14ac:dyDescent="0.3">
      <c r="A269" s="230"/>
      <c r="B269" s="142"/>
      <c r="C269" s="125"/>
      <c r="D269" s="126"/>
      <c r="E269" s="31"/>
      <c r="F269" s="31"/>
      <c r="G269" s="31"/>
      <c r="H269" s="31"/>
      <c r="I269" s="31"/>
      <c r="J269" s="31"/>
      <c r="K269" s="31"/>
      <c r="L269" s="31"/>
    </row>
    <row r="270" spans="1:12" ht="10.199999999999999" x14ac:dyDescent="0.3">
      <c r="A270" s="230"/>
      <c r="B270" s="142"/>
      <c r="C270" s="125"/>
      <c r="D270" s="126"/>
      <c r="E270" s="31"/>
      <c r="F270" s="31"/>
      <c r="G270" s="31"/>
      <c r="H270" s="31"/>
      <c r="I270" s="31"/>
      <c r="J270" s="31"/>
      <c r="K270" s="31"/>
      <c r="L270" s="31"/>
    </row>
    <row r="271" spans="1:12" ht="10.199999999999999" x14ac:dyDescent="0.3">
      <c r="A271" s="230"/>
      <c r="B271" s="142"/>
      <c r="C271" s="125"/>
      <c r="D271" s="126"/>
      <c r="E271" s="31"/>
      <c r="F271" s="31"/>
      <c r="G271" s="31"/>
      <c r="H271" s="31"/>
      <c r="I271" s="31"/>
      <c r="J271" s="31"/>
      <c r="K271" s="31"/>
      <c r="L271" s="31"/>
    </row>
    <row r="272" spans="1:12" ht="10.199999999999999" x14ac:dyDescent="0.3">
      <c r="A272" s="230"/>
      <c r="B272" s="142"/>
      <c r="C272" s="125"/>
      <c r="D272" s="126"/>
      <c r="E272" s="31"/>
      <c r="F272" s="31"/>
      <c r="G272" s="31"/>
      <c r="H272" s="31"/>
      <c r="I272" s="31"/>
      <c r="J272" s="31"/>
      <c r="K272" s="31"/>
      <c r="L272" s="31"/>
    </row>
    <row r="273" spans="1:12" ht="10.199999999999999" x14ac:dyDescent="0.3">
      <c r="A273" s="230"/>
      <c r="B273" s="142"/>
      <c r="C273" s="125"/>
      <c r="D273" s="126"/>
      <c r="E273" s="31"/>
      <c r="F273" s="31"/>
      <c r="G273" s="31"/>
      <c r="H273" s="31"/>
      <c r="I273" s="31"/>
      <c r="J273" s="31"/>
      <c r="K273" s="31"/>
      <c r="L273" s="31"/>
    </row>
    <row r="274" spans="1:12" ht="10.199999999999999" x14ac:dyDescent="0.3">
      <c r="A274" s="230"/>
      <c r="B274" s="142"/>
      <c r="C274" s="125"/>
      <c r="D274" s="126"/>
      <c r="E274" s="31"/>
      <c r="F274" s="31"/>
      <c r="G274" s="31"/>
      <c r="H274" s="31"/>
      <c r="I274" s="31"/>
      <c r="J274" s="31"/>
      <c r="K274" s="31"/>
      <c r="L274" s="31"/>
    </row>
    <row r="275" spans="1:12" ht="10.199999999999999" x14ac:dyDescent="0.3">
      <c r="A275" s="230"/>
      <c r="B275" s="142"/>
      <c r="C275" s="125"/>
      <c r="D275" s="126"/>
      <c r="E275" s="31"/>
      <c r="F275" s="31"/>
      <c r="G275" s="31"/>
      <c r="H275" s="31"/>
      <c r="I275" s="31"/>
      <c r="J275" s="31"/>
      <c r="K275" s="31"/>
      <c r="L275" s="31"/>
    </row>
    <row r="276" spans="1:12" ht="10.199999999999999" x14ac:dyDescent="0.3">
      <c r="A276" s="230"/>
      <c r="B276" s="142"/>
      <c r="C276" s="125"/>
      <c r="D276" s="126"/>
      <c r="E276" s="31"/>
      <c r="F276" s="31"/>
      <c r="G276" s="31"/>
      <c r="H276" s="31"/>
      <c r="I276" s="31"/>
      <c r="J276" s="31"/>
      <c r="K276" s="31"/>
      <c r="L276" s="31"/>
    </row>
    <row r="277" spans="1:12" ht="10.199999999999999" x14ac:dyDescent="0.3">
      <c r="A277" s="230"/>
      <c r="B277" s="142"/>
      <c r="C277" s="125"/>
      <c r="D277" s="126"/>
      <c r="E277" s="31"/>
      <c r="F277" s="31"/>
      <c r="G277" s="31"/>
      <c r="H277" s="31"/>
      <c r="I277" s="31"/>
      <c r="J277" s="31"/>
      <c r="K277" s="31"/>
      <c r="L277" s="31"/>
    </row>
    <row r="278" spans="1:12" ht="10.199999999999999" x14ac:dyDescent="0.3">
      <c r="A278" s="230"/>
      <c r="B278" s="142"/>
      <c r="C278" s="125"/>
      <c r="D278" s="126"/>
      <c r="E278" s="31"/>
      <c r="F278" s="31"/>
      <c r="G278" s="31"/>
      <c r="H278" s="31"/>
      <c r="I278" s="31"/>
      <c r="J278" s="31"/>
      <c r="K278" s="31"/>
      <c r="L278" s="31"/>
    </row>
    <row r="279" spans="1:12" ht="10.199999999999999" x14ac:dyDescent="0.3">
      <c r="A279" s="230"/>
      <c r="B279" s="142"/>
      <c r="C279" s="125"/>
      <c r="D279" s="126"/>
      <c r="E279" s="31"/>
      <c r="F279" s="31"/>
      <c r="G279" s="31"/>
      <c r="H279" s="31"/>
      <c r="I279" s="31"/>
      <c r="J279" s="31"/>
      <c r="K279" s="31"/>
      <c r="L279" s="31"/>
    </row>
    <row r="280" spans="1:12" ht="10.199999999999999" x14ac:dyDescent="0.3">
      <c r="A280" s="230"/>
      <c r="B280" s="142"/>
      <c r="C280" s="125"/>
      <c r="D280" s="126"/>
      <c r="E280" s="31"/>
      <c r="F280" s="31"/>
      <c r="G280" s="31"/>
      <c r="H280" s="31"/>
      <c r="I280" s="31"/>
      <c r="J280" s="31"/>
      <c r="K280" s="31"/>
      <c r="L280" s="31"/>
    </row>
    <row r="281" spans="1:12" ht="10.199999999999999" x14ac:dyDescent="0.3">
      <c r="A281" s="230"/>
      <c r="B281" s="142"/>
      <c r="C281" s="125"/>
      <c r="D281" s="126"/>
      <c r="E281" s="31"/>
      <c r="F281" s="31"/>
      <c r="G281" s="31"/>
      <c r="H281" s="31"/>
      <c r="I281" s="31"/>
      <c r="J281" s="31"/>
      <c r="K281" s="31"/>
      <c r="L281" s="31"/>
    </row>
    <row r="282" spans="1:12" ht="10.199999999999999" x14ac:dyDescent="0.3">
      <c r="A282" s="230"/>
      <c r="B282" s="142"/>
      <c r="C282" s="125"/>
      <c r="D282" s="126"/>
      <c r="E282" s="31"/>
      <c r="F282" s="31"/>
      <c r="G282" s="31"/>
      <c r="H282" s="31"/>
      <c r="I282" s="31"/>
      <c r="J282" s="31"/>
      <c r="K282" s="31"/>
      <c r="L282" s="31"/>
    </row>
    <row r="283" spans="1:12" ht="10.199999999999999" x14ac:dyDescent="0.3">
      <c r="A283" s="230"/>
      <c r="B283" s="142"/>
      <c r="C283" s="125"/>
      <c r="D283" s="126"/>
      <c r="E283" s="31"/>
      <c r="F283" s="31"/>
      <c r="G283" s="31"/>
      <c r="H283" s="31"/>
      <c r="I283" s="31"/>
      <c r="J283" s="31"/>
      <c r="K283" s="31"/>
      <c r="L283" s="31"/>
    </row>
    <row r="284" spans="1:12" ht="10.199999999999999" x14ac:dyDescent="0.3">
      <c r="A284" s="230"/>
      <c r="B284" s="142"/>
      <c r="C284" s="125"/>
      <c r="D284" s="126"/>
      <c r="E284" s="31"/>
      <c r="F284" s="31"/>
      <c r="G284" s="31"/>
      <c r="H284" s="31"/>
      <c r="I284" s="31"/>
      <c r="J284" s="31"/>
      <c r="K284" s="31"/>
      <c r="L284" s="31"/>
    </row>
    <row r="285" spans="1:12" ht="10.199999999999999" x14ac:dyDescent="0.3">
      <c r="A285" s="230"/>
      <c r="B285" s="142"/>
      <c r="C285" s="125"/>
      <c r="D285" s="126"/>
      <c r="E285" s="31"/>
      <c r="F285" s="31"/>
      <c r="G285" s="31"/>
      <c r="H285" s="31"/>
      <c r="I285" s="31"/>
      <c r="J285" s="31"/>
      <c r="K285" s="31"/>
      <c r="L285" s="31"/>
    </row>
    <row r="286" spans="1:12" ht="10.199999999999999" x14ac:dyDescent="0.3">
      <c r="A286" s="230"/>
      <c r="B286" s="142"/>
      <c r="C286" s="125"/>
      <c r="D286" s="126"/>
      <c r="E286" s="31"/>
      <c r="F286" s="31"/>
      <c r="G286" s="31"/>
      <c r="H286" s="31"/>
      <c r="I286" s="31"/>
      <c r="J286" s="31"/>
      <c r="K286" s="31"/>
      <c r="L286" s="31"/>
    </row>
    <row r="287" spans="1:12" ht="10.199999999999999" x14ac:dyDescent="0.3">
      <c r="A287" s="230"/>
      <c r="B287" s="142"/>
      <c r="C287" s="125"/>
      <c r="D287" s="126"/>
      <c r="E287" s="31"/>
      <c r="F287" s="31"/>
      <c r="G287" s="31"/>
      <c r="H287" s="31"/>
      <c r="I287" s="31"/>
      <c r="J287" s="31"/>
      <c r="K287" s="31"/>
      <c r="L287" s="31"/>
    </row>
    <row r="288" spans="1:12" ht="10.199999999999999" x14ac:dyDescent="0.3">
      <c r="A288" s="230"/>
      <c r="B288" s="142"/>
      <c r="C288" s="125"/>
      <c r="D288" s="126"/>
      <c r="E288" s="31"/>
      <c r="F288" s="31"/>
      <c r="G288" s="31"/>
      <c r="H288" s="31"/>
      <c r="I288" s="31"/>
      <c r="J288" s="31"/>
      <c r="K288" s="31"/>
      <c r="L288" s="31"/>
    </row>
    <row r="289" spans="1:12" ht="10.199999999999999" x14ac:dyDescent="0.3">
      <c r="A289" s="230"/>
      <c r="B289" s="142"/>
      <c r="C289" s="125"/>
      <c r="D289" s="126"/>
      <c r="E289" s="31"/>
      <c r="F289" s="31"/>
      <c r="G289" s="31"/>
      <c r="H289" s="31"/>
      <c r="I289" s="31"/>
      <c r="J289" s="31"/>
      <c r="K289" s="31"/>
      <c r="L289" s="31"/>
    </row>
    <row r="290" spans="1:12" ht="10.199999999999999" x14ac:dyDescent="0.3">
      <c r="A290" s="230"/>
      <c r="B290" s="142"/>
      <c r="C290" s="125"/>
      <c r="D290" s="126"/>
      <c r="E290" s="31"/>
      <c r="F290" s="31"/>
      <c r="G290" s="31"/>
      <c r="H290" s="31"/>
      <c r="I290" s="31"/>
      <c r="J290" s="31"/>
      <c r="K290" s="31"/>
      <c r="L290" s="31"/>
    </row>
    <row r="291" spans="1:12" ht="10.199999999999999" x14ac:dyDescent="0.3">
      <c r="A291" s="230"/>
      <c r="B291" s="142"/>
      <c r="C291" s="125"/>
      <c r="D291" s="126"/>
      <c r="E291" s="31"/>
      <c r="F291" s="31"/>
      <c r="G291" s="31"/>
      <c r="H291" s="31"/>
      <c r="I291" s="31"/>
      <c r="J291" s="31"/>
      <c r="K291" s="31"/>
      <c r="L291" s="31"/>
    </row>
    <row r="292" spans="1:12" ht="10.199999999999999" x14ac:dyDescent="0.3">
      <c r="A292" s="230"/>
      <c r="B292" s="142"/>
      <c r="C292" s="125"/>
      <c r="D292" s="126"/>
      <c r="E292" s="31"/>
      <c r="F292" s="31"/>
      <c r="G292" s="31"/>
      <c r="H292" s="31"/>
      <c r="I292" s="31"/>
      <c r="J292" s="31"/>
      <c r="K292" s="31"/>
      <c r="L292" s="31"/>
    </row>
    <row r="293" spans="1:12" ht="10.199999999999999" x14ac:dyDescent="0.3">
      <c r="A293" s="230"/>
      <c r="B293" s="142"/>
      <c r="C293" s="125"/>
      <c r="D293" s="126"/>
      <c r="E293" s="31"/>
      <c r="F293" s="31"/>
      <c r="G293" s="31"/>
      <c r="H293" s="31"/>
      <c r="I293" s="31"/>
      <c r="J293" s="31"/>
      <c r="K293" s="31"/>
      <c r="L293" s="31"/>
    </row>
    <row r="294" spans="1:12" ht="10.199999999999999" x14ac:dyDescent="0.3">
      <c r="A294" s="230"/>
      <c r="B294" s="142"/>
      <c r="C294" s="125"/>
      <c r="D294" s="126"/>
      <c r="E294" s="31"/>
      <c r="F294" s="31"/>
      <c r="G294" s="31"/>
      <c r="H294" s="31"/>
      <c r="I294" s="31"/>
      <c r="J294" s="31"/>
      <c r="K294" s="31"/>
      <c r="L294" s="31"/>
    </row>
    <row r="295" spans="1:12" ht="10.199999999999999" x14ac:dyDescent="0.3">
      <c r="A295" s="230"/>
      <c r="B295" s="142"/>
      <c r="C295" s="125"/>
      <c r="D295" s="126"/>
      <c r="E295" s="31"/>
      <c r="F295" s="31"/>
      <c r="G295" s="31"/>
      <c r="H295" s="31"/>
      <c r="I295" s="31"/>
      <c r="J295" s="31"/>
      <c r="K295" s="31"/>
      <c r="L295" s="31"/>
    </row>
    <row r="296" spans="1:12" ht="10.199999999999999" x14ac:dyDescent="0.3">
      <c r="A296" s="230"/>
      <c r="B296" s="142"/>
      <c r="C296" s="125"/>
      <c r="D296" s="126"/>
      <c r="E296" s="31"/>
      <c r="F296" s="31"/>
      <c r="G296" s="31"/>
      <c r="H296" s="31"/>
      <c r="I296" s="31"/>
      <c r="J296" s="31"/>
      <c r="K296" s="31"/>
      <c r="L296" s="31"/>
    </row>
    <row r="297" spans="1:12" ht="10.199999999999999" x14ac:dyDescent="0.3">
      <c r="A297" s="230"/>
      <c r="B297" s="142"/>
      <c r="C297" s="125"/>
      <c r="D297" s="126"/>
      <c r="E297" s="31"/>
      <c r="F297" s="31"/>
      <c r="G297" s="31"/>
      <c r="H297" s="31"/>
      <c r="I297" s="31"/>
      <c r="J297" s="31"/>
      <c r="K297" s="31"/>
      <c r="L297" s="31"/>
    </row>
    <row r="298" spans="1:12" ht="10.199999999999999" x14ac:dyDescent="0.3">
      <c r="A298" s="230"/>
      <c r="B298" s="142"/>
      <c r="C298" s="125"/>
      <c r="D298" s="126"/>
      <c r="E298" s="31"/>
      <c r="F298" s="31"/>
      <c r="G298" s="31"/>
      <c r="H298" s="31"/>
      <c r="I298" s="31"/>
      <c r="J298" s="31"/>
      <c r="K298" s="31"/>
      <c r="L298" s="31"/>
    </row>
    <row r="299" spans="1:12" ht="10.199999999999999" x14ac:dyDescent="0.3">
      <c r="A299" s="230"/>
      <c r="B299" s="142"/>
      <c r="C299" s="125"/>
      <c r="D299" s="126"/>
      <c r="E299" s="31"/>
      <c r="F299" s="31"/>
      <c r="G299" s="31"/>
      <c r="H299" s="31"/>
      <c r="I299" s="31"/>
      <c r="J299" s="31"/>
      <c r="K299" s="31"/>
      <c r="L299" s="31"/>
    </row>
    <row r="300" spans="1:12" ht="10.199999999999999" x14ac:dyDescent="0.3">
      <c r="A300" s="230"/>
      <c r="B300" s="142"/>
      <c r="C300" s="125"/>
      <c r="D300" s="126"/>
      <c r="E300" s="31"/>
      <c r="F300" s="31"/>
      <c r="G300" s="31"/>
      <c r="H300" s="31"/>
      <c r="I300" s="31"/>
      <c r="J300" s="31"/>
      <c r="K300" s="31"/>
      <c r="L300" s="31"/>
    </row>
    <row r="301" spans="1:12" ht="10.199999999999999" x14ac:dyDescent="0.3">
      <c r="A301" s="230"/>
      <c r="B301" s="142"/>
      <c r="C301" s="125"/>
      <c r="D301" s="126"/>
      <c r="E301" s="31"/>
      <c r="F301" s="31"/>
      <c r="G301" s="31"/>
      <c r="H301" s="31"/>
      <c r="I301" s="31"/>
      <c r="J301" s="31"/>
      <c r="K301" s="31"/>
      <c r="L301" s="31"/>
    </row>
    <row r="302" spans="1:12" ht="10.199999999999999" x14ac:dyDescent="0.3">
      <c r="A302" s="230"/>
      <c r="B302" s="142"/>
      <c r="C302" s="125"/>
      <c r="D302" s="126"/>
      <c r="E302" s="31"/>
      <c r="F302" s="31"/>
      <c r="G302" s="31"/>
      <c r="H302" s="31"/>
      <c r="I302" s="31"/>
      <c r="J302" s="31"/>
      <c r="K302" s="31"/>
      <c r="L302" s="31"/>
    </row>
    <row r="303" spans="1:12" ht="10.199999999999999" x14ac:dyDescent="0.3">
      <c r="A303" s="230"/>
      <c r="B303" s="142"/>
      <c r="C303" s="125"/>
      <c r="D303" s="126"/>
      <c r="E303" s="31"/>
      <c r="F303" s="31"/>
      <c r="G303" s="31"/>
      <c r="H303" s="31"/>
      <c r="I303" s="31"/>
      <c r="J303" s="31"/>
      <c r="K303" s="31"/>
      <c r="L303" s="31"/>
    </row>
    <row r="304" spans="1:12" ht="10.199999999999999" x14ac:dyDescent="0.3">
      <c r="A304" s="230"/>
      <c r="B304" s="142"/>
      <c r="C304" s="125"/>
      <c r="D304" s="126"/>
      <c r="E304" s="31"/>
      <c r="F304" s="31"/>
      <c r="G304" s="31"/>
      <c r="H304" s="31"/>
      <c r="I304" s="31"/>
      <c r="J304" s="31"/>
      <c r="K304" s="31"/>
      <c r="L304" s="31"/>
    </row>
    <row r="305" spans="1:12" ht="10.199999999999999" x14ac:dyDescent="0.3">
      <c r="A305" s="230"/>
      <c r="B305" s="142"/>
      <c r="C305" s="125"/>
      <c r="D305" s="126"/>
      <c r="E305" s="31"/>
      <c r="F305" s="31"/>
      <c r="G305" s="31"/>
      <c r="H305" s="31"/>
      <c r="I305" s="31"/>
      <c r="J305" s="31"/>
      <c r="K305" s="31"/>
      <c r="L305" s="31"/>
    </row>
    <row r="306" spans="1:12" ht="10.199999999999999" x14ac:dyDescent="0.3">
      <c r="A306" s="230"/>
      <c r="B306" s="142"/>
      <c r="C306" s="125"/>
      <c r="D306" s="126"/>
      <c r="E306" s="31"/>
      <c r="F306" s="31"/>
      <c r="G306" s="31"/>
      <c r="H306" s="31"/>
      <c r="I306" s="31"/>
      <c r="J306" s="31"/>
      <c r="K306" s="31"/>
      <c r="L306" s="31"/>
    </row>
    <row r="307" spans="1:12" ht="10.199999999999999" x14ac:dyDescent="0.3">
      <c r="A307" s="230"/>
      <c r="B307" s="142"/>
      <c r="C307" s="125"/>
      <c r="D307" s="126"/>
      <c r="E307" s="31"/>
      <c r="F307" s="31"/>
      <c r="G307" s="31"/>
      <c r="H307" s="31"/>
      <c r="I307" s="31"/>
      <c r="J307" s="31"/>
      <c r="K307" s="31"/>
      <c r="L307" s="31"/>
    </row>
    <row r="308" spans="1:12" ht="10.199999999999999" x14ac:dyDescent="0.3">
      <c r="A308" s="230"/>
      <c r="B308" s="142"/>
      <c r="C308" s="125"/>
      <c r="D308" s="126"/>
      <c r="E308" s="31"/>
      <c r="F308" s="31"/>
      <c r="G308" s="31"/>
      <c r="H308" s="31"/>
      <c r="I308" s="31"/>
      <c r="J308" s="31"/>
      <c r="K308" s="31"/>
      <c r="L308" s="31"/>
    </row>
    <row r="309" spans="1:12" ht="10.199999999999999" x14ac:dyDescent="0.3">
      <c r="A309" s="230"/>
      <c r="B309" s="142"/>
      <c r="C309" s="125"/>
      <c r="D309" s="126"/>
      <c r="E309" s="31"/>
      <c r="F309" s="31"/>
      <c r="G309" s="31"/>
      <c r="H309" s="31"/>
      <c r="I309" s="31"/>
      <c r="J309" s="31"/>
      <c r="K309" s="31"/>
      <c r="L309" s="31"/>
    </row>
    <row r="310" spans="1:12" ht="10.199999999999999" x14ac:dyDescent="0.3">
      <c r="A310" s="230"/>
      <c r="B310" s="142"/>
      <c r="C310" s="125"/>
      <c r="D310" s="126"/>
      <c r="E310" s="31"/>
      <c r="F310" s="31"/>
      <c r="G310" s="31"/>
      <c r="H310" s="31"/>
      <c r="I310" s="31"/>
      <c r="J310" s="31"/>
      <c r="K310" s="31"/>
      <c r="L310" s="31"/>
    </row>
    <row r="311" spans="1:12" ht="10.199999999999999" x14ac:dyDescent="0.3">
      <c r="A311" s="230"/>
      <c r="B311" s="142"/>
      <c r="C311" s="125"/>
      <c r="D311" s="126"/>
      <c r="E311" s="31"/>
      <c r="F311" s="31"/>
      <c r="G311" s="31"/>
      <c r="H311" s="31"/>
      <c r="I311" s="31"/>
      <c r="J311" s="31"/>
      <c r="K311" s="31"/>
      <c r="L311" s="31"/>
    </row>
    <row r="312" spans="1:12" ht="10.199999999999999" x14ac:dyDescent="0.3">
      <c r="A312" s="230"/>
      <c r="B312" s="142"/>
      <c r="C312" s="125"/>
      <c r="D312" s="126"/>
      <c r="E312" s="31"/>
      <c r="F312" s="31"/>
      <c r="G312" s="31"/>
      <c r="H312" s="31"/>
      <c r="I312" s="31"/>
      <c r="J312" s="31"/>
      <c r="K312" s="31"/>
      <c r="L312" s="31"/>
    </row>
    <row r="313" spans="1:12" ht="10.199999999999999" x14ac:dyDescent="0.3">
      <c r="A313" s="230"/>
      <c r="B313" s="142"/>
      <c r="C313" s="125"/>
      <c r="D313" s="126"/>
      <c r="E313" s="31"/>
      <c r="F313" s="31"/>
      <c r="G313" s="31"/>
      <c r="H313" s="31"/>
      <c r="I313" s="31"/>
      <c r="J313" s="31"/>
      <c r="K313" s="31"/>
      <c r="L313" s="31"/>
    </row>
    <row r="314" spans="1:12" ht="10.199999999999999" x14ac:dyDescent="0.3">
      <c r="A314" s="230"/>
      <c r="B314" s="142"/>
      <c r="C314" s="125"/>
      <c r="D314" s="126"/>
      <c r="E314" s="31"/>
      <c r="F314" s="31"/>
      <c r="G314" s="31"/>
      <c r="H314" s="31"/>
      <c r="I314" s="31"/>
      <c r="J314" s="31"/>
      <c r="K314" s="31"/>
      <c r="L314" s="31"/>
    </row>
    <row r="315" spans="1:12" ht="10.199999999999999" x14ac:dyDescent="0.3">
      <c r="A315" s="230"/>
      <c r="B315" s="142"/>
      <c r="C315" s="125"/>
      <c r="D315" s="126"/>
      <c r="E315" s="31"/>
      <c r="F315" s="31"/>
      <c r="G315" s="31"/>
      <c r="H315" s="31"/>
      <c r="I315" s="31"/>
      <c r="J315" s="31"/>
      <c r="K315" s="31"/>
      <c r="L315" s="31"/>
    </row>
    <row r="316" spans="1:12" ht="10.199999999999999" x14ac:dyDescent="0.3">
      <c r="A316" s="230"/>
      <c r="B316" s="142"/>
      <c r="C316" s="125"/>
      <c r="D316" s="126"/>
      <c r="E316" s="31"/>
      <c r="F316" s="31"/>
      <c r="G316" s="31"/>
      <c r="H316" s="31"/>
      <c r="I316" s="31"/>
      <c r="J316" s="31"/>
      <c r="K316" s="31"/>
      <c r="L316" s="31"/>
    </row>
    <row r="317" spans="1:12" ht="10.199999999999999" x14ac:dyDescent="0.3">
      <c r="A317" s="230"/>
      <c r="B317" s="142"/>
      <c r="C317" s="125"/>
      <c r="D317" s="126"/>
      <c r="E317" s="31"/>
      <c r="F317" s="31"/>
      <c r="G317" s="31"/>
      <c r="H317" s="31"/>
      <c r="I317" s="31"/>
      <c r="J317" s="31"/>
      <c r="K317" s="31"/>
      <c r="L317" s="31"/>
    </row>
    <row r="318" spans="1:12" ht="10.199999999999999" x14ac:dyDescent="0.3">
      <c r="A318" s="230"/>
      <c r="B318" s="142"/>
      <c r="C318" s="125"/>
      <c r="D318" s="126"/>
      <c r="E318" s="31"/>
      <c r="F318" s="31"/>
      <c r="G318" s="31"/>
      <c r="H318" s="31"/>
      <c r="I318" s="31"/>
      <c r="J318" s="31"/>
      <c r="K318" s="31"/>
      <c r="L318" s="31"/>
    </row>
    <row r="319" spans="1:12" ht="10.199999999999999" x14ac:dyDescent="0.3">
      <c r="A319" s="230"/>
      <c r="B319" s="142"/>
      <c r="C319" s="125"/>
      <c r="D319" s="126"/>
      <c r="E319" s="31"/>
      <c r="F319" s="31"/>
      <c r="G319" s="31"/>
      <c r="H319" s="31"/>
      <c r="I319" s="31"/>
      <c r="J319" s="31"/>
      <c r="K319" s="31"/>
      <c r="L319" s="31"/>
    </row>
    <row r="320" spans="1:12" ht="10.199999999999999" x14ac:dyDescent="0.3">
      <c r="A320" s="230"/>
      <c r="B320" s="142"/>
      <c r="C320" s="125"/>
      <c r="D320" s="126"/>
      <c r="E320" s="31"/>
      <c r="F320" s="31"/>
      <c r="G320" s="31"/>
      <c r="H320" s="31"/>
      <c r="I320" s="31"/>
      <c r="J320" s="31"/>
      <c r="K320" s="31"/>
      <c r="L320" s="31"/>
    </row>
    <row r="321" spans="1:12" ht="10.199999999999999" x14ac:dyDescent="0.3">
      <c r="A321" s="230"/>
      <c r="B321" s="142"/>
      <c r="C321" s="125"/>
      <c r="D321" s="126"/>
      <c r="E321" s="31"/>
      <c r="F321" s="31"/>
      <c r="G321" s="31"/>
      <c r="H321" s="31"/>
      <c r="I321" s="31"/>
      <c r="J321" s="31"/>
      <c r="K321" s="31"/>
      <c r="L321" s="31"/>
    </row>
    <row r="322" spans="1:12" ht="10.199999999999999" x14ac:dyDescent="0.3">
      <c r="A322" s="230"/>
      <c r="B322" s="142"/>
      <c r="C322" s="125"/>
      <c r="D322" s="126"/>
      <c r="E322" s="31"/>
      <c r="F322" s="31"/>
      <c r="G322" s="31"/>
      <c r="H322" s="31"/>
      <c r="I322" s="31"/>
      <c r="J322" s="31"/>
      <c r="K322" s="31"/>
      <c r="L322" s="31"/>
    </row>
    <row r="323" spans="1:12" ht="10.199999999999999" x14ac:dyDescent="0.3">
      <c r="A323" s="230"/>
      <c r="B323" s="142"/>
      <c r="C323" s="125"/>
      <c r="D323" s="126"/>
      <c r="E323" s="31"/>
      <c r="F323" s="31"/>
      <c r="G323" s="31"/>
      <c r="H323" s="31"/>
      <c r="I323" s="31"/>
      <c r="J323" s="31"/>
      <c r="K323" s="31"/>
      <c r="L323" s="31"/>
    </row>
    <row r="324" spans="1:12" ht="10.199999999999999" x14ac:dyDescent="0.3">
      <c r="A324" s="230"/>
      <c r="B324" s="142"/>
      <c r="C324" s="125"/>
      <c r="D324" s="126"/>
      <c r="E324" s="31"/>
      <c r="F324" s="31"/>
      <c r="G324" s="31"/>
      <c r="H324" s="31"/>
      <c r="I324" s="31"/>
      <c r="J324" s="31"/>
      <c r="K324" s="31"/>
      <c r="L324" s="31"/>
    </row>
    <row r="325" spans="1:12" ht="10.199999999999999" x14ac:dyDescent="0.3">
      <c r="A325" s="230"/>
      <c r="B325" s="142"/>
      <c r="C325" s="125"/>
      <c r="D325" s="126"/>
      <c r="E325" s="31"/>
      <c r="F325" s="31"/>
      <c r="G325" s="31"/>
      <c r="H325" s="31"/>
      <c r="I325" s="31"/>
      <c r="J325" s="31"/>
      <c r="K325" s="31"/>
      <c r="L325" s="31"/>
    </row>
    <row r="326" spans="1:12" ht="10.199999999999999" x14ac:dyDescent="0.3">
      <c r="A326" s="230"/>
      <c r="B326" s="142"/>
      <c r="C326" s="125"/>
      <c r="D326" s="126"/>
      <c r="E326" s="31"/>
      <c r="F326" s="31"/>
      <c r="G326" s="31"/>
      <c r="H326" s="31"/>
      <c r="I326" s="31"/>
      <c r="J326" s="31"/>
      <c r="K326" s="31"/>
      <c r="L326" s="31"/>
    </row>
    <row r="327" spans="1:12" ht="10.199999999999999" x14ac:dyDescent="0.3">
      <c r="A327" s="230"/>
      <c r="B327" s="142"/>
      <c r="C327" s="125"/>
      <c r="D327" s="126"/>
      <c r="E327" s="31"/>
      <c r="F327" s="31"/>
      <c r="G327" s="31"/>
      <c r="H327" s="31"/>
      <c r="I327" s="31"/>
      <c r="J327" s="31"/>
      <c r="K327" s="31"/>
      <c r="L327" s="31"/>
    </row>
    <row r="328" spans="1:12" ht="10.199999999999999" x14ac:dyDescent="0.3">
      <c r="A328" s="230"/>
      <c r="B328" s="142"/>
      <c r="C328" s="125"/>
      <c r="D328" s="126"/>
      <c r="E328" s="31"/>
      <c r="F328" s="31"/>
      <c r="G328" s="31"/>
      <c r="H328" s="31"/>
      <c r="I328" s="31"/>
      <c r="J328" s="31"/>
      <c r="K328" s="31"/>
      <c r="L328" s="31"/>
    </row>
    <row r="329" spans="1:12" ht="10.199999999999999" x14ac:dyDescent="0.3">
      <c r="A329" s="230"/>
      <c r="B329" s="142"/>
      <c r="C329" s="125"/>
      <c r="D329" s="126"/>
      <c r="E329" s="31"/>
      <c r="F329" s="31"/>
      <c r="G329" s="31"/>
      <c r="H329" s="31"/>
      <c r="I329" s="31"/>
      <c r="J329" s="31"/>
      <c r="K329" s="31"/>
      <c r="L329" s="31"/>
    </row>
    <row r="330" spans="1:12" ht="10.199999999999999" x14ac:dyDescent="0.3">
      <c r="A330" s="230"/>
      <c r="B330" s="142"/>
      <c r="C330" s="125"/>
      <c r="D330" s="126"/>
      <c r="E330" s="31"/>
      <c r="F330" s="31"/>
      <c r="G330" s="31"/>
      <c r="H330" s="31"/>
      <c r="I330" s="31"/>
      <c r="J330" s="31"/>
      <c r="K330" s="31"/>
      <c r="L330" s="31"/>
    </row>
    <row r="331" spans="1:12" ht="10.199999999999999" x14ac:dyDescent="0.3">
      <c r="A331" s="230"/>
      <c r="B331" s="142"/>
      <c r="C331" s="125"/>
      <c r="D331" s="126"/>
      <c r="E331" s="31"/>
      <c r="F331" s="31"/>
      <c r="G331" s="31"/>
      <c r="H331" s="31"/>
      <c r="I331" s="31"/>
      <c r="J331" s="31"/>
      <c r="K331" s="31"/>
      <c r="L331" s="31"/>
    </row>
    <row r="332" spans="1:12" ht="10.199999999999999" x14ac:dyDescent="0.3">
      <c r="A332" s="230"/>
      <c r="B332" s="142"/>
      <c r="C332" s="125"/>
      <c r="D332" s="126"/>
      <c r="E332" s="31"/>
      <c r="F332" s="31"/>
      <c r="G332" s="31"/>
      <c r="H332" s="31"/>
      <c r="I332" s="31"/>
      <c r="J332" s="31"/>
      <c r="K332" s="31"/>
      <c r="L332" s="31"/>
    </row>
    <row r="333" spans="1:12" ht="10.199999999999999" x14ac:dyDescent="0.3">
      <c r="A333" s="230"/>
      <c r="B333" s="142"/>
      <c r="C333" s="125"/>
      <c r="D333" s="126"/>
      <c r="E333" s="31"/>
      <c r="F333" s="31"/>
      <c r="G333" s="31"/>
      <c r="H333" s="31"/>
      <c r="I333" s="31"/>
      <c r="J333" s="31"/>
      <c r="K333" s="31"/>
      <c r="L333" s="31"/>
    </row>
    <row r="334" spans="1:12" ht="10.199999999999999" x14ac:dyDescent="0.3">
      <c r="A334" s="230"/>
      <c r="B334" s="142"/>
      <c r="C334" s="125"/>
      <c r="D334" s="126"/>
      <c r="E334" s="31"/>
      <c r="F334" s="31"/>
      <c r="G334" s="31"/>
      <c r="H334" s="31"/>
      <c r="I334" s="31"/>
      <c r="J334" s="31"/>
      <c r="K334" s="31"/>
      <c r="L334" s="31"/>
    </row>
    <row r="335" spans="1:12" ht="10.199999999999999" x14ac:dyDescent="0.3">
      <c r="A335" s="230"/>
      <c r="B335" s="142"/>
      <c r="C335" s="125"/>
      <c r="D335" s="126"/>
      <c r="E335" s="31"/>
      <c r="F335" s="31"/>
      <c r="G335" s="31"/>
      <c r="H335" s="31"/>
      <c r="I335" s="31"/>
      <c r="J335" s="31"/>
      <c r="K335" s="31"/>
      <c r="L335" s="31"/>
    </row>
    <row r="336" spans="1:12" ht="10.199999999999999" x14ac:dyDescent="0.3">
      <c r="A336" s="230"/>
      <c r="B336" s="142"/>
      <c r="C336" s="125"/>
      <c r="D336" s="126"/>
      <c r="E336" s="31"/>
      <c r="F336" s="31"/>
      <c r="G336" s="31"/>
      <c r="H336" s="31"/>
      <c r="I336" s="31"/>
      <c r="J336" s="31"/>
      <c r="K336" s="31"/>
      <c r="L336" s="31"/>
    </row>
    <row r="337" spans="1:12" ht="10.199999999999999" x14ac:dyDescent="0.3">
      <c r="A337" s="230"/>
      <c r="B337" s="142"/>
      <c r="C337" s="125"/>
      <c r="D337" s="126"/>
      <c r="E337" s="31"/>
      <c r="F337" s="31"/>
      <c r="G337" s="31"/>
      <c r="H337" s="31"/>
      <c r="I337" s="31"/>
      <c r="J337" s="31"/>
      <c r="K337" s="31"/>
      <c r="L337" s="31"/>
    </row>
    <row r="338" spans="1:12" ht="10.199999999999999" x14ac:dyDescent="0.3">
      <c r="A338" s="230"/>
      <c r="B338" s="142"/>
      <c r="C338" s="125"/>
      <c r="D338" s="126"/>
      <c r="E338" s="31"/>
      <c r="F338" s="31"/>
      <c r="G338" s="31"/>
      <c r="H338" s="31"/>
      <c r="I338" s="31"/>
      <c r="J338" s="31"/>
      <c r="K338" s="31"/>
      <c r="L338" s="31"/>
    </row>
    <row r="339" spans="1:12" ht="10.199999999999999" x14ac:dyDescent="0.3">
      <c r="A339" s="230"/>
      <c r="B339" s="142"/>
      <c r="C339" s="125"/>
      <c r="D339" s="126"/>
      <c r="E339" s="31"/>
      <c r="F339" s="31"/>
      <c r="G339" s="31"/>
      <c r="H339" s="31"/>
      <c r="I339" s="31"/>
      <c r="J339" s="31"/>
      <c r="K339" s="31"/>
      <c r="L339" s="31"/>
    </row>
    <row r="340" spans="1:12" ht="10.199999999999999" x14ac:dyDescent="0.3">
      <c r="A340" s="230"/>
      <c r="B340" s="142"/>
      <c r="C340" s="125"/>
      <c r="D340" s="126"/>
      <c r="E340" s="31"/>
      <c r="F340" s="31"/>
      <c r="G340" s="31"/>
      <c r="H340" s="31"/>
      <c r="I340" s="31"/>
      <c r="J340" s="31"/>
      <c r="K340" s="31"/>
      <c r="L340" s="31"/>
    </row>
    <row r="341" spans="1:12" ht="10.199999999999999" x14ac:dyDescent="0.3">
      <c r="A341" s="230"/>
      <c r="B341" s="142"/>
      <c r="C341" s="125"/>
      <c r="D341" s="126"/>
      <c r="E341" s="31"/>
      <c r="F341" s="31"/>
      <c r="G341" s="31"/>
      <c r="H341" s="31"/>
      <c r="I341" s="31"/>
      <c r="J341" s="31"/>
      <c r="K341" s="31"/>
      <c r="L341" s="31"/>
    </row>
    <row r="342" spans="1:12" ht="10.199999999999999" x14ac:dyDescent="0.3">
      <c r="A342" s="230"/>
      <c r="B342" s="142"/>
      <c r="C342" s="125"/>
      <c r="D342" s="126"/>
      <c r="E342" s="31"/>
      <c r="F342" s="31"/>
      <c r="G342" s="31"/>
      <c r="H342" s="31"/>
      <c r="I342" s="31"/>
      <c r="J342" s="31"/>
      <c r="K342" s="31"/>
      <c r="L342" s="31"/>
    </row>
    <row r="343" spans="1:12" ht="10.199999999999999" x14ac:dyDescent="0.3">
      <c r="A343" s="230"/>
      <c r="B343" s="142"/>
      <c r="C343" s="125"/>
      <c r="D343" s="126"/>
      <c r="E343" s="31"/>
      <c r="F343" s="31"/>
      <c r="G343" s="31"/>
      <c r="H343" s="31"/>
      <c r="I343" s="31"/>
      <c r="J343" s="31"/>
      <c r="K343" s="31"/>
      <c r="L343" s="31"/>
    </row>
    <row r="344" spans="1:12" ht="10.199999999999999" x14ac:dyDescent="0.3">
      <c r="A344" s="230"/>
      <c r="B344" s="142"/>
      <c r="C344" s="125"/>
      <c r="D344" s="126"/>
      <c r="E344" s="31"/>
      <c r="F344" s="31"/>
      <c r="G344" s="31"/>
      <c r="H344" s="31"/>
      <c r="I344" s="31"/>
      <c r="J344" s="31"/>
      <c r="K344" s="31"/>
      <c r="L344" s="31"/>
    </row>
    <row r="345" spans="1:12" ht="10.199999999999999" x14ac:dyDescent="0.3">
      <c r="A345" s="230"/>
      <c r="B345" s="142"/>
      <c r="C345" s="125"/>
      <c r="D345" s="126"/>
      <c r="E345" s="31"/>
      <c r="F345" s="31"/>
      <c r="G345" s="31"/>
      <c r="H345" s="31"/>
      <c r="I345" s="31"/>
      <c r="J345" s="31"/>
      <c r="K345" s="31"/>
      <c r="L345" s="31"/>
    </row>
    <row r="346" spans="1:12" ht="10.199999999999999" x14ac:dyDescent="0.3">
      <c r="A346" s="230"/>
      <c r="B346" s="142"/>
      <c r="C346" s="125"/>
      <c r="D346" s="126"/>
      <c r="E346" s="31"/>
      <c r="F346" s="31"/>
      <c r="G346" s="31"/>
      <c r="H346" s="31"/>
      <c r="I346" s="31"/>
      <c r="J346" s="31"/>
      <c r="K346" s="31"/>
      <c r="L346" s="31"/>
    </row>
    <row r="347" spans="1:12" ht="10.199999999999999" x14ac:dyDescent="0.3">
      <c r="A347" s="230"/>
      <c r="B347" s="142"/>
      <c r="C347" s="125"/>
      <c r="D347" s="126"/>
      <c r="E347" s="31"/>
      <c r="F347" s="31"/>
      <c r="G347" s="31"/>
      <c r="H347" s="31"/>
      <c r="I347" s="31"/>
      <c r="J347" s="31"/>
      <c r="K347" s="31"/>
      <c r="L347" s="31"/>
    </row>
    <row r="348" spans="1:12" ht="10.199999999999999" x14ac:dyDescent="0.3">
      <c r="A348" s="230"/>
      <c r="B348" s="142"/>
      <c r="C348" s="125"/>
      <c r="D348" s="126"/>
      <c r="E348" s="31"/>
      <c r="F348" s="31"/>
      <c r="G348" s="31"/>
      <c r="H348" s="31"/>
      <c r="I348" s="31"/>
      <c r="J348" s="31"/>
      <c r="K348" s="31"/>
      <c r="L348" s="31"/>
    </row>
    <row r="349" spans="1:12" ht="10.199999999999999" x14ac:dyDescent="0.3">
      <c r="A349" s="230"/>
      <c r="B349" s="142"/>
      <c r="C349" s="125"/>
      <c r="D349" s="126"/>
      <c r="E349" s="31"/>
      <c r="F349" s="31"/>
      <c r="G349" s="31"/>
      <c r="H349" s="31"/>
      <c r="I349" s="31"/>
      <c r="J349" s="31"/>
      <c r="K349" s="31"/>
      <c r="L349" s="31"/>
    </row>
    <row r="350" spans="1:12" ht="10.199999999999999" x14ac:dyDescent="0.3">
      <c r="A350" s="230"/>
      <c r="B350" s="142"/>
      <c r="C350" s="125"/>
      <c r="D350" s="126"/>
      <c r="E350" s="31"/>
      <c r="F350" s="31"/>
      <c r="G350" s="31"/>
      <c r="H350" s="31"/>
      <c r="I350" s="31"/>
      <c r="J350" s="31"/>
      <c r="K350" s="31"/>
      <c r="L350" s="31"/>
    </row>
    <row r="351" spans="1:12" ht="10.199999999999999" x14ac:dyDescent="0.3">
      <c r="A351" s="230"/>
      <c r="B351" s="142"/>
      <c r="C351" s="125"/>
      <c r="D351" s="126"/>
      <c r="E351" s="31"/>
      <c r="F351" s="31"/>
      <c r="G351" s="31"/>
      <c r="H351" s="31"/>
      <c r="I351" s="31"/>
      <c r="J351" s="31"/>
      <c r="K351" s="31"/>
      <c r="L351" s="31"/>
    </row>
    <row r="352" spans="1:12" ht="10.199999999999999" x14ac:dyDescent="0.3">
      <c r="A352" s="230"/>
      <c r="B352" s="142"/>
      <c r="C352" s="125"/>
      <c r="D352" s="126"/>
      <c r="E352" s="31"/>
      <c r="F352" s="31"/>
      <c r="G352" s="31"/>
      <c r="H352" s="31"/>
      <c r="I352" s="31"/>
      <c r="J352" s="31"/>
      <c r="K352" s="31"/>
      <c r="L352" s="31"/>
    </row>
    <row r="353" spans="1:12" ht="10.199999999999999" x14ac:dyDescent="0.3">
      <c r="A353" s="230"/>
      <c r="B353" s="142"/>
      <c r="C353" s="125"/>
      <c r="D353" s="126"/>
      <c r="E353" s="31"/>
      <c r="F353" s="31"/>
      <c r="G353" s="31"/>
      <c r="H353" s="31"/>
      <c r="I353" s="31"/>
      <c r="J353" s="31"/>
      <c r="K353" s="31"/>
      <c r="L353" s="31"/>
    </row>
    <row r="354" spans="1:12" ht="10.199999999999999" x14ac:dyDescent="0.3">
      <c r="A354" s="230"/>
      <c r="B354" s="142"/>
      <c r="C354" s="125"/>
      <c r="D354" s="126"/>
      <c r="E354" s="31"/>
      <c r="F354" s="31"/>
      <c r="G354" s="31"/>
      <c r="H354" s="31"/>
      <c r="I354" s="31"/>
      <c r="J354" s="31"/>
      <c r="K354" s="31"/>
      <c r="L354" s="31"/>
    </row>
    <row r="355" spans="1:12" ht="10.199999999999999" x14ac:dyDescent="0.3">
      <c r="A355" s="230"/>
      <c r="B355" s="142"/>
      <c r="C355" s="125"/>
      <c r="D355" s="126"/>
      <c r="E355" s="31"/>
      <c r="F355" s="31"/>
      <c r="G355" s="31"/>
      <c r="H355" s="31"/>
      <c r="I355" s="31"/>
      <c r="J355" s="31"/>
      <c r="K355" s="31"/>
      <c r="L355" s="31"/>
    </row>
    <row r="356" spans="1:12" ht="10.199999999999999" x14ac:dyDescent="0.3">
      <c r="A356" s="230"/>
      <c r="B356" s="142"/>
      <c r="C356" s="125"/>
      <c r="D356" s="126"/>
      <c r="E356" s="31"/>
      <c r="F356" s="31"/>
      <c r="G356" s="31"/>
      <c r="H356" s="31"/>
      <c r="I356" s="31"/>
      <c r="J356" s="31"/>
      <c r="K356" s="31"/>
      <c r="L356" s="31"/>
    </row>
    <row r="357" spans="1:12" ht="10.199999999999999" x14ac:dyDescent="0.3">
      <c r="A357" s="230"/>
      <c r="B357" s="142"/>
      <c r="C357" s="125"/>
      <c r="D357" s="126"/>
      <c r="E357" s="31"/>
      <c r="F357" s="31"/>
      <c r="G357" s="31"/>
      <c r="H357" s="31"/>
      <c r="I357" s="31"/>
      <c r="J357" s="31"/>
      <c r="K357" s="31"/>
      <c r="L357" s="31"/>
    </row>
    <row r="358" spans="1:12" ht="10.199999999999999" x14ac:dyDescent="0.3">
      <c r="A358" s="230"/>
      <c r="B358" s="142"/>
      <c r="C358" s="125"/>
      <c r="D358" s="126"/>
      <c r="E358" s="31"/>
      <c r="F358" s="31"/>
      <c r="G358" s="31"/>
      <c r="H358" s="31"/>
      <c r="I358" s="31"/>
      <c r="J358" s="31"/>
      <c r="K358" s="31"/>
      <c r="L358" s="31"/>
    </row>
    <row r="359" spans="1:12" ht="10.199999999999999" x14ac:dyDescent="0.3">
      <c r="A359" s="230"/>
      <c r="B359" s="142"/>
      <c r="C359" s="125"/>
      <c r="D359" s="126"/>
      <c r="E359" s="31"/>
      <c r="F359" s="31"/>
      <c r="G359" s="31"/>
      <c r="H359" s="31"/>
      <c r="I359" s="31"/>
      <c r="J359" s="31"/>
      <c r="K359" s="31"/>
      <c r="L359" s="31"/>
    </row>
    <row r="360" spans="1:12" ht="10.199999999999999" x14ac:dyDescent="0.3">
      <c r="A360" s="230"/>
      <c r="B360" s="142"/>
      <c r="C360" s="125"/>
      <c r="D360" s="126"/>
      <c r="E360" s="31"/>
      <c r="F360" s="31"/>
      <c r="G360" s="31"/>
      <c r="H360" s="31"/>
      <c r="I360" s="31"/>
      <c r="J360" s="31"/>
      <c r="K360" s="31"/>
      <c r="L360" s="31"/>
    </row>
    <row r="361" spans="1:12" ht="10.199999999999999" x14ac:dyDescent="0.3">
      <c r="A361" s="230"/>
      <c r="B361" s="142"/>
      <c r="C361" s="125"/>
      <c r="D361" s="126"/>
      <c r="E361" s="31"/>
      <c r="F361" s="31"/>
      <c r="G361" s="31"/>
      <c r="H361" s="31"/>
      <c r="I361" s="31"/>
      <c r="J361" s="31"/>
      <c r="K361" s="31"/>
      <c r="L361" s="31"/>
    </row>
    <row r="362" spans="1:12" ht="10.199999999999999" x14ac:dyDescent="0.3">
      <c r="A362" s="230"/>
      <c r="B362" s="142"/>
      <c r="C362" s="125"/>
      <c r="D362" s="126"/>
      <c r="E362" s="31"/>
      <c r="F362" s="31"/>
      <c r="G362" s="31"/>
      <c r="H362" s="31"/>
      <c r="I362" s="31"/>
      <c r="J362" s="31"/>
      <c r="K362" s="31"/>
      <c r="L362" s="31"/>
    </row>
    <row r="363" spans="1:12" ht="10.199999999999999" x14ac:dyDescent="0.3">
      <c r="A363" s="230"/>
      <c r="B363" s="142"/>
      <c r="C363" s="125"/>
      <c r="D363" s="126"/>
      <c r="E363" s="31"/>
      <c r="F363" s="31"/>
      <c r="G363" s="31"/>
      <c r="H363" s="31"/>
      <c r="I363" s="31"/>
      <c r="J363" s="31"/>
      <c r="K363" s="31"/>
      <c r="L363" s="31"/>
    </row>
    <row r="364" spans="1:12" ht="10.199999999999999" x14ac:dyDescent="0.3">
      <c r="A364" s="230"/>
      <c r="B364" s="142"/>
      <c r="C364" s="125"/>
      <c r="D364" s="126"/>
      <c r="E364" s="31"/>
      <c r="F364" s="31"/>
      <c r="G364" s="31"/>
      <c r="H364" s="31"/>
      <c r="I364" s="31"/>
      <c r="J364" s="31"/>
      <c r="K364" s="31"/>
      <c r="L364" s="31"/>
    </row>
    <row r="365" spans="1:12" ht="10.199999999999999" x14ac:dyDescent="0.3">
      <c r="A365" s="230"/>
      <c r="B365" s="142"/>
      <c r="C365" s="125"/>
      <c r="D365" s="126"/>
      <c r="E365" s="31"/>
      <c r="F365" s="31"/>
      <c r="G365" s="31"/>
      <c r="H365" s="31"/>
      <c r="I365" s="31"/>
      <c r="J365" s="31"/>
      <c r="K365" s="31"/>
      <c r="L365" s="31"/>
    </row>
    <row r="366" spans="1:12" ht="10.199999999999999" x14ac:dyDescent="0.3">
      <c r="A366" s="230"/>
      <c r="B366" s="142"/>
      <c r="C366" s="125"/>
      <c r="D366" s="126"/>
      <c r="E366" s="31"/>
      <c r="F366" s="31"/>
      <c r="G366" s="31"/>
      <c r="H366" s="31"/>
      <c r="I366" s="31"/>
      <c r="J366" s="31"/>
      <c r="K366" s="31"/>
      <c r="L366" s="31"/>
    </row>
    <row r="367" spans="1:12" ht="10.199999999999999" x14ac:dyDescent="0.3">
      <c r="A367" s="230"/>
      <c r="B367" s="142"/>
      <c r="C367" s="125"/>
      <c r="D367" s="126"/>
      <c r="E367" s="31"/>
      <c r="F367" s="31"/>
      <c r="G367" s="31"/>
      <c r="H367" s="31"/>
      <c r="I367" s="31"/>
      <c r="J367" s="31"/>
      <c r="K367" s="31"/>
      <c r="L367" s="31"/>
    </row>
    <row r="368" spans="1:12" ht="10.199999999999999" x14ac:dyDescent="0.3">
      <c r="A368" s="230"/>
      <c r="B368" s="142"/>
      <c r="C368" s="125"/>
      <c r="D368" s="126"/>
      <c r="E368" s="31"/>
      <c r="F368" s="31"/>
      <c r="G368" s="31"/>
      <c r="H368" s="31"/>
      <c r="I368" s="31"/>
      <c r="J368" s="31"/>
      <c r="K368" s="31"/>
      <c r="L368" s="31"/>
    </row>
    <row r="369" spans="1:12" ht="10.199999999999999" x14ac:dyDescent="0.3">
      <c r="A369" s="230"/>
      <c r="B369" s="142"/>
      <c r="C369" s="125"/>
      <c r="D369" s="126"/>
      <c r="E369" s="31"/>
      <c r="F369" s="31"/>
      <c r="G369" s="31"/>
      <c r="H369" s="31"/>
      <c r="I369" s="31"/>
      <c r="J369" s="31"/>
      <c r="K369" s="31"/>
      <c r="L369" s="31"/>
    </row>
    <row r="370" spans="1:12" ht="10.199999999999999" x14ac:dyDescent="0.3">
      <c r="A370" s="230"/>
      <c r="B370" s="142"/>
      <c r="C370" s="125"/>
      <c r="D370" s="126"/>
      <c r="E370" s="31"/>
      <c r="F370" s="31"/>
      <c r="G370" s="31"/>
      <c r="H370" s="31"/>
      <c r="I370" s="31"/>
      <c r="J370" s="31"/>
      <c r="K370" s="31"/>
      <c r="L370" s="31"/>
    </row>
    <row r="371" spans="1:12" ht="10.199999999999999" x14ac:dyDescent="0.3">
      <c r="A371" s="230"/>
      <c r="B371" s="142"/>
      <c r="C371" s="125"/>
      <c r="D371" s="126"/>
      <c r="E371" s="31"/>
      <c r="F371" s="31"/>
      <c r="G371" s="31"/>
      <c r="H371" s="31"/>
      <c r="I371" s="31"/>
      <c r="J371" s="31"/>
      <c r="K371" s="31"/>
      <c r="L371" s="31"/>
    </row>
    <row r="372" spans="1:12" ht="10.199999999999999" x14ac:dyDescent="0.3">
      <c r="A372" s="230"/>
      <c r="B372" s="142"/>
      <c r="C372" s="125"/>
      <c r="D372" s="126"/>
      <c r="E372" s="31"/>
      <c r="F372" s="31"/>
      <c r="G372" s="31"/>
      <c r="H372" s="31"/>
      <c r="I372" s="31"/>
      <c r="J372" s="31"/>
      <c r="K372" s="31"/>
      <c r="L372" s="31"/>
    </row>
    <row r="373" spans="1:12" ht="10.199999999999999" x14ac:dyDescent="0.3">
      <c r="A373" s="230"/>
      <c r="B373" s="142"/>
      <c r="C373" s="125"/>
      <c r="D373" s="126"/>
      <c r="E373" s="31"/>
      <c r="F373" s="31"/>
      <c r="G373" s="31"/>
      <c r="H373" s="31"/>
      <c r="I373" s="31"/>
      <c r="J373" s="31"/>
      <c r="K373" s="31"/>
      <c r="L373" s="31"/>
    </row>
    <row r="374" spans="1:12" ht="10.199999999999999" x14ac:dyDescent="0.3">
      <c r="A374" s="230"/>
      <c r="B374" s="142"/>
      <c r="C374" s="125"/>
      <c r="D374" s="126"/>
      <c r="E374" s="31"/>
      <c r="F374" s="31"/>
      <c r="G374" s="31"/>
      <c r="H374" s="31"/>
      <c r="I374" s="31"/>
      <c r="J374" s="31"/>
      <c r="K374" s="31"/>
      <c r="L374" s="31"/>
    </row>
    <row r="375" spans="1:12" ht="10.199999999999999" x14ac:dyDescent="0.3">
      <c r="A375" s="230"/>
      <c r="B375" s="142"/>
      <c r="C375" s="125"/>
      <c r="D375" s="126"/>
      <c r="E375" s="31"/>
      <c r="F375" s="31"/>
      <c r="G375" s="31"/>
      <c r="H375" s="31"/>
      <c r="I375" s="31"/>
      <c r="J375" s="31"/>
      <c r="K375" s="31"/>
      <c r="L375" s="31"/>
    </row>
    <row r="376" spans="1:12" ht="10.199999999999999" x14ac:dyDescent="0.3">
      <c r="A376" s="230"/>
      <c r="B376" s="142"/>
      <c r="C376" s="125"/>
      <c r="D376" s="126"/>
      <c r="E376" s="31"/>
      <c r="F376" s="31"/>
      <c r="G376" s="31"/>
      <c r="H376" s="31"/>
      <c r="I376" s="31"/>
      <c r="J376" s="31"/>
      <c r="K376" s="31"/>
      <c r="L376" s="31"/>
    </row>
    <row r="377" spans="1:12" ht="10.199999999999999" x14ac:dyDescent="0.3">
      <c r="A377" s="230"/>
      <c r="B377" s="142"/>
      <c r="C377" s="125"/>
      <c r="D377" s="126"/>
      <c r="E377" s="31"/>
      <c r="F377" s="31"/>
      <c r="G377" s="31"/>
      <c r="H377" s="31"/>
      <c r="I377" s="31"/>
      <c r="J377" s="31"/>
      <c r="K377" s="31"/>
      <c r="L377" s="31"/>
    </row>
    <row r="378" spans="1:12" ht="10.199999999999999" x14ac:dyDescent="0.3">
      <c r="A378" s="230"/>
      <c r="B378" s="142"/>
      <c r="C378" s="125"/>
      <c r="D378" s="126"/>
      <c r="E378" s="31"/>
      <c r="F378" s="31"/>
      <c r="G378" s="31"/>
      <c r="H378" s="31"/>
      <c r="I378" s="31"/>
      <c r="J378" s="31"/>
      <c r="K378" s="31"/>
      <c r="L378" s="31"/>
    </row>
    <row r="379" spans="1:12" ht="10.199999999999999" x14ac:dyDescent="0.3">
      <c r="A379" s="230"/>
      <c r="B379" s="142"/>
      <c r="C379" s="125"/>
      <c r="D379" s="126"/>
      <c r="E379" s="31"/>
      <c r="F379" s="31"/>
      <c r="G379" s="31"/>
      <c r="H379" s="31"/>
      <c r="I379" s="31"/>
      <c r="J379" s="31"/>
      <c r="K379" s="31"/>
      <c r="L379" s="31"/>
    </row>
    <row r="380" spans="1:12" ht="10.199999999999999" x14ac:dyDescent="0.3">
      <c r="A380" s="230"/>
      <c r="B380" s="142"/>
      <c r="C380" s="125"/>
      <c r="D380" s="126"/>
      <c r="E380" s="31"/>
      <c r="F380" s="31"/>
      <c r="G380" s="31"/>
      <c r="H380" s="31"/>
      <c r="I380" s="31"/>
      <c r="J380" s="31"/>
      <c r="K380" s="31"/>
      <c r="L380" s="31"/>
    </row>
    <row r="381" spans="1:12" ht="10.199999999999999" x14ac:dyDescent="0.3">
      <c r="A381" s="230"/>
      <c r="B381" s="142"/>
      <c r="C381" s="125"/>
      <c r="D381" s="126"/>
      <c r="E381" s="31"/>
      <c r="F381" s="31"/>
      <c r="G381" s="31"/>
      <c r="H381" s="31"/>
      <c r="I381" s="31"/>
      <c r="J381" s="31"/>
      <c r="K381" s="31"/>
      <c r="L381" s="31"/>
    </row>
    <row r="382" spans="1:12" ht="10.199999999999999" x14ac:dyDescent="0.3">
      <c r="A382" s="230"/>
      <c r="B382" s="142"/>
      <c r="C382" s="125"/>
      <c r="D382" s="126"/>
      <c r="E382" s="31"/>
      <c r="F382" s="31"/>
      <c r="G382" s="31"/>
      <c r="H382" s="31"/>
      <c r="I382" s="31"/>
      <c r="J382" s="31"/>
      <c r="K382" s="31"/>
      <c r="L382" s="31"/>
    </row>
    <row r="383" spans="1:12" ht="10.199999999999999" x14ac:dyDescent="0.3">
      <c r="A383" s="230"/>
      <c r="B383" s="142"/>
      <c r="C383" s="125"/>
      <c r="D383" s="126"/>
      <c r="E383" s="31"/>
      <c r="F383" s="31"/>
      <c r="G383" s="31"/>
      <c r="H383" s="31"/>
      <c r="I383" s="31"/>
      <c r="J383" s="31"/>
      <c r="K383" s="31"/>
      <c r="L383" s="31"/>
    </row>
    <row r="384" spans="1:12" ht="10.199999999999999" x14ac:dyDescent="0.3">
      <c r="A384" s="230"/>
      <c r="B384" s="142"/>
      <c r="C384" s="125"/>
      <c r="D384" s="126"/>
      <c r="E384" s="31"/>
      <c r="F384" s="31"/>
      <c r="G384" s="31"/>
      <c r="H384" s="31"/>
      <c r="I384" s="31"/>
      <c r="J384" s="31"/>
      <c r="K384" s="31"/>
      <c r="L384" s="31"/>
    </row>
    <row r="385" spans="1:12" ht="10.199999999999999" x14ac:dyDescent="0.3">
      <c r="A385" s="230"/>
      <c r="B385" s="142"/>
      <c r="C385" s="125"/>
      <c r="D385" s="126"/>
      <c r="E385" s="31"/>
      <c r="F385" s="31"/>
      <c r="G385" s="31"/>
      <c r="H385" s="31"/>
      <c r="I385" s="31"/>
      <c r="J385" s="31"/>
      <c r="K385" s="31"/>
      <c r="L385" s="31"/>
    </row>
    <row r="386" spans="1:12" ht="10.199999999999999" x14ac:dyDescent="0.3">
      <c r="A386" s="230"/>
      <c r="B386" s="142"/>
      <c r="C386" s="125"/>
      <c r="D386" s="126"/>
      <c r="E386" s="31"/>
      <c r="F386" s="31"/>
      <c r="G386" s="31"/>
      <c r="H386" s="31"/>
      <c r="I386" s="31"/>
      <c r="J386" s="31"/>
      <c r="K386" s="31"/>
      <c r="L386" s="31"/>
    </row>
    <row r="387" spans="1:12" ht="10.199999999999999" x14ac:dyDescent="0.3">
      <c r="A387" s="230"/>
      <c r="B387" s="142"/>
      <c r="C387" s="125"/>
      <c r="D387" s="126"/>
      <c r="E387" s="31"/>
      <c r="F387" s="31"/>
      <c r="G387" s="31"/>
      <c r="H387" s="31"/>
      <c r="I387" s="31"/>
      <c r="J387" s="31"/>
      <c r="K387" s="31"/>
      <c r="L387" s="31"/>
    </row>
    <row r="388" spans="1:12" ht="10.199999999999999" x14ac:dyDescent="0.3">
      <c r="A388" s="230"/>
      <c r="B388" s="142"/>
      <c r="C388" s="125"/>
      <c r="D388" s="126"/>
      <c r="E388" s="31"/>
      <c r="F388" s="31"/>
      <c r="G388" s="31"/>
      <c r="H388" s="31"/>
      <c r="I388" s="31"/>
      <c r="J388" s="31"/>
      <c r="K388" s="31"/>
      <c r="L388" s="31"/>
    </row>
    <row r="389" spans="1:12" ht="10.199999999999999" x14ac:dyDescent="0.3">
      <c r="A389" s="230"/>
      <c r="B389" s="142"/>
      <c r="C389" s="125"/>
      <c r="D389" s="126"/>
      <c r="E389" s="31"/>
      <c r="F389" s="31"/>
      <c r="G389" s="31"/>
      <c r="H389" s="31"/>
      <c r="I389" s="31"/>
      <c r="J389" s="31"/>
      <c r="K389" s="31"/>
      <c r="L389" s="31"/>
    </row>
    <row r="390" spans="1:12" ht="10.199999999999999" x14ac:dyDescent="0.3">
      <c r="A390" s="230"/>
      <c r="B390" s="142"/>
      <c r="C390" s="125"/>
      <c r="D390" s="126"/>
      <c r="E390" s="31"/>
      <c r="F390" s="31"/>
      <c r="G390" s="31"/>
      <c r="H390" s="31"/>
      <c r="I390" s="31"/>
      <c r="J390" s="31"/>
      <c r="K390" s="31"/>
      <c r="L390" s="31"/>
    </row>
    <row r="391" spans="1:12" ht="10.199999999999999" x14ac:dyDescent="0.3">
      <c r="A391" s="230"/>
      <c r="B391" s="142"/>
      <c r="C391" s="125"/>
      <c r="D391" s="126"/>
      <c r="E391" s="31"/>
      <c r="F391" s="31"/>
      <c r="G391" s="31"/>
      <c r="H391" s="31"/>
      <c r="I391" s="31"/>
      <c r="J391" s="31"/>
      <c r="K391" s="31"/>
      <c r="L391" s="31"/>
    </row>
    <row r="392" spans="1:12" ht="10.199999999999999" x14ac:dyDescent="0.3">
      <c r="A392" s="230"/>
      <c r="B392" s="142"/>
      <c r="C392" s="125"/>
      <c r="D392" s="126"/>
      <c r="E392" s="31"/>
      <c r="F392" s="31"/>
      <c r="G392" s="31"/>
      <c r="H392" s="31"/>
      <c r="I392" s="31"/>
      <c r="J392" s="31"/>
      <c r="K392" s="31"/>
      <c r="L392" s="31"/>
    </row>
    <row r="393" spans="1:12" ht="10.199999999999999" x14ac:dyDescent="0.3">
      <c r="A393" s="230"/>
      <c r="B393" s="142"/>
      <c r="C393" s="125"/>
      <c r="D393" s="126"/>
      <c r="E393" s="31"/>
      <c r="F393" s="31"/>
      <c r="G393" s="31"/>
      <c r="H393" s="31"/>
      <c r="I393" s="31"/>
      <c r="J393" s="31"/>
      <c r="K393" s="31"/>
      <c r="L393" s="31"/>
    </row>
    <row r="394" spans="1:12" ht="10.199999999999999" x14ac:dyDescent="0.3">
      <c r="A394" s="230"/>
      <c r="B394" s="142"/>
      <c r="C394" s="125"/>
      <c r="D394" s="126"/>
      <c r="E394" s="31"/>
      <c r="F394" s="31"/>
      <c r="G394" s="31"/>
      <c r="H394" s="31"/>
      <c r="I394" s="31"/>
      <c r="J394" s="31"/>
      <c r="K394" s="31"/>
      <c r="L394" s="31"/>
    </row>
    <row r="395" spans="1:12" ht="10.199999999999999" x14ac:dyDescent="0.3">
      <c r="A395" s="230"/>
      <c r="B395" s="142"/>
      <c r="C395" s="125"/>
      <c r="D395" s="126"/>
      <c r="E395" s="31"/>
      <c r="F395" s="31"/>
      <c r="G395" s="31"/>
      <c r="H395" s="31"/>
      <c r="I395" s="31"/>
      <c r="J395" s="31"/>
      <c r="K395" s="31"/>
      <c r="L395" s="31"/>
    </row>
    <row r="396" spans="1:12" ht="10.199999999999999" x14ac:dyDescent="0.3">
      <c r="A396" s="230"/>
      <c r="B396" s="142"/>
      <c r="C396" s="125"/>
      <c r="D396" s="126"/>
      <c r="E396" s="31"/>
      <c r="F396" s="31"/>
      <c r="G396" s="31"/>
      <c r="H396" s="31"/>
      <c r="I396" s="31"/>
      <c r="J396" s="31"/>
      <c r="K396" s="31"/>
      <c r="L396" s="31"/>
    </row>
    <row r="397" spans="1:12" ht="10.199999999999999" x14ac:dyDescent="0.3">
      <c r="A397" s="230"/>
      <c r="B397" s="142"/>
      <c r="C397" s="125"/>
      <c r="D397" s="126"/>
      <c r="E397" s="31"/>
      <c r="F397" s="31"/>
      <c r="G397" s="31"/>
      <c r="H397" s="31"/>
      <c r="I397" s="31"/>
      <c r="J397" s="31"/>
      <c r="K397" s="31"/>
      <c r="L397" s="31"/>
    </row>
    <row r="398" spans="1:12" ht="10.199999999999999" x14ac:dyDescent="0.3">
      <c r="A398" s="230"/>
      <c r="B398" s="142"/>
      <c r="C398" s="125"/>
      <c r="D398" s="126"/>
      <c r="E398" s="31"/>
      <c r="F398" s="31"/>
      <c r="G398" s="31"/>
      <c r="H398" s="31"/>
      <c r="I398" s="31"/>
      <c r="J398" s="31"/>
      <c r="K398" s="31"/>
      <c r="L398" s="31"/>
    </row>
    <row r="399" spans="1:12" ht="10.199999999999999" x14ac:dyDescent="0.3">
      <c r="A399" s="230"/>
      <c r="B399" s="142"/>
      <c r="C399" s="125"/>
      <c r="D399" s="126"/>
      <c r="E399" s="31"/>
      <c r="F399" s="31"/>
      <c r="G399" s="31"/>
      <c r="H399" s="31"/>
      <c r="I399" s="31"/>
      <c r="J399" s="31"/>
      <c r="K399" s="31"/>
      <c r="L399" s="31"/>
    </row>
    <row r="400" spans="1:12" ht="10.199999999999999" x14ac:dyDescent="0.3">
      <c r="A400" s="230"/>
      <c r="B400" s="142"/>
      <c r="C400" s="125"/>
      <c r="D400" s="126"/>
      <c r="E400" s="31"/>
      <c r="F400" s="31"/>
      <c r="G400" s="31"/>
      <c r="H400" s="31"/>
      <c r="I400" s="31"/>
      <c r="J400" s="31"/>
      <c r="K400" s="31"/>
      <c r="L400" s="31"/>
    </row>
    <row r="401" spans="1:12" ht="10.199999999999999" x14ac:dyDescent="0.3">
      <c r="A401" s="230"/>
      <c r="B401" s="142"/>
      <c r="C401" s="125"/>
      <c r="D401" s="126"/>
      <c r="E401" s="31"/>
      <c r="F401" s="31"/>
      <c r="G401" s="31"/>
      <c r="H401" s="31"/>
      <c r="I401" s="31"/>
      <c r="J401" s="31"/>
      <c r="K401" s="31"/>
      <c r="L401" s="31"/>
    </row>
    <row r="402" spans="1:12" ht="10.199999999999999" x14ac:dyDescent="0.3">
      <c r="A402" s="230"/>
      <c r="B402" s="142"/>
      <c r="C402" s="125"/>
      <c r="D402" s="126"/>
      <c r="E402" s="31"/>
      <c r="F402" s="31"/>
      <c r="G402" s="31"/>
      <c r="H402" s="31"/>
      <c r="I402" s="31"/>
      <c r="J402" s="31"/>
      <c r="K402" s="31"/>
      <c r="L402" s="31"/>
    </row>
    <row r="403" spans="1:12" ht="10.199999999999999" x14ac:dyDescent="0.3">
      <c r="A403" s="230"/>
      <c r="B403" s="142"/>
      <c r="C403" s="125"/>
      <c r="D403" s="126"/>
      <c r="E403" s="31"/>
      <c r="F403" s="31"/>
      <c r="G403" s="31"/>
      <c r="H403" s="31"/>
      <c r="I403" s="31"/>
      <c r="J403" s="31"/>
      <c r="K403" s="31"/>
      <c r="L403" s="31"/>
    </row>
    <row r="404" spans="1:12" ht="10.199999999999999" x14ac:dyDescent="0.3">
      <c r="A404" s="230"/>
      <c r="B404" s="142"/>
      <c r="C404" s="125"/>
      <c r="D404" s="126"/>
      <c r="E404" s="31"/>
      <c r="F404" s="31"/>
      <c r="G404" s="31"/>
      <c r="H404" s="31"/>
      <c r="I404" s="31"/>
      <c r="J404" s="31"/>
      <c r="K404" s="31"/>
      <c r="L404" s="31"/>
    </row>
    <row r="405" spans="1:12" ht="10.199999999999999" x14ac:dyDescent="0.3">
      <c r="A405" s="230"/>
      <c r="B405" s="142"/>
      <c r="C405" s="125"/>
      <c r="D405" s="126"/>
      <c r="E405" s="31"/>
      <c r="F405" s="31"/>
      <c r="G405" s="31"/>
      <c r="H405" s="31"/>
      <c r="I405" s="31"/>
      <c r="J405" s="31"/>
      <c r="K405" s="31"/>
      <c r="L405" s="31"/>
    </row>
    <row r="406" spans="1:12" ht="10.199999999999999" x14ac:dyDescent="0.3">
      <c r="A406" s="230"/>
      <c r="B406" s="142"/>
      <c r="C406" s="125"/>
      <c r="D406" s="126"/>
      <c r="E406" s="31"/>
      <c r="F406" s="31"/>
      <c r="G406" s="31"/>
      <c r="H406" s="31"/>
      <c r="I406" s="31"/>
      <c r="J406" s="31"/>
      <c r="K406" s="31"/>
      <c r="L406" s="31"/>
    </row>
    <row r="407" spans="1:12" ht="10.199999999999999" x14ac:dyDescent="0.3">
      <c r="A407" s="230"/>
      <c r="B407" s="142"/>
      <c r="C407" s="125"/>
      <c r="D407" s="126"/>
      <c r="E407" s="31"/>
      <c r="F407" s="31"/>
      <c r="G407" s="31"/>
      <c r="H407" s="31"/>
      <c r="I407" s="31"/>
      <c r="J407" s="31"/>
      <c r="K407" s="31"/>
      <c r="L407" s="31"/>
    </row>
    <row r="408" spans="1:12" ht="10.199999999999999" x14ac:dyDescent="0.3">
      <c r="A408" s="230"/>
      <c r="B408" s="142"/>
      <c r="C408" s="125"/>
      <c r="D408" s="126"/>
      <c r="E408" s="31"/>
      <c r="F408" s="31"/>
      <c r="G408" s="31"/>
      <c r="H408" s="31"/>
      <c r="I408" s="31"/>
      <c r="J408" s="31"/>
      <c r="K408" s="31"/>
      <c r="L408" s="31"/>
    </row>
    <row r="409" spans="1:12" ht="10.199999999999999" x14ac:dyDescent="0.3">
      <c r="A409" s="230"/>
      <c r="B409" s="142"/>
      <c r="C409" s="125"/>
      <c r="D409" s="126"/>
      <c r="E409" s="31"/>
      <c r="F409" s="31"/>
      <c r="G409" s="31"/>
      <c r="H409" s="31"/>
      <c r="I409" s="31"/>
      <c r="J409" s="31"/>
      <c r="K409" s="31"/>
      <c r="L409" s="31"/>
    </row>
    <row r="410" spans="1:12" ht="10.199999999999999" x14ac:dyDescent="0.3">
      <c r="A410" s="230"/>
      <c r="B410" s="142"/>
      <c r="C410" s="125"/>
      <c r="D410" s="126"/>
      <c r="E410" s="31"/>
      <c r="F410" s="31"/>
      <c r="G410" s="31"/>
      <c r="H410" s="31"/>
      <c r="I410" s="31"/>
      <c r="J410" s="31"/>
      <c r="K410" s="31"/>
      <c r="L410" s="31"/>
    </row>
    <row r="411" spans="1:12" ht="10.199999999999999" x14ac:dyDescent="0.3">
      <c r="A411" s="230"/>
      <c r="B411" s="142"/>
      <c r="C411" s="125"/>
      <c r="D411" s="126"/>
      <c r="E411" s="31"/>
      <c r="F411" s="31"/>
      <c r="G411" s="31"/>
      <c r="H411" s="31"/>
      <c r="I411" s="31"/>
      <c r="J411" s="31"/>
      <c r="K411" s="31"/>
      <c r="L411" s="31"/>
    </row>
    <row r="412" spans="1:12" ht="10.199999999999999" x14ac:dyDescent="0.3">
      <c r="A412" s="230"/>
      <c r="B412" s="142"/>
      <c r="C412" s="125"/>
      <c r="D412" s="126"/>
      <c r="E412" s="31"/>
      <c r="F412" s="31"/>
      <c r="G412" s="31"/>
      <c r="H412" s="31"/>
      <c r="I412" s="31"/>
      <c r="J412" s="31"/>
      <c r="K412" s="31"/>
      <c r="L412" s="31"/>
    </row>
    <row r="413" spans="1:12" ht="10.199999999999999" x14ac:dyDescent="0.3">
      <c r="A413" s="230"/>
      <c r="B413" s="142"/>
      <c r="C413" s="125"/>
      <c r="D413" s="126"/>
      <c r="E413" s="31"/>
      <c r="F413" s="31"/>
      <c r="G413" s="31"/>
      <c r="H413" s="31"/>
      <c r="I413" s="31"/>
      <c r="J413" s="31"/>
      <c r="K413" s="31"/>
      <c r="L413" s="31"/>
    </row>
    <row r="414" spans="1:12" ht="10.199999999999999" x14ac:dyDescent="0.3">
      <c r="A414" s="230"/>
      <c r="B414" s="142"/>
      <c r="C414" s="125"/>
      <c r="D414" s="126"/>
      <c r="E414" s="31"/>
      <c r="F414" s="31"/>
      <c r="G414" s="31"/>
      <c r="H414" s="31"/>
      <c r="I414" s="31"/>
      <c r="J414" s="31"/>
      <c r="K414" s="31"/>
      <c r="L414" s="31"/>
    </row>
    <row r="415" spans="1:12" ht="10.199999999999999" x14ac:dyDescent="0.3">
      <c r="A415" s="230"/>
      <c r="B415" s="142"/>
      <c r="C415" s="125"/>
      <c r="D415" s="126"/>
      <c r="E415" s="31"/>
      <c r="F415" s="31"/>
      <c r="G415" s="31"/>
      <c r="H415" s="31"/>
      <c r="I415" s="31"/>
      <c r="J415" s="31"/>
      <c r="K415" s="31"/>
      <c r="L415" s="31"/>
    </row>
    <row r="416" spans="1:12" ht="10.199999999999999" x14ac:dyDescent="0.3">
      <c r="A416" s="230"/>
      <c r="B416" s="142"/>
      <c r="C416" s="125"/>
      <c r="D416" s="126"/>
      <c r="E416" s="31"/>
      <c r="F416" s="31"/>
      <c r="G416" s="31"/>
      <c r="H416" s="31"/>
      <c r="I416" s="31"/>
      <c r="J416" s="31"/>
      <c r="K416" s="31"/>
      <c r="L416" s="31"/>
    </row>
    <row r="417" spans="1:12" ht="10.199999999999999" x14ac:dyDescent="0.3">
      <c r="A417" s="230"/>
      <c r="B417" s="142"/>
      <c r="C417" s="125"/>
      <c r="D417" s="126"/>
      <c r="E417" s="31"/>
      <c r="F417" s="31"/>
      <c r="G417" s="31"/>
      <c r="H417" s="31"/>
      <c r="I417" s="31"/>
      <c r="J417" s="31"/>
      <c r="K417" s="31"/>
      <c r="L417" s="31"/>
    </row>
    <row r="418" spans="1:12" ht="10.199999999999999" x14ac:dyDescent="0.3">
      <c r="A418" s="230"/>
      <c r="B418" s="142"/>
      <c r="C418" s="125"/>
      <c r="D418" s="126"/>
      <c r="E418" s="31"/>
      <c r="F418" s="31"/>
      <c r="G418" s="31"/>
      <c r="H418" s="31"/>
      <c r="I418" s="31"/>
      <c r="J418" s="31"/>
      <c r="K418" s="31"/>
      <c r="L418" s="31"/>
    </row>
    <row r="419" spans="1:12" ht="10.199999999999999" x14ac:dyDescent="0.3">
      <c r="A419" s="230"/>
      <c r="B419" s="142"/>
      <c r="C419" s="125"/>
      <c r="D419" s="126"/>
      <c r="E419" s="31"/>
      <c r="F419" s="31"/>
      <c r="G419" s="31"/>
      <c r="H419" s="31"/>
      <c r="I419" s="31"/>
      <c r="J419" s="31"/>
      <c r="K419" s="31"/>
      <c r="L419" s="31"/>
    </row>
    <row r="420" spans="1:12" ht="10.199999999999999" x14ac:dyDescent="0.3">
      <c r="A420" s="230"/>
      <c r="B420" s="142"/>
      <c r="C420" s="125"/>
      <c r="D420" s="126"/>
      <c r="E420" s="31"/>
      <c r="F420" s="31"/>
      <c r="G420" s="31"/>
      <c r="H420" s="31"/>
      <c r="I420" s="31"/>
      <c r="J420" s="31"/>
      <c r="K420" s="31"/>
      <c r="L420" s="31"/>
    </row>
    <row r="421" spans="1:12" ht="10.199999999999999" x14ac:dyDescent="0.3">
      <c r="A421" s="230"/>
      <c r="B421" s="142"/>
      <c r="C421" s="125"/>
      <c r="D421" s="126"/>
      <c r="E421" s="31"/>
      <c r="F421" s="31"/>
      <c r="G421" s="31"/>
      <c r="H421" s="31"/>
      <c r="I421" s="31"/>
      <c r="J421" s="31"/>
      <c r="K421" s="31"/>
      <c r="L421" s="31"/>
    </row>
    <row r="422" spans="1:12" ht="10.199999999999999" x14ac:dyDescent="0.3">
      <c r="A422" s="230"/>
      <c r="B422" s="142"/>
      <c r="C422" s="125"/>
      <c r="D422" s="126"/>
      <c r="E422" s="31"/>
      <c r="F422" s="31"/>
      <c r="G422" s="31"/>
      <c r="H422" s="31"/>
      <c r="I422" s="31"/>
      <c r="J422" s="31"/>
      <c r="K422" s="31"/>
      <c r="L422" s="31"/>
    </row>
    <row r="423" spans="1:12" ht="10.199999999999999" x14ac:dyDescent="0.3">
      <c r="A423" s="230"/>
      <c r="B423" s="142"/>
      <c r="C423" s="125"/>
      <c r="D423" s="126"/>
      <c r="E423" s="31"/>
      <c r="F423" s="31"/>
      <c r="G423" s="31"/>
      <c r="H423" s="31"/>
      <c r="I423" s="31"/>
      <c r="J423" s="31"/>
      <c r="K423" s="31"/>
      <c r="L423" s="31"/>
    </row>
    <row r="424" spans="1:12" ht="10.199999999999999" x14ac:dyDescent="0.3">
      <c r="A424" s="230"/>
      <c r="B424" s="142"/>
      <c r="C424" s="125"/>
      <c r="D424" s="126"/>
      <c r="E424" s="31"/>
      <c r="F424" s="31"/>
      <c r="G424" s="31"/>
      <c r="H424" s="31"/>
      <c r="I424" s="31"/>
      <c r="J424" s="31"/>
      <c r="K424" s="31"/>
      <c r="L424" s="31"/>
    </row>
    <row r="425" spans="1:12" ht="10.199999999999999" x14ac:dyDescent="0.3">
      <c r="A425" s="230"/>
      <c r="B425" s="142"/>
      <c r="C425" s="125"/>
      <c r="D425" s="126"/>
      <c r="E425" s="31"/>
      <c r="F425" s="31"/>
      <c r="G425" s="31"/>
      <c r="H425" s="31"/>
      <c r="I425" s="31"/>
      <c r="J425" s="31"/>
      <c r="K425" s="31"/>
      <c r="L425" s="31"/>
    </row>
    <row r="426" spans="1:12" ht="10.199999999999999" x14ac:dyDescent="0.3">
      <c r="A426" s="230"/>
      <c r="B426" s="142"/>
      <c r="C426" s="125"/>
      <c r="D426" s="126"/>
      <c r="E426" s="31"/>
      <c r="F426" s="31"/>
      <c r="G426" s="31"/>
      <c r="H426" s="31"/>
      <c r="I426" s="31"/>
      <c r="J426" s="31"/>
      <c r="K426" s="31"/>
      <c r="L426" s="31"/>
    </row>
    <row r="427" spans="1:12" ht="10.199999999999999" x14ac:dyDescent="0.3">
      <c r="A427" s="230"/>
      <c r="B427" s="142"/>
      <c r="C427" s="125"/>
      <c r="D427" s="126"/>
      <c r="E427" s="31"/>
      <c r="F427" s="31"/>
      <c r="G427" s="31"/>
      <c r="H427" s="31"/>
      <c r="I427" s="31"/>
      <c r="J427" s="31"/>
      <c r="K427" s="31"/>
      <c r="L427" s="31"/>
    </row>
    <row r="428" spans="1:12" ht="10.199999999999999" x14ac:dyDescent="0.3">
      <c r="A428" s="230"/>
      <c r="B428" s="142"/>
      <c r="C428" s="125"/>
      <c r="D428" s="126"/>
      <c r="E428" s="31"/>
      <c r="F428" s="31"/>
      <c r="G428" s="31"/>
      <c r="H428" s="31"/>
      <c r="I428" s="31"/>
      <c r="J428" s="31"/>
      <c r="K428" s="31"/>
      <c r="L428" s="31"/>
    </row>
    <row r="429" spans="1:12" ht="10.199999999999999" x14ac:dyDescent="0.3">
      <c r="A429" s="230"/>
      <c r="B429" s="142"/>
      <c r="C429" s="125"/>
      <c r="D429" s="126"/>
      <c r="E429" s="31"/>
      <c r="F429" s="31"/>
      <c r="G429" s="31"/>
      <c r="H429" s="31"/>
      <c r="I429" s="31"/>
      <c r="J429" s="31"/>
      <c r="K429" s="31"/>
      <c r="L429" s="31"/>
    </row>
    <row r="430" spans="1:12" ht="11.4" hidden="1" x14ac:dyDescent="0.3">
      <c r="A430" s="256"/>
      <c r="B430" s="127"/>
      <c r="C430" s="26"/>
      <c r="D430" s="41"/>
      <c r="E430" s="26"/>
      <c r="F430" s="26"/>
      <c r="G430" s="26"/>
      <c r="H430" s="26"/>
      <c r="I430" s="26"/>
      <c r="J430" s="26"/>
      <c r="K430" s="26"/>
      <c r="L430" s="26"/>
    </row>
    <row r="431" spans="1:12" ht="11.4" hidden="1" x14ac:dyDescent="0.3">
      <c r="A431" s="256"/>
      <c r="B431" s="127"/>
      <c r="C431" s="26"/>
      <c r="D431" s="41"/>
      <c r="E431" s="26"/>
      <c r="F431" s="26"/>
      <c r="G431" s="26"/>
      <c r="H431" s="26"/>
      <c r="I431" s="26"/>
      <c r="J431" s="26"/>
      <c r="K431" s="26"/>
      <c r="L431" s="26"/>
    </row>
    <row r="432" spans="1:12" x14ac:dyDescent="0.25"/>
    <row r="433" x14ac:dyDescent="0.25"/>
    <row r="434" x14ac:dyDescent="0.25"/>
    <row r="435"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8" x14ac:dyDescent="0.25"/>
    <row r="459" x14ac:dyDescent="0.25"/>
    <row r="460" x14ac:dyDescent="0.25"/>
    <row r="461" x14ac:dyDescent="0.25"/>
    <row r="462" x14ac:dyDescent="0.25"/>
    <row r="463" x14ac:dyDescent="0.25"/>
    <row r="476" x14ac:dyDescent="0.25"/>
    <row r="1100" x14ac:dyDescent="0.25"/>
    <row r="1102" x14ac:dyDescent="0.25"/>
    <row r="1103" x14ac:dyDescent="0.25"/>
    <row r="1104" x14ac:dyDescent="0.25"/>
    <row r="1105" x14ac:dyDescent="0.25"/>
    <row r="1114" x14ac:dyDescent="0.25"/>
    <row r="1116" x14ac:dyDescent="0.25"/>
    <row r="1117" x14ac:dyDescent="0.25"/>
    <row r="1118" x14ac:dyDescent="0.25"/>
    <row r="1119" x14ac:dyDescent="0.25"/>
    <row r="1120" x14ac:dyDescent="0.25"/>
    <row r="1121" x14ac:dyDescent="0.25"/>
    <row r="1122" x14ac:dyDescent="0.25"/>
    <row r="1123" x14ac:dyDescent="0.25"/>
    <row r="1128" x14ac:dyDescent="0.25"/>
    <row r="1129" x14ac:dyDescent="0.25"/>
    <row r="1130" x14ac:dyDescent="0.25"/>
    <row r="1132" x14ac:dyDescent="0.25"/>
    <row r="1133" x14ac:dyDescent="0.25"/>
    <row r="1134" ht="19.5" hidden="1" customHeight="1" x14ac:dyDescent="0.25"/>
    <row r="1135" x14ac:dyDescent="0.25"/>
    <row r="1136" x14ac:dyDescent="0.25"/>
    <row r="1137" x14ac:dyDescent="0.25"/>
    <row r="1138" x14ac:dyDescent="0.25"/>
    <row r="1139" x14ac:dyDescent="0.25"/>
    <row r="1140" x14ac:dyDescent="0.25"/>
    <row r="1141" x14ac:dyDescent="0.25"/>
    <row r="1142"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sheetData>
  <sheetProtection password="EF49" sheet="1" objects="1" scenarios="1"/>
  <mergeCells count="2">
    <mergeCell ref="B2:AA4"/>
    <mergeCell ref="C15:H1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164"/>
  <sheetViews>
    <sheetView zoomScaleNormal="100" workbookViewId="0">
      <pane xSplit="4" ySplit="4" topLeftCell="E5" activePane="bottomRight" state="frozen"/>
      <selection activeCell="B11" sqref="B11"/>
      <selection pane="topRight" activeCell="B11" sqref="B11"/>
      <selection pane="bottomLeft" activeCell="B11" sqref="B11"/>
      <selection pane="bottomRight" activeCell="J7" sqref="J7"/>
    </sheetView>
  </sheetViews>
  <sheetFormatPr defaultColWidth="9.109375" defaultRowHeight="14.4" zeroHeight="1" x14ac:dyDescent="0.3"/>
  <cols>
    <col min="1" max="1" width="2.88671875" style="192" customWidth="1"/>
    <col min="2" max="2" width="55.44140625" style="32" customWidth="1"/>
    <col min="3" max="3" width="11.109375" style="32" customWidth="1"/>
    <col min="4" max="4" width="14.5546875" style="46" customWidth="1"/>
    <col min="5" max="6" width="12.88671875" style="32" customWidth="1"/>
    <col min="7" max="9" width="12.88671875" style="18" customWidth="1"/>
    <col min="10" max="10" width="12.88671875" style="115" customWidth="1"/>
    <col min="11" max="26" width="9.109375" style="18"/>
    <col min="27" max="27" width="9.5546875" style="18" bestFit="1" customWidth="1"/>
    <col min="28" max="16384" width="9.109375" style="18"/>
  </cols>
  <sheetData>
    <row r="1" spans="1:10" s="195" customFormat="1" ht="10.199999999999999" x14ac:dyDescent="0.3">
      <c r="A1" s="189" t="s">
        <v>962</v>
      </c>
      <c r="B1" s="193">
        <v>2</v>
      </c>
      <c r="C1" s="193">
        <v>3</v>
      </c>
      <c r="D1" s="193">
        <v>4</v>
      </c>
      <c r="E1" s="193">
        <v>10</v>
      </c>
      <c r="F1" s="193">
        <v>11</v>
      </c>
      <c r="G1" s="194">
        <v>12</v>
      </c>
      <c r="H1" s="194">
        <v>13</v>
      </c>
      <c r="I1" s="194">
        <v>14</v>
      </c>
      <c r="J1" s="194">
        <v>15</v>
      </c>
    </row>
    <row r="2" spans="1:10" ht="22.8" x14ac:dyDescent="0.3">
      <c r="A2" s="190">
        <v>1</v>
      </c>
      <c r="B2" s="5" t="str">
        <f>IF(Content!$D$6=1,VLOOKUP('H&amp;S'!$A2,TranslationData!$A:$AB,'H&amp;S'!B$1,FALSE),VLOOKUP('H&amp;S'!$A2,TranslationData!$A:$AB,'H&amp;S'!B$1+14,FALSE))</f>
        <v>Health and Safety¹</v>
      </c>
      <c r="C2" s="6"/>
      <c r="D2" s="10"/>
      <c r="E2" s="4"/>
      <c r="F2" s="4"/>
    </row>
    <row r="3" spans="1:10" ht="13.8" x14ac:dyDescent="0.3">
      <c r="A3" s="190"/>
      <c r="B3" s="4"/>
      <c r="C3" s="42"/>
      <c r="D3" s="10"/>
      <c r="E3" s="4"/>
      <c r="F3" s="4"/>
    </row>
    <row r="4" spans="1:10" ht="11.25" customHeight="1" thickBot="1" x14ac:dyDescent="0.35">
      <c r="A4" s="190" t="s">
        <v>933</v>
      </c>
      <c r="B4" s="8"/>
      <c r="C4" s="8"/>
      <c r="D4" s="9" t="str">
        <f>IF(Content!$D$6=1,VLOOKUP('H&amp;S'!$A4,TranslationData!$A:$AB,'H&amp;S'!D$1,FALSE),VLOOKUP('H&amp;S'!$A4,TranslationData!$A:$AB,'H&amp;S'!D$1+14,FALSE))</f>
        <v>Units</v>
      </c>
      <c r="E4" s="9">
        <v>2019</v>
      </c>
      <c r="F4" s="9">
        <v>2020</v>
      </c>
      <c r="G4" s="9">
        <v>2021</v>
      </c>
      <c r="H4" s="9">
        <v>2022</v>
      </c>
      <c r="I4" s="9">
        <v>2023</v>
      </c>
      <c r="J4" s="384">
        <v>2024</v>
      </c>
    </row>
    <row r="5" spans="1:10" ht="11.25" customHeight="1" thickTop="1" x14ac:dyDescent="0.3">
      <c r="A5" s="190"/>
      <c r="B5" s="10"/>
      <c r="C5" s="10"/>
      <c r="D5" s="11"/>
      <c r="E5" s="11"/>
      <c r="F5" s="11"/>
      <c r="I5" s="115"/>
    </row>
    <row r="6" spans="1:10" s="115" customFormat="1" ht="24.9" customHeight="1" x14ac:dyDescent="0.25">
      <c r="A6" s="190" t="s">
        <v>1952</v>
      </c>
      <c r="B6" s="275" t="str">
        <f>IF(Content!$D$6=1,VLOOKUP('H&amp;S'!$A6,TranslationData!$A:$AB,'H&amp;S'!B$1,FALSE),VLOOKUP('H&amp;S'!$A6,TranslationData!$A:$AB,'H&amp;S'!B$1+14,FALSE))</f>
        <v>Solidcore employee health and safety</v>
      </c>
      <c r="C6" s="272"/>
      <c r="D6" s="172"/>
      <c r="E6" s="272"/>
      <c r="F6" s="272"/>
      <c r="G6" s="272"/>
      <c r="H6" s="276"/>
      <c r="I6" s="444" t="s">
        <v>2036</v>
      </c>
      <c r="J6" s="444"/>
    </row>
    <row r="7" spans="1:10" s="115" customFormat="1" ht="10.199999999999999" x14ac:dyDescent="0.3">
      <c r="A7" s="190" t="s">
        <v>1953</v>
      </c>
      <c r="B7" s="116" t="str">
        <f>IF(Content!$D$6=1,VLOOKUP('H&amp;S'!$A7,TranslationData!$A:$AB,'H&amp;S'!B$1,FALSE),VLOOKUP('H&amp;S'!$A7,TranslationData!$A:$AB,'H&amp;S'!B$1+14,FALSE))</f>
        <v>Injuries, including:</v>
      </c>
      <c r="C7" s="127"/>
      <c r="D7" s="115" t="str">
        <f>IF(Content!$D$6=1,VLOOKUP('H&amp;S'!$A7,TranslationData!$A:$AB,'H&amp;S'!D$1,FALSE),VLOOKUP('H&amp;S'!$A7,TranslationData!$A:$AB,'H&amp;S'!D$1+14,FALSE))</f>
        <v>number</v>
      </c>
      <c r="E7" s="21">
        <f>VLOOKUP('H&amp;S'!$A7,TranslationData!$A:$AB,'H&amp;S'!E$1,FALSE)</f>
        <v>1</v>
      </c>
      <c r="F7" s="21">
        <f>VLOOKUP('H&amp;S'!$A7,TranslationData!$A:$AB,'H&amp;S'!F$1,FALSE)</f>
        <v>2</v>
      </c>
      <c r="G7" s="21">
        <f>VLOOKUP('H&amp;S'!$A7,TranslationData!$A:$AB,'H&amp;S'!G$1,FALSE)</f>
        <v>1</v>
      </c>
      <c r="H7" s="21">
        <f>VLOOKUP('H&amp;S'!$A7,TranslationData!$A:$AB,'H&amp;S'!H$1,FALSE)</f>
        <v>0</v>
      </c>
      <c r="I7" s="21">
        <f>VLOOKUP('H&amp;S'!$A7,TranslationData!$A:$AB,'H&amp;S'!I$1,FALSE)</f>
        <v>0</v>
      </c>
      <c r="J7" s="378">
        <f>VLOOKUP('H&amp;S'!$A7,TranslationData!$A:$AB,'H&amp;S'!J$1,FALSE)</f>
        <v>0</v>
      </c>
    </row>
    <row r="8" spans="1:10" s="115" customFormat="1" ht="10.199999999999999" x14ac:dyDescent="0.3">
      <c r="A8" s="190" t="s">
        <v>1954</v>
      </c>
      <c r="B8" s="128" t="str">
        <f>IF(Content!$D$6=1,VLOOKUP('H&amp;S'!$A8,TranslationData!$A:$AB,'H&amp;S'!B$1,FALSE),VLOOKUP('H&amp;S'!$A8,TranslationData!$A:$AB,'H&amp;S'!B$1+14,FALSE))</f>
        <v>Fatalities</v>
      </c>
      <c r="C8" s="127"/>
      <c r="D8" s="115" t="str">
        <f>IF(Content!$D$6=1,VLOOKUP('H&amp;S'!$A8,TranslationData!$A:$AB,'H&amp;S'!D$1,FALSE),VLOOKUP('H&amp;S'!$A8,TranslationData!$A:$AB,'H&amp;S'!D$1+14,FALSE))</f>
        <v>number</v>
      </c>
      <c r="E8" s="115">
        <f>VLOOKUP('H&amp;S'!$A8,TranslationData!$A:$AB,'H&amp;S'!E$1,FALSE)</f>
        <v>0</v>
      </c>
      <c r="F8" s="115">
        <f>VLOOKUP('H&amp;S'!$A8,TranslationData!$A:$AB,'H&amp;S'!F$1,FALSE)</f>
        <v>0</v>
      </c>
      <c r="G8" s="115">
        <f>VLOOKUP('H&amp;S'!$A8,TranslationData!$A:$AB,'H&amp;S'!G$1,FALSE)</f>
        <v>0</v>
      </c>
      <c r="H8" s="115">
        <f>VLOOKUP('H&amp;S'!$A8,TranslationData!$A:$AB,'H&amp;S'!H$1,FALSE)</f>
        <v>0</v>
      </c>
      <c r="I8" s="115">
        <f>VLOOKUP('H&amp;S'!$A8,TranslationData!$A:$AB,'H&amp;S'!I$1,FALSE)</f>
        <v>0</v>
      </c>
      <c r="J8" s="379">
        <f>VLOOKUP('H&amp;S'!$A8,TranslationData!$A:$AB,'H&amp;S'!J$1,FALSE)</f>
        <v>0</v>
      </c>
    </row>
    <row r="9" spans="1:10" s="115" customFormat="1" ht="10.199999999999999" x14ac:dyDescent="0.3">
      <c r="A9" s="190" t="s">
        <v>1955</v>
      </c>
      <c r="B9" s="128" t="str">
        <f>IF(Content!$D$6=1,VLOOKUP('H&amp;S'!$A9,TranslationData!$A:$AB,'H&amp;S'!B$1,FALSE),VLOOKUP('H&amp;S'!$A9,TranslationData!$A:$AB,'H&amp;S'!B$1+14,FALSE))</f>
        <v>Severe injuries</v>
      </c>
      <c r="C9" s="127"/>
      <c r="D9" s="115" t="str">
        <f>IF(Content!$D$6=1,VLOOKUP('H&amp;S'!$A9,TranslationData!$A:$AB,'H&amp;S'!D$1,FALSE),VLOOKUP('H&amp;S'!$A9,TranslationData!$A:$AB,'H&amp;S'!D$1+14,FALSE))</f>
        <v>number</v>
      </c>
      <c r="E9" s="115">
        <f>VLOOKUP('H&amp;S'!$A9,TranslationData!$A:$AB,'H&amp;S'!E$1,FALSE)</f>
        <v>1</v>
      </c>
      <c r="F9" s="115">
        <f>VLOOKUP('H&amp;S'!$A9,TranslationData!$A:$AB,'H&amp;S'!F$1,FALSE)</f>
        <v>1</v>
      </c>
      <c r="G9" s="115">
        <f>VLOOKUP('H&amp;S'!$A9,TranslationData!$A:$AB,'H&amp;S'!G$1,FALSE)</f>
        <v>1</v>
      </c>
      <c r="H9" s="115">
        <f>VLOOKUP('H&amp;S'!$A9,TranslationData!$A:$AB,'H&amp;S'!H$1,FALSE)</f>
        <v>0</v>
      </c>
      <c r="I9" s="115">
        <f>VLOOKUP('H&amp;S'!$A9,TranslationData!$A:$AB,'H&amp;S'!I$1,FALSE)</f>
        <v>0</v>
      </c>
      <c r="J9" s="379">
        <f>VLOOKUP('H&amp;S'!$A9,TranslationData!$A:$AB,'H&amp;S'!J$1,FALSE)</f>
        <v>0</v>
      </c>
    </row>
    <row r="10" spans="1:10" s="115" customFormat="1" ht="10.199999999999999" x14ac:dyDescent="0.3">
      <c r="A10" s="190" t="s">
        <v>1956</v>
      </c>
      <c r="B10" s="128" t="str">
        <f>IF(Content!$D$6=1,VLOOKUP('H&amp;S'!$A10,TranslationData!$A:$AB,'H&amp;S'!B$1,FALSE),VLOOKUP('H&amp;S'!$A10,TranslationData!$A:$AB,'H&amp;S'!B$1+14,FALSE))</f>
        <v>Minor injuries</v>
      </c>
      <c r="C10" s="262"/>
      <c r="D10" s="115" t="str">
        <f>IF(Content!$D$6=1,VLOOKUP('H&amp;S'!$A10,TranslationData!$A:$AB,'H&amp;S'!D$1,FALSE),VLOOKUP('H&amp;S'!$A10,TranslationData!$A:$AB,'H&amp;S'!D$1+14,FALSE))</f>
        <v>number</v>
      </c>
      <c r="E10" s="115">
        <f>VLOOKUP('H&amp;S'!$A10,TranslationData!$A:$AB,'H&amp;S'!E$1,FALSE)</f>
        <v>0</v>
      </c>
      <c r="F10" s="115">
        <f>VLOOKUP('H&amp;S'!$A10,TranslationData!$A:$AB,'H&amp;S'!F$1,FALSE)</f>
        <v>1</v>
      </c>
      <c r="G10" s="115">
        <f>VLOOKUP('H&amp;S'!$A10,TranslationData!$A:$AB,'H&amp;S'!G$1,FALSE)</f>
        <v>0</v>
      </c>
      <c r="H10" s="115">
        <f>VLOOKUP('H&amp;S'!$A10,TranslationData!$A:$AB,'H&amp;S'!H$1,FALSE)</f>
        <v>0</v>
      </c>
      <c r="I10" s="115">
        <f>VLOOKUP('H&amp;S'!$A10,TranslationData!$A:$AB,'H&amp;S'!I$1,FALSE)</f>
        <v>0</v>
      </c>
      <c r="J10" s="379">
        <f>VLOOKUP('H&amp;S'!$A10,TranslationData!$A:$AB,'H&amp;S'!J$1,FALSE)</f>
        <v>0</v>
      </c>
    </row>
    <row r="11" spans="1:10" s="115" customFormat="1" ht="10.199999999999999" x14ac:dyDescent="0.3">
      <c r="A11" s="190" t="s">
        <v>1957</v>
      </c>
      <c r="B11" s="127" t="str">
        <f>IF(Content!$D$6=1,VLOOKUP('H&amp;S'!$A11,TranslationData!$A:$AB,'H&amp;S'!B$1,FALSE),VLOOKUP('H&amp;S'!$A11,TranslationData!$A:$AB,'H&amp;S'!B$1+14,FALSE))</f>
        <v>LTIFR rate²</v>
      </c>
      <c r="C11" s="262"/>
      <c r="D11" s="115" t="str">
        <f>IF(Content!$D$6=1,VLOOKUP('H&amp;S'!$A11,TranslationData!$A:$AB,'H&amp;S'!D$1,FALSE),VLOOKUP('H&amp;S'!$A11,TranslationData!$A:$AB,'H&amp;S'!D$1+14,FALSE))</f>
        <v>rate</v>
      </c>
      <c r="E11" s="37">
        <f>VLOOKUP('H&amp;S'!$A11,TranslationData!$A:$AB,'H&amp;S'!E$1,FALSE)</f>
        <v>0.04</v>
      </c>
      <c r="F11" s="37">
        <f>VLOOKUP('H&amp;S'!$A11,TranslationData!$A:$AB,'H&amp;S'!F$1,FALSE)</f>
        <v>0.08</v>
      </c>
      <c r="G11" s="37">
        <f>VLOOKUP('H&amp;S'!$A11,TranslationData!$A:$AB,'H&amp;S'!G$1,FALSE)</f>
        <v>0.04</v>
      </c>
      <c r="H11" s="115">
        <f>VLOOKUP('H&amp;S'!$A11,TranslationData!$A:$AB,'H&amp;S'!H$1,FALSE)</f>
        <v>0</v>
      </c>
      <c r="I11" s="115">
        <f>VLOOKUP('H&amp;S'!$A11,TranslationData!$A:$AB,'H&amp;S'!I$1,FALSE)</f>
        <v>0</v>
      </c>
      <c r="J11" s="379">
        <f>VLOOKUP('H&amp;S'!$A11,TranslationData!$A:$AB,'H&amp;S'!J$1,FALSE)</f>
        <v>0</v>
      </c>
    </row>
    <row r="12" spans="1:10" s="115" customFormat="1" ht="10.199999999999999" x14ac:dyDescent="0.2">
      <c r="A12" s="190" t="s">
        <v>1958</v>
      </c>
      <c r="B12" s="231" t="str">
        <f>IF(Content!$D$6=1,VLOOKUP('H&amp;S'!$A12,TranslationData!$A:$AB,'H&amp;S'!B$1,FALSE),VLOOKUP('H&amp;S'!$A12,TranslationData!$A:$AB,'H&amp;S'!B$1+14,FALSE))</f>
        <v>Days off work following accidents</v>
      </c>
      <c r="C12" s="127"/>
      <c r="D12" s="164" t="str">
        <f>IF(Content!$D$6=1,VLOOKUP('H&amp;S'!$A12,TranslationData!$A:$AB,'H&amp;S'!D$1,FALSE),VLOOKUP('H&amp;S'!$A12,TranslationData!$A:$AB,'H&amp;S'!D$1+14,FALSE))</f>
        <v>number</v>
      </c>
      <c r="E12" s="164">
        <f>VLOOKUP('H&amp;S'!$A12,TranslationData!$A:$AB,'H&amp;S'!E$1,FALSE)</f>
        <v>116</v>
      </c>
      <c r="F12" s="164">
        <f>VLOOKUP('H&amp;S'!$A12,TranslationData!$A:$AB,'H&amp;S'!F$1,FALSE)</f>
        <v>55</v>
      </c>
      <c r="G12" s="164">
        <f>VLOOKUP('H&amp;S'!$A12,TranslationData!$A:$AB,'H&amp;S'!G$1,FALSE)</f>
        <v>246</v>
      </c>
      <c r="H12" s="164">
        <f>VLOOKUP('H&amp;S'!$A12,TranslationData!$A:$AB,'H&amp;S'!H$1,FALSE)</f>
        <v>0</v>
      </c>
      <c r="I12" s="164">
        <f>VLOOKUP('H&amp;S'!$A12,TranslationData!$A:$AB,'H&amp;S'!I$1,FALSE)</f>
        <v>0</v>
      </c>
      <c r="J12" s="386">
        <f>VLOOKUP('H&amp;S'!$A12,TranslationData!$A:$AB,'H&amp;S'!J$1,FALSE)</f>
        <v>0</v>
      </c>
    </row>
    <row r="13" spans="1:10" s="115" customFormat="1" ht="10.199999999999999" x14ac:dyDescent="0.3">
      <c r="A13" s="190" t="s">
        <v>1959</v>
      </c>
      <c r="B13" s="127" t="str">
        <f>IF(Content!$D$6=1,VLOOKUP('H&amp;S'!$A13,TranslationData!$A:$AB,'H&amp;S'!B$1,FALSE),VLOOKUP('H&amp;S'!$A13,TranslationData!$A:$AB,'H&amp;S'!B$1+14,FALSE))</f>
        <v>Occupational deseases and health difficulties</v>
      </c>
      <c r="C13" s="127"/>
      <c r="D13" s="24" t="str">
        <f>IF(Content!$D$6=1,VLOOKUP('H&amp;S'!$A13,TranslationData!$A:$AB,'H&amp;S'!D$1,FALSE),VLOOKUP('H&amp;S'!$A13,TranslationData!$A:$AB,'H&amp;S'!D$1+14,FALSE))</f>
        <v>number</v>
      </c>
      <c r="E13" s="115">
        <f>VLOOKUP('H&amp;S'!$A13,TranslationData!$A:$AB,'H&amp;S'!E$1,FALSE)</f>
        <v>0</v>
      </c>
      <c r="F13" s="115">
        <f>VLOOKUP('H&amp;S'!$A13,TranslationData!$A:$AB,'H&amp;S'!F$1,FALSE)</f>
        <v>0</v>
      </c>
      <c r="G13" s="115">
        <f>VLOOKUP('H&amp;S'!$A13,TranslationData!$A:$AB,'H&amp;S'!G$1,FALSE)</f>
        <v>0</v>
      </c>
      <c r="H13" s="115">
        <f>VLOOKUP('H&amp;S'!$A13,TranslationData!$A:$AB,'H&amp;S'!H$1,FALSE)</f>
        <v>0</v>
      </c>
      <c r="I13" s="115">
        <f>VLOOKUP('H&amp;S'!$A13,TranslationData!$A:$AB,'H&amp;S'!I$1,FALSE)</f>
        <v>0</v>
      </c>
      <c r="J13" s="379">
        <f>VLOOKUP('H&amp;S'!$A13,TranslationData!$A:$AB,'H&amp;S'!J$1,FALSE)</f>
        <v>0</v>
      </c>
    </row>
    <row r="14" spans="1:10" s="115" customFormat="1" ht="10.199999999999999" x14ac:dyDescent="0.3">
      <c r="A14" s="190" t="s">
        <v>1960</v>
      </c>
      <c r="B14" s="127" t="str">
        <f>IF(Content!$D$6=1,VLOOKUP('H&amp;S'!$A14,TranslationData!$A:$AB,'H&amp;S'!B$1,FALSE),VLOOKUP('H&amp;S'!$A14,TranslationData!$A:$AB,'H&amp;S'!B$1+14,FALSE))</f>
        <v>Near-misses</v>
      </c>
      <c r="C14" s="127"/>
      <c r="D14" s="115" t="str">
        <f>IF(Content!$D$6=1,VLOOKUP('H&amp;S'!$A14,TranslationData!$A:$AB,'H&amp;S'!D$1,FALSE),VLOOKUP('H&amp;S'!$A14,TranslationData!$A:$AB,'H&amp;S'!D$1+14,FALSE))</f>
        <v>number</v>
      </c>
      <c r="E14" s="115">
        <f>VLOOKUP('H&amp;S'!$A14,TranslationData!$A:$AB,'H&amp;S'!E$1,FALSE)</f>
        <v>84</v>
      </c>
      <c r="F14" s="115">
        <f>VLOOKUP('H&amp;S'!$A14,TranslationData!$A:$AB,'H&amp;S'!F$1,FALSE)</f>
        <v>162</v>
      </c>
      <c r="G14" s="115">
        <f>VLOOKUP('H&amp;S'!$A14,TranslationData!$A:$AB,'H&amp;S'!G$1,FALSE)</f>
        <v>399</v>
      </c>
      <c r="H14" s="115">
        <f>VLOOKUP('H&amp;S'!$A14,TranslationData!$A:$AB,'H&amp;S'!H$1,FALSE)</f>
        <v>327</v>
      </c>
      <c r="I14" s="115">
        <f>VLOOKUP('H&amp;S'!$A14,TranslationData!$A:$AB,'H&amp;S'!I$1,FALSE)</f>
        <v>477</v>
      </c>
      <c r="J14" s="379">
        <f>VLOOKUP('H&amp;S'!$A14,TranslationData!$A:$AB,'H&amp;S'!J$1,FALSE)</f>
        <v>605</v>
      </c>
    </row>
    <row r="15" spans="1:10" ht="10.199999999999999" x14ac:dyDescent="0.3">
      <c r="A15" s="190"/>
      <c r="B15" s="128"/>
      <c r="C15" s="127"/>
      <c r="D15" s="134"/>
      <c r="E15" s="24"/>
      <c r="F15" s="24"/>
      <c r="G15" s="115"/>
      <c r="H15" s="115"/>
      <c r="I15" s="115"/>
    </row>
    <row r="16" spans="1:10" s="115" customFormat="1" ht="24.9" customHeight="1" x14ac:dyDescent="0.25">
      <c r="A16" s="190" t="s">
        <v>1961</v>
      </c>
      <c r="B16" s="275" t="str">
        <f>IF(Content!$D$6=1,VLOOKUP('H&amp;S'!$A16,TranslationData!$A:$AB,'H&amp;S'!B$1,FALSE),VLOOKUP('H&amp;S'!$A16,TranslationData!$A:$AB,'H&amp;S'!B$1+14,FALSE))</f>
        <v>Contractor employee safety</v>
      </c>
      <c r="C16" s="272"/>
      <c r="D16" s="172"/>
      <c r="E16" s="272"/>
      <c r="F16" s="272"/>
      <c r="G16" s="272"/>
      <c r="H16" s="276"/>
      <c r="I16" s="444" t="s">
        <v>2036</v>
      </c>
      <c r="J16" s="444"/>
    </row>
    <row r="17" spans="1:77" s="115" customFormat="1" ht="10.199999999999999" x14ac:dyDescent="0.3">
      <c r="A17" s="190" t="s">
        <v>1962</v>
      </c>
      <c r="B17" s="123" t="str">
        <f>IF(Content!$D$6=1,VLOOKUP('H&amp;S'!$A17,TranslationData!$A:$AB,'H&amp;S'!B$1,FALSE),VLOOKUP('H&amp;S'!$A17,TranslationData!$A:$AB,'H&amp;S'!B$1+14,FALSE))</f>
        <v>Injuries, including:</v>
      </c>
      <c r="C17" s="262"/>
      <c r="D17" s="115" t="str">
        <f>IF(Content!$D$6=1,VLOOKUP('H&amp;S'!$A17,TranslationData!$A:$AB,'H&amp;S'!D$1,FALSE),VLOOKUP('H&amp;S'!$A17,TranslationData!$A:$AB,'H&amp;S'!D$1+14,FALSE))</f>
        <v>number</v>
      </c>
      <c r="E17" s="21">
        <f>VLOOKUP('H&amp;S'!$A17,TranslationData!$A:$AB,'H&amp;S'!E$1,FALSE)</f>
        <v>0</v>
      </c>
      <c r="F17" s="21">
        <f>VLOOKUP('H&amp;S'!$A17,TranslationData!$A:$AB,'H&amp;S'!F$1,FALSE)</f>
        <v>0</v>
      </c>
      <c r="G17" s="21">
        <f>VLOOKUP('H&amp;S'!$A17,TranslationData!$A:$AB,'H&amp;S'!G$1,FALSE)</f>
        <v>0</v>
      </c>
      <c r="H17" s="21">
        <f>VLOOKUP('H&amp;S'!$A17,TranslationData!$A:$AB,'H&amp;S'!H$1,FALSE)</f>
        <v>0</v>
      </c>
      <c r="I17" s="21">
        <f>VLOOKUP('H&amp;S'!$A17,TranslationData!$A:$AB,'H&amp;S'!I$1,FALSE)</f>
        <v>0</v>
      </c>
      <c r="J17" s="378">
        <f>VLOOKUP('H&amp;S'!$A17,TranslationData!$A:$AB,'H&amp;S'!J$1,FALSE)</f>
        <v>0</v>
      </c>
    </row>
    <row r="18" spans="1:77" s="115" customFormat="1" ht="10.199999999999999" x14ac:dyDescent="0.3">
      <c r="A18" s="190" t="s">
        <v>1963</v>
      </c>
      <c r="B18" s="128" t="str">
        <f>IF(Content!$D$6=1,VLOOKUP('H&amp;S'!$A18,TranslationData!$A:$AB,'H&amp;S'!B$1,FALSE),VLOOKUP('H&amp;S'!$A18,TranslationData!$A:$AB,'H&amp;S'!B$1+14,FALSE))</f>
        <v>Fatalities</v>
      </c>
      <c r="C18" s="262"/>
      <c r="D18" s="24" t="str">
        <f>IF(Content!$D$6=1,VLOOKUP('H&amp;S'!$A18,TranslationData!$A:$AB,'H&amp;S'!D$1,FALSE),VLOOKUP('H&amp;S'!$A18,TranslationData!$A:$AB,'H&amp;S'!D$1+14,FALSE))</f>
        <v>number</v>
      </c>
      <c r="E18" s="115">
        <f>VLOOKUP('H&amp;S'!$A18,TranslationData!$A:$AB,'H&amp;S'!E$1,FALSE)</f>
        <v>0</v>
      </c>
      <c r="F18" s="115">
        <f>VLOOKUP('H&amp;S'!$A18,TranslationData!$A:$AB,'H&amp;S'!F$1,FALSE)</f>
        <v>0</v>
      </c>
      <c r="G18" s="115">
        <f>VLOOKUP('H&amp;S'!$A18,TranslationData!$A:$AB,'H&amp;S'!G$1,FALSE)</f>
        <v>0</v>
      </c>
      <c r="H18" s="115">
        <f>VLOOKUP('H&amp;S'!$A18,TranslationData!$A:$AB,'H&amp;S'!H$1,FALSE)</f>
        <v>0</v>
      </c>
      <c r="I18" s="115">
        <f>VLOOKUP('H&amp;S'!$A18,TranslationData!$A:$AB,'H&amp;S'!I$1,FALSE)</f>
        <v>0</v>
      </c>
      <c r="J18" s="379">
        <f>VLOOKUP('H&amp;S'!$A18,TranslationData!$A:$AB,'H&amp;S'!J$1,FALSE)</f>
        <v>0</v>
      </c>
    </row>
    <row r="19" spans="1:77" s="115" customFormat="1" ht="10.199999999999999" x14ac:dyDescent="0.3">
      <c r="A19" s="190" t="s">
        <v>1964</v>
      </c>
      <c r="B19" s="93" t="str">
        <f>IF(Content!$D$6=1,VLOOKUP('H&amp;S'!$A19,TranslationData!$A:$AB,'H&amp;S'!B$1,FALSE),VLOOKUP('H&amp;S'!$A19,TranslationData!$A:$AB,'H&amp;S'!B$1+14,FALSE))</f>
        <v>Severe injuries</v>
      </c>
      <c r="D19" s="115" t="str">
        <f>IF(Content!$D$6=1,VLOOKUP('H&amp;S'!$A19,TranslationData!$A:$AB,'H&amp;S'!D$1,FALSE),VLOOKUP('H&amp;S'!$A19,TranslationData!$A:$AB,'H&amp;S'!D$1+14,FALSE))</f>
        <v>number</v>
      </c>
      <c r="E19" s="115">
        <f>VLOOKUP('H&amp;S'!$A19,TranslationData!$A:$AB,'H&amp;S'!E$1,FALSE)</f>
        <v>0</v>
      </c>
      <c r="F19" s="115">
        <f>VLOOKUP('H&amp;S'!$A19,TranslationData!$A:$AB,'H&amp;S'!F$1,FALSE)</f>
        <v>0</v>
      </c>
      <c r="G19" s="115">
        <f>VLOOKUP('H&amp;S'!$A19,TranslationData!$A:$AB,'H&amp;S'!G$1,FALSE)</f>
        <v>0</v>
      </c>
      <c r="H19" s="115">
        <f>VLOOKUP('H&amp;S'!$A19,TranslationData!$A:$AB,'H&amp;S'!H$1,FALSE)</f>
        <v>0</v>
      </c>
      <c r="I19" s="115">
        <f>VLOOKUP('H&amp;S'!$A19,TranslationData!$A:$AB,'H&amp;S'!I$1,FALSE)</f>
        <v>0</v>
      </c>
      <c r="J19" s="379">
        <f>VLOOKUP('H&amp;S'!$A19,TranslationData!$A:$AB,'H&amp;S'!J$1,FALSE)</f>
        <v>0</v>
      </c>
    </row>
    <row r="20" spans="1:77" s="115" customFormat="1" ht="10.199999999999999" x14ac:dyDescent="0.3">
      <c r="A20" s="190" t="s">
        <v>1965</v>
      </c>
      <c r="B20" s="128" t="str">
        <f>IF(Content!$D$6=1,VLOOKUP('H&amp;S'!$A20,TranslationData!$A:$AB,'H&amp;S'!B$1,FALSE),VLOOKUP('H&amp;S'!$A20,TranslationData!$A:$AB,'H&amp;S'!B$1+14,FALSE))</f>
        <v>Minor injuries</v>
      </c>
      <c r="D20" s="25" t="str">
        <f>IF(Content!$D$6=1,VLOOKUP('H&amp;S'!$A20,TranslationData!$A:$AB,'H&amp;S'!D$1,FALSE),VLOOKUP('H&amp;S'!$A20,TranslationData!$A:$AB,'H&amp;S'!D$1+14,FALSE))</f>
        <v>number</v>
      </c>
      <c r="E20" s="47">
        <f>VLOOKUP('H&amp;S'!$A20,TranslationData!$A:$AB,'H&amp;S'!E$1,FALSE)</f>
        <v>0</v>
      </c>
      <c r="F20" s="47">
        <f>VLOOKUP('H&amp;S'!$A20,TranslationData!$A:$AB,'H&amp;S'!F$1,FALSE)</f>
        <v>0</v>
      </c>
      <c r="G20" s="115">
        <f>VLOOKUP('H&amp;S'!$A20,TranslationData!$A:$AB,'H&amp;S'!G$1,FALSE)</f>
        <v>0</v>
      </c>
      <c r="H20" s="115">
        <f>VLOOKUP('H&amp;S'!$A20,TranslationData!$A:$AB,'H&amp;S'!H$1,FALSE)</f>
        <v>0</v>
      </c>
      <c r="I20" s="115">
        <f>VLOOKUP('H&amp;S'!$A20,TranslationData!$A:$AB,'H&amp;S'!I$1,FALSE)</f>
        <v>0</v>
      </c>
      <c r="J20" s="379">
        <f>VLOOKUP('H&amp;S'!$A20,TranslationData!$A:$AB,'H&amp;S'!J$1,FALSE)</f>
        <v>0</v>
      </c>
    </row>
    <row r="21" spans="1:77" s="115" customFormat="1" ht="10.199999999999999" x14ac:dyDescent="0.3">
      <c r="A21" s="190" t="s">
        <v>1966</v>
      </c>
      <c r="B21" s="127" t="str">
        <f>IF(Content!$D$6=1,VLOOKUP('H&amp;S'!$A21,TranslationData!$A:$AB,'H&amp;S'!B$1,FALSE),VLOOKUP('H&amp;S'!$A21,TranslationData!$A:$AB,'H&amp;S'!B$1+14,FALSE))</f>
        <v>LTIFR rate²</v>
      </c>
      <c r="D21" s="25" t="str">
        <f>IF(Content!$D$6=1,VLOOKUP('H&amp;S'!$A21,TranslationData!$A:$AB,'H&amp;S'!D$1,FALSE),VLOOKUP('H&amp;S'!$A21,TranslationData!$A:$AB,'H&amp;S'!D$1+14,FALSE))</f>
        <v>rate</v>
      </c>
      <c r="E21" s="47">
        <f>VLOOKUP('H&amp;S'!$A21,TranslationData!$A:$AB,'H&amp;S'!E$1,FALSE)</f>
        <v>0</v>
      </c>
      <c r="F21" s="47">
        <f>VLOOKUP('H&amp;S'!$A21,TranslationData!$A:$AB,'H&amp;S'!F$1,FALSE)</f>
        <v>0</v>
      </c>
      <c r="G21" s="47">
        <f>VLOOKUP('H&amp;S'!$A21,TranslationData!$A:$AB,'H&amp;S'!G$1,FALSE)</f>
        <v>0</v>
      </c>
      <c r="H21" s="115">
        <f>VLOOKUP('H&amp;S'!$A21,TranslationData!$A:$AB,'H&amp;S'!H$1,FALSE)</f>
        <v>0</v>
      </c>
      <c r="I21" s="115">
        <f>VLOOKUP('H&amp;S'!$A21,TranslationData!$A:$AB,'H&amp;S'!I$1,FALSE)</f>
        <v>0</v>
      </c>
      <c r="J21" s="379">
        <f>VLOOKUP('H&amp;S'!$A21,TranslationData!$A:$AB,'H&amp;S'!J$1,FALSE)</f>
        <v>0</v>
      </c>
    </row>
    <row r="22" spans="1:77" customFormat="1" ht="11.25" customHeight="1" x14ac:dyDescent="0.3">
      <c r="A22" s="190"/>
      <c r="B22" s="130"/>
      <c r="C22" s="131"/>
      <c r="D22" s="122"/>
      <c r="E22" s="131"/>
      <c r="F22" s="131"/>
      <c r="G22" s="131"/>
      <c r="H22" s="131"/>
      <c r="I22" s="131"/>
      <c r="J22" s="310"/>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7"/>
      <c r="BG22" s="32"/>
      <c r="BH22" s="32"/>
      <c r="BI22" s="32"/>
      <c r="BJ22" s="32"/>
      <c r="BK22" s="32"/>
      <c r="BL22" s="32"/>
      <c r="BM22" s="32"/>
      <c r="BN22" s="32"/>
      <c r="BO22" s="32"/>
      <c r="BP22" s="32"/>
      <c r="BQ22" s="32"/>
      <c r="BR22" s="32"/>
      <c r="BS22" s="32"/>
      <c r="BT22" s="32"/>
      <c r="BU22" s="32"/>
      <c r="BV22" s="32"/>
      <c r="BW22" s="32"/>
      <c r="BX22" s="32"/>
      <c r="BY22" s="32"/>
    </row>
    <row r="23" spans="1:77" customFormat="1" ht="11.25" customHeight="1" x14ac:dyDescent="0.3">
      <c r="A23" s="190"/>
      <c r="B23" s="75"/>
      <c r="C23" s="76"/>
      <c r="D23" s="76"/>
      <c r="E23" s="76"/>
      <c r="F23" s="76"/>
      <c r="G23" s="76"/>
      <c r="H23" s="18"/>
      <c r="I23" s="18"/>
      <c r="J23" s="115"/>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7"/>
      <c r="BG23" s="32"/>
      <c r="BH23" s="32"/>
      <c r="BI23" s="32"/>
      <c r="BJ23" s="32"/>
      <c r="BK23" s="32"/>
      <c r="BL23" s="32"/>
      <c r="BM23" s="32"/>
      <c r="BN23" s="32"/>
      <c r="BO23" s="32"/>
      <c r="BP23" s="32"/>
      <c r="BQ23" s="32"/>
      <c r="BR23" s="32"/>
      <c r="BS23" s="32"/>
      <c r="BT23" s="32"/>
      <c r="BU23" s="32"/>
      <c r="BV23" s="32"/>
      <c r="BW23" s="32"/>
      <c r="BX23" s="32"/>
      <c r="BY23" s="32"/>
    </row>
    <row r="24" spans="1:77" ht="10.199999999999999" x14ac:dyDescent="0.3">
      <c r="A24" s="191" t="s">
        <v>934</v>
      </c>
      <c r="B24" s="23" t="str">
        <f>IF(Content!$D$6=1,VLOOKUP('H&amp;S'!$A24,TranslationData!$A:$AB,'H&amp;S'!B$1,FALSE),VLOOKUP('H&amp;S'!$A24,TranslationData!$A:$AB,'H&amp;S'!B$1+14,FALSE))</f>
        <v>Notes:</v>
      </c>
      <c r="C24" s="23"/>
      <c r="D24" s="16"/>
      <c r="E24" s="29"/>
      <c r="F24" s="29"/>
    </row>
    <row r="25" spans="1:77" ht="10.199999999999999" x14ac:dyDescent="0.3">
      <c r="A25" s="191" t="s">
        <v>935</v>
      </c>
      <c r="B25" s="358" t="str">
        <f>IF(Content!$D$6=1,VLOOKUP('H&amp;S'!$A25,TranslationData!$A:$AB,'H&amp;S'!B$1,FALSE),VLOOKUP('H&amp;S'!$A25,TranslationData!$A:$AB,'H&amp;S'!B$1+14,FALSE))</f>
        <v>[1] The data in this section are presented for Solidcore's operating assets, namely Kyzyl, Varvara, Komar mine and exploration assets (the other subsidiaris are excluded as insignificant for the purposes of accounting for these indicators).</v>
      </c>
      <c r="C25" s="23"/>
      <c r="D25" s="16"/>
      <c r="E25" s="29"/>
      <c r="F25" s="29"/>
    </row>
    <row r="26" spans="1:77" ht="10.199999999999999" x14ac:dyDescent="0.3">
      <c r="A26" s="191" t="s">
        <v>936</v>
      </c>
      <c r="B26" s="358" t="str">
        <f>IF(Content!$D$6=1,VLOOKUP('H&amp;S'!$A26,TranslationData!$A:$AB,'H&amp;S'!B$1,FALSE),VLOOKUP('H&amp;S'!$A26,TranslationData!$A:$AB,'H&amp;S'!B$1+14,FALSE))</f>
        <v>[2] Lost-time injury frequency rate per 200,000 hours worked.</v>
      </c>
      <c r="C26" s="23"/>
      <c r="D26" s="16"/>
      <c r="E26" s="31"/>
      <c r="F26" s="31"/>
    </row>
    <row r="27" spans="1:77" ht="10.199999999999999" x14ac:dyDescent="0.3">
      <c r="A27" s="191"/>
      <c r="B27" s="346"/>
      <c r="C27" s="23"/>
      <c r="D27" s="16"/>
      <c r="E27" s="31"/>
      <c r="F27" s="31"/>
    </row>
    <row r="28" spans="1:77" ht="10.199999999999999" x14ac:dyDescent="0.3">
      <c r="A28" s="190"/>
      <c r="B28" s="23"/>
      <c r="C28" s="7"/>
      <c r="D28" s="16"/>
      <c r="E28" s="31"/>
      <c r="F28" s="31"/>
    </row>
    <row r="29" spans="1:77" ht="10.199999999999999" x14ac:dyDescent="0.3">
      <c r="A29" s="190"/>
      <c r="B29" s="23"/>
      <c r="C29" s="7"/>
      <c r="D29" s="16"/>
      <c r="E29" s="31"/>
      <c r="F29" s="31"/>
    </row>
    <row r="30" spans="1:77" ht="10.199999999999999" x14ac:dyDescent="0.3">
      <c r="A30" s="190"/>
      <c r="B30" s="23"/>
      <c r="C30" s="7"/>
      <c r="D30" s="16"/>
      <c r="E30" s="31"/>
      <c r="F30" s="31"/>
    </row>
    <row r="31" spans="1:77" ht="10.199999999999999" x14ac:dyDescent="0.3">
      <c r="A31" s="190"/>
      <c r="B31" s="23"/>
      <c r="C31" s="7"/>
      <c r="D31" s="16"/>
      <c r="E31" s="31"/>
      <c r="F31" s="31"/>
    </row>
    <row r="32" spans="1:77" ht="10.199999999999999" x14ac:dyDescent="0.3">
      <c r="A32" s="190"/>
      <c r="B32" s="23"/>
      <c r="C32" s="7"/>
      <c r="D32" s="16"/>
      <c r="E32" s="31"/>
      <c r="F32" s="31"/>
    </row>
    <row r="33" spans="1:6" ht="10.199999999999999" x14ac:dyDescent="0.3">
      <c r="A33" s="190"/>
      <c r="B33" s="23"/>
      <c r="C33" s="7"/>
      <c r="D33" s="16"/>
      <c r="E33" s="31"/>
      <c r="F33" s="31"/>
    </row>
    <row r="34" spans="1:6" ht="10.199999999999999" x14ac:dyDescent="0.3">
      <c r="A34" s="190"/>
      <c r="B34" s="23"/>
      <c r="C34" s="7"/>
      <c r="D34" s="16"/>
      <c r="E34" s="31"/>
      <c r="F34" s="31"/>
    </row>
    <row r="35" spans="1:6" ht="10.199999999999999" x14ac:dyDescent="0.3">
      <c r="A35" s="190"/>
      <c r="B35" s="23"/>
      <c r="C35" s="7"/>
      <c r="D35" s="16"/>
      <c r="E35" s="31"/>
      <c r="F35" s="31"/>
    </row>
    <row r="36" spans="1:6" ht="10.199999999999999" x14ac:dyDescent="0.3">
      <c r="A36" s="190"/>
      <c r="B36" s="23"/>
      <c r="C36" s="7"/>
      <c r="D36" s="16"/>
      <c r="E36" s="31"/>
      <c r="F36" s="31"/>
    </row>
    <row r="37" spans="1:6" ht="10.199999999999999" x14ac:dyDescent="0.3">
      <c r="A37" s="190"/>
      <c r="B37" s="23"/>
      <c r="C37" s="7"/>
      <c r="D37" s="16"/>
      <c r="E37" s="31"/>
      <c r="F37" s="31"/>
    </row>
    <row r="38" spans="1:6" ht="10.199999999999999" x14ac:dyDescent="0.3">
      <c r="A38" s="190"/>
      <c r="B38" s="23"/>
      <c r="C38" s="7"/>
      <c r="D38" s="16"/>
      <c r="E38" s="31"/>
      <c r="F38" s="31"/>
    </row>
    <row r="39" spans="1:6" ht="10.199999999999999" x14ac:dyDescent="0.3">
      <c r="A39" s="190"/>
      <c r="B39" s="23"/>
      <c r="C39" s="7"/>
      <c r="D39" s="16"/>
      <c r="E39" s="31"/>
      <c r="F39" s="31"/>
    </row>
    <row r="40" spans="1:6" ht="10.199999999999999" x14ac:dyDescent="0.3">
      <c r="A40" s="190"/>
      <c r="B40" s="23"/>
      <c r="C40" s="7"/>
      <c r="D40" s="16"/>
      <c r="E40" s="31"/>
      <c r="F40" s="31"/>
    </row>
    <row r="41" spans="1:6" ht="10.199999999999999" x14ac:dyDescent="0.3">
      <c r="A41" s="190"/>
      <c r="B41" s="23"/>
      <c r="C41" s="7"/>
      <c r="D41" s="16"/>
      <c r="E41" s="31"/>
      <c r="F41" s="31"/>
    </row>
    <row r="42" spans="1:6" ht="10.199999999999999" x14ac:dyDescent="0.3">
      <c r="A42" s="190"/>
      <c r="B42" s="23"/>
      <c r="C42" s="7"/>
      <c r="D42" s="16"/>
      <c r="E42" s="31"/>
      <c r="F42" s="31"/>
    </row>
    <row r="43" spans="1:6" ht="10.199999999999999" x14ac:dyDescent="0.3">
      <c r="A43" s="190"/>
      <c r="B43" s="23"/>
      <c r="C43" s="7"/>
      <c r="D43" s="16"/>
      <c r="E43" s="31"/>
      <c r="F43" s="31"/>
    </row>
    <row r="44" spans="1:6" ht="10.199999999999999" x14ac:dyDescent="0.3">
      <c r="A44" s="190"/>
      <c r="B44" s="23"/>
      <c r="C44" s="7"/>
      <c r="D44" s="16"/>
      <c r="E44" s="31"/>
      <c r="F44" s="31"/>
    </row>
    <row r="45" spans="1:6" ht="10.199999999999999" x14ac:dyDescent="0.3">
      <c r="A45" s="190"/>
      <c r="B45" s="23"/>
      <c r="C45" s="7"/>
      <c r="D45" s="16"/>
      <c r="E45" s="31"/>
      <c r="F45" s="31"/>
    </row>
    <row r="46" spans="1:6" ht="10.199999999999999" x14ac:dyDescent="0.3">
      <c r="A46" s="190"/>
      <c r="B46" s="23"/>
      <c r="C46" s="7"/>
      <c r="D46" s="16"/>
      <c r="E46" s="31"/>
      <c r="F46" s="31"/>
    </row>
    <row r="47" spans="1:6" ht="10.199999999999999" x14ac:dyDescent="0.3">
      <c r="A47" s="190"/>
      <c r="B47" s="23"/>
      <c r="C47" s="7"/>
      <c r="D47" s="16"/>
      <c r="E47" s="31"/>
      <c r="F47" s="31"/>
    </row>
    <row r="48" spans="1:6" ht="10.199999999999999" x14ac:dyDescent="0.3">
      <c r="A48" s="190"/>
      <c r="B48" s="23"/>
      <c r="C48" s="7"/>
      <c r="D48" s="16"/>
      <c r="E48" s="31"/>
      <c r="F48" s="31"/>
    </row>
    <row r="49" spans="1:6" ht="10.199999999999999" x14ac:dyDescent="0.3">
      <c r="A49" s="190"/>
      <c r="B49" s="23"/>
      <c r="C49" s="7"/>
      <c r="D49" s="16"/>
      <c r="E49" s="31"/>
      <c r="F49" s="31"/>
    </row>
    <row r="50" spans="1:6" ht="10.199999999999999" x14ac:dyDescent="0.3">
      <c r="A50" s="190"/>
      <c r="B50" s="23"/>
      <c r="C50" s="7"/>
      <c r="D50" s="16"/>
      <c r="E50" s="31"/>
      <c r="F50" s="31"/>
    </row>
    <row r="51" spans="1:6" ht="10.199999999999999" x14ac:dyDescent="0.3">
      <c r="A51" s="190"/>
      <c r="B51" s="23"/>
      <c r="C51" s="7"/>
      <c r="D51" s="16"/>
      <c r="E51" s="31"/>
      <c r="F51" s="31"/>
    </row>
    <row r="52" spans="1:6" ht="10.199999999999999" x14ac:dyDescent="0.3">
      <c r="A52" s="190"/>
      <c r="B52" s="23"/>
      <c r="C52" s="7"/>
      <c r="D52" s="16"/>
      <c r="E52" s="31"/>
      <c r="F52" s="31"/>
    </row>
    <row r="53" spans="1:6" ht="10.199999999999999" x14ac:dyDescent="0.3">
      <c r="A53" s="190"/>
      <c r="B53" s="23"/>
      <c r="C53" s="7"/>
      <c r="D53" s="16"/>
      <c r="E53" s="31"/>
      <c r="F53" s="31"/>
    </row>
    <row r="54" spans="1:6" ht="10.199999999999999" x14ac:dyDescent="0.3">
      <c r="A54" s="190"/>
      <c r="B54" s="23"/>
      <c r="C54" s="7"/>
      <c r="D54" s="16"/>
      <c r="E54" s="31"/>
      <c r="F54" s="31"/>
    </row>
    <row r="55" spans="1:6" ht="10.199999999999999" x14ac:dyDescent="0.3">
      <c r="A55" s="190"/>
      <c r="B55" s="23"/>
      <c r="C55" s="7"/>
      <c r="D55" s="16"/>
      <c r="E55" s="31"/>
      <c r="F55" s="31"/>
    </row>
    <row r="56" spans="1:6" ht="10.199999999999999" x14ac:dyDescent="0.3">
      <c r="A56" s="190"/>
      <c r="B56" s="23"/>
      <c r="C56" s="7"/>
      <c r="D56" s="16"/>
      <c r="E56" s="31"/>
      <c r="F56" s="31"/>
    </row>
    <row r="57" spans="1:6" ht="10.199999999999999" x14ac:dyDescent="0.3">
      <c r="A57" s="190"/>
      <c r="B57" s="23"/>
      <c r="C57" s="7"/>
      <c r="D57" s="16"/>
      <c r="E57" s="31"/>
      <c r="F57" s="31"/>
    </row>
    <row r="58" spans="1:6" ht="10.199999999999999" x14ac:dyDescent="0.3">
      <c r="A58" s="190"/>
      <c r="B58" s="23"/>
      <c r="C58" s="7"/>
      <c r="D58" s="16"/>
      <c r="E58" s="31"/>
      <c r="F58" s="31"/>
    </row>
    <row r="59" spans="1:6" ht="10.199999999999999" x14ac:dyDescent="0.3">
      <c r="A59" s="190"/>
      <c r="B59" s="23"/>
      <c r="C59" s="7"/>
      <c r="D59" s="16"/>
      <c r="E59" s="31"/>
      <c r="F59" s="31"/>
    </row>
    <row r="60" spans="1:6" ht="10.199999999999999" x14ac:dyDescent="0.3">
      <c r="A60" s="190"/>
      <c r="B60" s="23"/>
      <c r="C60" s="7"/>
      <c r="D60" s="16"/>
      <c r="E60" s="31"/>
      <c r="F60" s="31"/>
    </row>
    <row r="61" spans="1:6" ht="10.199999999999999" x14ac:dyDescent="0.3">
      <c r="A61" s="190"/>
      <c r="B61" s="23"/>
      <c r="C61" s="7"/>
      <c r="D61" s="16"/>
      <c r="E61" s="31"/>
      <c r="F61" s="31"/>
    </row>
    <row r="62" spans="1:6" ht="10.199999999999999" x14ac:dyDescent="0.3">
      <c r="A62" s="190"/>
      <c r="B62" s="23"/>
      <c r="C62" s="7"/>
      <c r="D62" s="16"/>
      <c r="E62" s="31"/>
      <c r="F62" s="31"/>
    </row>
    <row r="63" spans="1:6" ht="10.199999999999999" x14ac:dyDescent="0.3">
      <c r="A63" s="190"/>
      <c r="B63" s="23"/>
      <c r="C63" s="7"/>
      <c r="D63" s="16"/>
      <c r="E63" s="31"/>
      <c r="F63" s="31"/>
    </row>
    <row r="64" spans="1:6" ht="10.199999999999999" x14ac:dyDescent="0.3">
      <c r="A64" s="190"/>
      <c r="B64" s="23"/>
      <c r="C64" s="7"/>
      <c r="D64" s="16"/>
      <c r="E64" s="31"/>
      <c r="F64" s="31"/>
    </row>
    <row r="65" spans="1:6" ht="10.199999999999999" x14ac:dyDescent="0.3">
      <c r="A65" s="190"/>
      <c r="B65" s="23"/>
      <c r="C65" s="7"/>
      <c r="D65" s="16"/>
      <c r="E65" s="31"/>
      <c r="F65" s="31"/>
    </row>
    <row r="66" spans="1:6" ht="10.199999999999999" x14ac:dyDescent="0.3">
      <c r="A66" s="190"/>
      <c r="B66" s="23"/>
      <c r="C66" s="7"/>
      <c r="D66" s="16"/>
      <c r="E66" s="31"/>
      <c r="F66" s="31"/>
    </row>
    <row r="67" spans="1:6" ht="10.199999999999999" x14ac:dyDescent="0.3">
      <c r="A67" s="190"/>
      <c r="B67" s="23"/>
      <c r="C67" s="7"/>
      <c r="D67" s="16"/>
      <c r="E67" s="31"/>
      <c r="F67" s="31"/>
    </row>
    <row r="68" spans="1:6" ht="10.199999999999999" x14ac:dyDescent="0.3">
      <c r="A68" s="190"/>
      <c r="B68" s="23"/>
      <c r="C68" s="7"/>
      <c r="D68" s="16"/>
      <c r="E68" s="31"/>
      <c r="F68" s="31"/>
    </row>
    <row r="69" spans="1:6" ht="10.199999999999999" x14ac:dyDescent="0.3">
      <c r="A69" s="190"/>
      <c r="B69" s="23"/>
      <c r="C69" s="7"/>
      <c r="D69" s="16"/>
      <c r="E69" s="31"/>
      <c r="F69" s="31"/>
    </row>
    <row r="70" spans="1:6" ht="10.199999999999999" x14ac:dyDescent="0.3">
      <c r="A70" s="190"/>
      <c r="B70" s="23"/>
      <c r="C70" s="7"/>
      <c r="D70" s="16"/>
      <c r="E70" s="31"/>
      <c r="F70" s="31"/>
    </row>
    <row r="71" spans="1:6" ht="10.199999999999999" x14ac:dyDescent="0.3">
      <c r="A71" s="190"/>
      <c r="B71" s="23"/>
      <c r="C71" s="7"/>
      <c r="D71" s="16"/>
      <c r="E71" s="31"/>
      <c r="F71" s="31"/>
    </row>
    <row r="72" spans="1:6" ht="10.199999999999999" x14ac:dyDescent="0.3">
      <c r="A72" s="190"/>
      <c r="B72" s="23"/>
      <c r="C72" s="7"/>
      <c r="D72" s="16"/>
      <c r="E72" s="31"/>
      <c r="F72" s="31"/>
    </row>
    <row r="73" spans="1:6" ht="10.199999999999999" x14ac:dyDescent="0.3">
      <c r="A73" s="190"/>
      <c r="B73" s="23"/>
      <c r="C73" s="7"/>
      <c r="D73" s="16"/>
      <c r="E73" s="31"/>
      <c r="F73" s="31"/>
    </row>
    <row r="74" spans="1:6" ht="10.199999999999999" x14ac:dyDescent="0.3">
      <c r="A74" s="190"/>
      <c r="B74" s="23"/>
      <c r="C74" s="7"/>
      <c r="D74" s="16"/>
      <c r="E74" s="31"/>
      <c r="F74" s="31"/>
    </row>
    <row r="75" spans="1:6" ht="10.199999999999999" x14ac:dyDescent="0.3">
      <c r="A75" s="190"/>
      <c r="B75" s="23"/>
      <c r="C75" s="7"/>
      <c r="D75" s="16"/>
      <c r="E75" s="31"/>
      <c r="F75" s="31"/>
    </row>
    <row r="76" spans="1:6" ht="10.199999999999999" x14ac:dyDescent="0.3">
      <c r="A76" s="190"/>
      <c r="B76" s="23"/>
      <c r="C76" s="7"/>
      <c r="D76" s="16"/>
      <c r="E76" s="31"/>
      <c r="F76" s="31"/>
    </row>
    <row r="77" spans="1:6" ht="10.199999999999999" x14ac:dyDescent="0.3">
      <c r="A77" s="190"/>
      <c r="B77" s="23"/>
      <c r="C77" s="7"/>
      <c r="D77" s="16"/>
      <c r="E77" s="31"/>
      <c r="F77" s="31"/>
    </row>
    <row r="78" spans="1:6" ht="10.199999999999999" x14ac:dyDescent="0.3">
      <c r="A78" s="190"/>
      <c r="B78" s="23"/>
      <c r="C78" s="7"/>
      <c r="D78" s="16"/>
      <c r="E78" s="31"/>
      <c r="F78" s="31"/>
    </row>
    <row r="79" spans="1:6" ht="10.199999999999999" x14ac:dyDescent="0.3">
      <c r="A79" s="190"/>
      <c r="B79" s="23"/>
      <c r="C79" s="7"/>
      <c r="D79" s="16"/>
      <c r="E79" s="31"/>
      <c r="F79" s="31"/>
    </row>
    <row r="80" spans="1:6" ht="10.199999999999999" x14ac:dyDescent="0.3">
      <c r="A80" s="190"/>
      <c r="B80" s="23"/>
      <c r="C80" s="7"/>
      <c r="D80" s="16"/>
      <c r="E80" s="31"/>
      <c r="F80" s="31"/>
    </row>
    <row r="81" spans="1:6" ht="10.199999999999999" x14ac:dyDescent="0.3">
      <c r="A81" s="190"/>
      <c r="B81" s="23"/>
      <c r="C81" s="7"/>
      <c r="D81" s="16"/>
      <c r="E81" s="31"/>
      <c r="F81" s="31"/>
    </row>
    <row r="82" spans="1:6" ht="10.199999999999999" x14ac:dyDescent="0.3">
      <c r="A82" s="190"/>
      <c r="B82" s="23"/>
      <c r="C82" s="7"/>
      <c r="D82" s="16"/>
      <c r="E82" s="31"/>
      <c r="F82" s="31"/>
    </row>
    <row r="83" spans="1:6" ht="10.199999999999999" x14ac:dyDescent="0.3">
      <c r="A83" s="190"/>
      <c r="B83" s="23"/>
      <c r="C83" s="7"/>
      <c r="D83" s="16"/>
      <c r="E83" s="31"/>
      <c r="F83" s="31"/>
    </row>
    <row r="84" spans="1:6" ht="10.199999999999999" x14ac:dyDescent="0.3">
      <c r="A84" s="190"/>
      <c r="B84" s="23"/>
      <c r="C84" s="7"/>
      <c r="D84" s="16"/>
      <c r="E84" s="31"/>
      <c r="F84" s="31"/>
    </row>
    <row r="85" spans="1:6" ht="10.199999999999999" x14ac:dyDescent="0.3">
      <c r="A85" s="190"/>
      <c r="B85" s="23"/>
      <c r="C85" s="7"/>
      <c r="D85" s="16"/>
      <c r="E85" s="31"/>
      <c r="F85" s="31"/>
    </row>
    <row r="86" spans="1:6" ht="10.199999999999999" x14ac:dyDescent="0.3">
      <c r="A86" s="190"/>
      <c r="B86" s="23"/>
      <c r="C86" s="7"/>
      <c r="D86" s="16"/>
      <c r="E86" s="31"/>
      <c r="F86" s="31"/>
    </row>
    <row r="87" spans="1:6" ht="10.199999999999999" x14ac:dyDescent="0.3">
      <c r="A87" s="190"/>
      <c r="B87" s="23"/>
      <c r="C87" s="7"/>
      <c r="D87" s="16"/>
      <c r="E87" s="31"/>
      <c r="F87" s="31"/>
    </row>
    <row r="88" spans="1:6" ht="10.199999999999999" x14ac:dyDescent="0.3">
      <c r="A88" s="190"/>
      <c r="B88" s="23"/>
      <c r="C88" s="7"/>
      <c r="D88" s="16"/>
      <c r="E88" s="31"/>
      <c r="F88" s="31"/>
    </row>
    <row r="89" spans="1:6" ht="10.199999999999999" x14ac:dyDescent="0.3">
      <c r="A89" s="190"/>
      <c r="B89" s="23"/>
      <c r="C89" s="7"/>
      <c r="D89" s="16"/>
      <c r="E89" s="31"/>
      <c r="F89" s="31"/>
    </row>
    <row r="90" spans="1:6" ht="10.199999999999999" x14ac:dyDescent="0.3">
      <c r="A90" s="190"/>
      <c r="B90" s="23"/>
      <c r="C90" s="7"/>
      <c r="D90" s="16"/>
      <c r="E90" s="31"/>
      <c r="F90" s="31"/>
    </row>
    <row r="91" spans="1:6" ht="10.199999999999999" x14ac:dyDescent="0.3">
      <c r="A91" s="190"/>
      <c r="B91" s="23"/>
      <c r="C91" s="7"/>
      <c r="D91" s="16"/>
      <c r="E91" s="31"/>
      <c r="F91" s="31"/>
    </row>
    <row r="92" spans="1:6" ht="10.199999999999999" x14ac:dyDescent="0.3">
      <c r="A92" s="190"/>
      <c r="B92" s="23"/>
      <c r="C92" s="7"/>
      <c r="D92" s="16"/>
      <c r="E92" s="31"/>
      <c r="F92" s="31"/>
    </row>
    <row r="93" spans="1:6" ht="10.199999999999999" x14ac:dyDescent="0.3">
      <c r="A93" s="190"/>
      <c r="B93" s="23"/>
      <c r="C93" s="7"/>
      <c r="D93" s="16"/>
      <c r="E93" s="31"/>
      <c r="F93" s="31"/>
    </row>
    <row r="94" spans="1:6" ht="10.199999999999999" x14ac:dyDescent="0.3">
      <c r="A94" s="190"/>
      <c r="B94" s="23"/>
      <c r="C94" s="7"/>
      <c r="D94" s="16"/>
      <c r="E94" s="31"/>
      <c r="F94" s="31"/>
    </row>
    <row r="95" spans="1:6" ht="10.199999999999999" x14ac:dyDescent="0.3">
      <c r="A95" s="190"/>
      <c r="B95" s="23"/>
      <c r="C95" s="7"/>
      <c r="D95" s="16"/>
      <c r="E95" s="31"/>
      <c r="F95" s="31"/>
    </row>
    <row r="96" spans="1:6" ht="10.199999999999999" x14ac:dyDescent="0.3">
      <c r="A96" s="190"/>
      <c r="B96" s="23"/>
      <c r="C96" s="7"/>
      <c r="D96" s="16"/>
      <c r="E96" s="31"/>
      <c r="F96" s="31"/>
    </row>
    <row r="97" spans="1:6" ht="10.199999999999999" x14ac:dyDescent="0.3">
      <c r="A97" s="190"/>
      <c r="B97" s="23"/>
      <c r="C97" s="7"/>
      <c r="D97" s="16"/>
      <c r="E97" s="31"/>
      <c r="F97" s="31"/>
    </row>
    <row r="98" spans="1:6" ht="10.199999999999999" x14ac:dyDescent="0.3">
      <c r="A98" s="190"/>
      <c r="B98" s="23"/>
      <c r="C98" s="7"/>
      <c r="D98" s="16"/>
      <c r="E98" s="31"/>
      <c r="F98" s="31"/>
    </row>
    <row r="99" spans="1:6" ht="10.199999999999999" x14ac:dyDescent="0.3">
      <c r="A99" s="190"/>
      <c r="B99" s="23"/>
      <c r="C99" s="7"/>
      <c r="D99" s="16"/>
      <c r="E99" s="31"/>
      <c r="F99" s="31"/>
    </row>
    <row r="100" spans="1:6" ht="10.199999999999999" x14ac:dyDescent="0.3">
      <c r="A100" s="190"/>
      <c r="B100" s="23"/>
      <c r="C100" s="7"/>
      <c r="D100" s="16"/>
      <c r="E100" s="31"/>
      <c r="F100" s="31"/>
    </row>
    <row r="101" spans="1:6" ht="10.199999999999999" x14ac:dyDescent="0.3">
      <c r="A101" s="190"/>
      <c r="B101" s="23"/>
      <c r="C101" s="7"/>
      <c r="D101" s="16"/>
      <c r="E101" s="31"/>
      <c r="F101" s="31"/>
    </row>
    <row r="102" spans="1:6" ht="10.199999999999999" x14ac:dyDescent="0.3">
      <c r="A102" s="190"/>
      <c r="B102" s="23"/>
      <c r="C102" s="7"/>
      <c r="D102" s="16"/>
      <c r="E102" s="31"/>
      <c r="F102" s="31"/>
    </row>
    <row r="103" spans="1:6" ht="10.199999999999999" x14ac:dyDescent="0.3">
      <c r="A103" s="190"/>
      <c r="B103" s="23"/>
      <c r="C103" s="7"/>
      <c r="D103" s="16"/>
      <c r="E103" s="31"/>
      <c r="F103" s="31"/>
    </row>
    <row r="104" spans="1:6" ht="10.199999999999999" x14ac:dyDescent="0.3">
      <c r="A104" s="190"/>
      <c r="B104" s="23"/>
      <c r="C104" s="7"/>
      <c r="D104" s="16"/>
      <c r="E104" s="31"/>
      <c r="F104" s="31"/>
    </row>
    <row r="105" spans="1:6" ht="10.199999999999999" x14ac:dyDescent="0.3">
      <c r="A105" s="190"/>
      <c r="B105" s="23"/>
      <c r="C105" s="7"/>
      <c r="D105" s="16"/>
      <c r="E105" s="31"/>
      <c r="F105" s="31"/>
    </row>
    <row r="106" spans="1:6" ht="10.199999999999999" x14ac:dyDescent="0.3">
      <c r="A106" s="190"/>
      <c r="B106" s="23"/>
      <c r="C106" s="7"/>
      <c r="D106" s="16"/>
      <c r="E106" s="31"/>
      <c r="F106" s="31"/>
    </row>
    <row r="107" spans="1:6" ht="10.199999999999999" x14ac:dyDescent="0.3">
      <c r="A107" s="190"/>
      <c r="B107" s="23"/>
      <c r="C107" s="7"/>
      <c r="D107" s="16"/>
      <c r="E107" s="31"/>
      <c r="F107" s="31"/>
    </row>
    <row r="108" spans="1:6" ht="10.199999999999999" x14ac:dyDescent="0.3">
      <c r="A108" s="190"/>
      <c r="B108" s="23"/>
      <c r="C108" s="7"/>
      <c r="D108" s="16"/>
      <c r="E108" s="31"/>
      <c r="F108" s="31"/>
    </row>
    <row r="109" spans="1:6" ht="10.199999999999999" x14ac:dyDescent="0.3">
      <c r="A109" s="190"/>
      <c r="B109" s="23"/>
      <c r="C109" s="7"/>
      <c r="D109" s="16"/>
      <c r="E109" s="31"/>
      <c r="F109" s="31"/>
    </row>
    <row r="110" spans="1:6" ht="10.199999999999999" x14ac:dyDescent="0.3">
      <c r="A110" s="190"/>
      <c r="B110" s="23"/>
      <c r="C110" s="7"/>
      <c r="D110" s="16"/>
      <c r="E110" s="31"/>
      <c r="F110" s="31"/>
    </row>
    <row r="111" spans="1:6" ht="10.199999999999999" x14ac:dyDescent="0.3">
      <c r="A111" s="190"/>
      <c r="B111" s="23"/>
      <c r="C111" s="7"/>
      <c r="D111" s="16"/>
      <c r="E111" s="31"/>
      <c r="F111" s="31"/>
    </row>
    <row r="112" spans="1:6" ht="10.199999999999999" x14ac:dyDescent="0.3">
      <c r="A112" s="190"/>
      <c r="B112" s="23"/>
      <c r="C112" s="7"/>
      <c r="D112" s="16"/>
      <c r="E112" s="31"/>
      <c r="F112" s="31"/>
    </row>
    <row r="113" spans="1:6" ht="10.199999999999999" x14ac:dyDescent="0.3">
      <c r="A113" s="190"/>
      <c r="B113" s="23"/>
      <c r="C113" s="7"/>
      <c r="D113" s="16"/>
      <c r="E113" s="31"/>
      <c r="F113" s="31"/>
    </row>
    <row r="114" spans="1:6" ht="10.199999999999999" x14ac:dyDescent="0.3">
      <c r="A114" s="190"/>
      <c r="B114" s="23"/>
      <c r="C114" s="7"/>
      <c r="D114" s="16"/>
      <c r="E114" s="31"/>
      <c r="F114" s="31"/>
    </row>
    <row r="115" spans="1:6" ht="10.199999999999999" x14ac:dyDescent="0.3">
      <c r="A115" s="190"/>
      <c r="B115" s="23"/>
      <c r="C115" s="7"/>
      <c r="D115" s="16"/>
      <c r="E115" s="31"/>
      <c r="F115" s="31"/>
    </row>
    <row r="116" spans="1:6" ht="10.199999999999999" x14ac:dyDescent="0.3">
      <c r="A116" s="190"/>
      <c r="B116" s="23"/>
      <c r="C116" s="7"/>
      <c r="D116" s="16"/>
      <c r="E116" s="31"/>
      <c r="F116" s="31"/>
    </row>
    <row r="117" spans="1:6" ht="10.199999999999999" x14ac:dyDescent="0.3">
      <c r="A117" s="190"/>
      <c r="B117" s="23"/>
      <c r="C117" s="7"/>
      <c r="D117" s="16"/>
      <c r="E117" s="31"/>
      <c r="F117" s="31"/>
    </row>
    <row r="118" spans="1:6" ht="10.199999999999999" x14ac:dyDescent="0.3">
      <c r="A118" s="190"/>
      <c r="B118" s="23"/>
      <c r="C118" s="7"/>
      <c r="D118" s="16"/>
      <c r="E118" s="31"/>
      <c r="F118" s="31"/>
    </row>
    <row r="119" spans="1:6" ht="10.199999999999999" x14ac:dyDescent="0.3">
      <c r="A119" s="190"/>
      <c r="B119" s="23"/>
      <c r="C119" s="7"/>
      <c r="D119" s="16"/>
      <c r="E119" s="31"/>
      <c r="F119" s="31"/>
    </row>
    <row r="120" spans="1:6" ht="10.199999999999999" x14ac:dyDescent="0.3">
      <c r="A120" s="190"/>
      <c r="B120" s="23"/>
      <c r="C120" s="7"/>
      <c r="D120" s="16"/>
      <c r="E120" s="31"/>
      <c r="F120" s="31"/>
    </row>
    <row r="121" spans="1:6" ht="10.199999999999999" x14ac:dyDescent="0.3">
      <c r="A121" s="190"/>
      <c r="B121" s="23"/>
      <c r="C121" s="7"/>
      <c r="D121" s="16"/>
      <c r="E121" s="31"/>
      <c r="F121" s="31"/>
    </row>
    <row r="122" spans="1:6" ht="10.199999999999999" x14ac:dyDescent="0.3">
      <c r="A122" s="190"/>
      <c r="B122" s="23"/>
      <c r="C122" s="7"/>
      <c r="D122" s="16"/>
      <c r="E122" s="31"/>
      <c r="F122" s="31"/>
    </row>
    <row r="123" spans="1:6" ht="10.199999999999999" x14ac:dyDescent="0.3">
      <c r="A123" s="190"/>
      <c r="B123" s="23"/>
      <c r="C123" s="7"/>
      <c r="D123" s="16"/>
      <c r="E123" s="31"/>
      <c r="F123" s="31"/>
    </row>
    <row r="124" spans="1:6" ht="10.199999999999999" x14ac:dyDescent="0.3">
      <c r="A124" s="190"/>
      <c r="B124" s="23"/>
      <c r="C124" s="7"/>
      <c r="D124" s="16"/>
      <c r="E124" s="31"/>
      <c r="F124" s="31"/>
    </row>
    <row r="125" spans="1:6" ht="10.199999999999999" x14ac:dyDescent="0.3">
      <c r="A125" s="190"/>
      <c r="B125" s="23"/>
      <c r="C125" s="7"/>
      <c r="D125" s="16"/>
      <c r="E125" s="31"/>
      <c r="F125" s="31"/>
    </row>
    <row r="126" spans="1:6" ht="10.199999999999999" x14ac:dyDescent="0.3">
      <c r="A126" s="190"/>
      <c r="B126" s="23"/>
      <c r="C126" s="7"/>
      <c r="D126" s="16"/>
      <c r="E126" s="31"/>
      <c r="F126" s="31"/>
    </row>
    <row r="127" spans="1:6" ht="10.199999999999999" x14ac:dyDescent="0.3">
      <c r="A127" s="190"/>
      <c r="B127" s="23"/>
      <c r="C127" s="7"/>
      <c r="D127" s="16"/>
      <c r="E127" s="31"/>
      <c r="F127" s="31"/>
    </row>
    <row r="128" spans="1:6" ht="10.199999999999999" x14ac:dyDescent="0.3">
      <c r="A128" s="190"/>
      <c r="B128" s="23"/>
      <c r="C128" s="7"/>
      <c r="D128" s="16"/>
      <c r="E128" s="31"/>
      <c r="F128" s="31"/>
    </row>
    <row r="129" spans="1:6" ht="10.199999999999999" x14ac:dyDescent="0.3">
      <c r="A129" s="190"/>
      <c r="B129" s="23"/>
      <c r="C129" s="7"/>
      <c r="D129" s="16"/>
      <c r="E129" s="31"/>
      <c r="F129" s="31"/>
    </row>
    <row r="130" spans="1:6" ht="10.199999999999999" x14ac:dyDescent="0.3">
      <c r="A130" s="190"/>
      <c r="B130" s="23"/>
      <c r="C130" s="7"/>
      <c r="D130" s="16"/>
      <c r="E130" s="31"/>
      <c r="F130" s="31"/>
    </row>
    <row r="131" spans="1:6" ht="10.199999999999999" x14ac:dyDescent="0.3">
      <c r="A131" s="190"/>
      <c r="B131" s="23"/>
      <c r="C131" s="7"/>
      <c r="D131" s="16"/>
      <c r="E131" s="31"/>
      <c r="F131" s="31"/>
    </row>
    <row r="132" spans="1:6" ht="10.199999999999999" x14ac:dyDescent="0.3">
      <c r="A132" s="190"/>
      <c r="B132" s="23"/>
      <c r="C132" s="7"/>
      <c r="D132" s="16"/>
      <c r="E132" s="31"/>
      <c r="F132" s="31"/>
    </row>
    <row r="133" spans="1:6" ht="10.199999999999999" x14ac:dyDescent="0.3">
      <c r="A133" s="190"/>
      <c r="B133" s="23"/>
      <c r="C133" s="7"/>
      <c r="D133" s="16"/>
      <c r="E133" s="31"/>
      <c r="F133" s="31"/>
    </row>
    <row r="134" spans="1:6" ht="10.199999999999999" x14ac:dyDescent="0.3">
      <c r="A134" s="190"/>
      <c r="B134" s="23"/>
      <c r="C134" s="7"/>
      <c r="D134" s="16"/>
      <c r="E134" s="31"/>
      <c r="F134" s="31"/>
    </row>
    <row r="135" spans="1:6" ht="10.199999999999999" x14ac:dyDescent="0.3">
      <c r="A135" s="190"/>
      <c r="B135" s="23"/>
      <c r="C135" s="7"/>
      <c r="D135" s="16"/>
      <c r="E135" s="31"/>
      <c r="F135" s="31"/>
    </row>
    <row r="136" spans="1:6" ht="10.199999999999999" x14ac:dyDescent="0.3">
      <c r="A136" s="190"/>
      <c r="B136" s="23"/>
      <c r="C136" s="7"/>
      <c r="D136" s="16"/>
      <c r="E136" s="31"/>
      <c r="F136" s="31"/>
    </row>
    <row r="137" spans="1:6" ht="10.199999999999999" x14ac:dyDescent="0.3">
      <c r="A137" s="190"/>
      <c r="B137" s="23"/>
      <c r="C137" s="7"/>
      <c r="D137" s="16"/>
      <c r="E137" s="31"/>
      <c r="F137" s="31"/>
    </row>
    <row r="138" spans="1:6" ht="10.199999999999999" x14ac:dyDescent="0.3">
      <c r="A138" s="190"/>
      <c r="B138" s="23"/>
      <c r="C138" s="7"/>
      <c r="D138" s="16"/>
      <c r="E138" s="31"/>
      <c r="F138" s="31"/>
    </row>
    <row r="139" spans="1:6" ht="10.199999999999999" x14ac:dyDescent="0.3">
      <c r="A139" s="190"/>
      <c r="B139" s="23"/>
      <c r="C139" s="7"/>
      <c r="D139" s="16"/>
      <c r="E139" s="31"/>
      <c r="F139" s="31"/>
    </row>
    <row r="140" spans="1:6" ht="10.199999999999999" x14ac:dyDescent="0.3">
      <c r="A140" s="190"/>
      <c r="B140" s="23"/>
      <c r="C140" s="7"/>
      <c r="D140" s="16"/>
      <c r="E140" s="31"/>
      <c r="F140" s="31"/>
    </row>
    <row r="141" spans="1:6" ht="10.199999999999999" x14ac:dyDescent="0.3">
      <c r="A141" s="190"/>
      <c r="B141" s="23"/>
      <c r="C141" s="7"/>
      <c r="D141" s="16"/>
      <c r="E141" s="31"/>
      <c r="F141" s="31"/>
    </row>
    <row r="142" spans="1:6" ht="10.199999999999999" x14ac:dyDescent="0.3">
      <c r="A142" s="190"/>
      <c r="B142" s="23"/>
      <c r="C142" s="7"/>
      <c r="D142" s="16"/>
      <c r="E142" s="31"/>
      <c r="F142" s="31"/>
    </row>
    <row r="143" spans="1:6" ht="10.199999999999999" x14ac:dyDescent="0.3">
      <c r="A143" s="190"/>
      <c r="B143" s="23"/>
      <c r="C143" s="7"/>
      <c r="D143" s="16"/>
      <c r="E143" s="31"/>
      <c r="F143" s="31"/>
    </row>
    <row r="144" spans="1:6" ht="10.199999999999999" x14ac:dyDescent="0.3">
      <c r="A144" s="190"/>
      <c r="B144" s="23"/>
      <c r="C144" s="7"/>
      <c r="D144" s="16"/>
      <c r="E144" s="31"/>
      <c r="F144" s="31"/>
    </row>
    <row r="145" spans="1:6" ht="10.199999999999999" x14ac:dyDescent="0.3">
      <c r="A145" s="190"/>
      <c r="B145" s="23"/>
      <c r="C145" s="7"/>
      <c r="D145" s="16"/>
      <c r="E145" s="31"/>
      <c r="F145" s="31"/>
    </row>
    <row r="146" spans="1:6" ht="10.199999999999999" x14ac:dyDescent="0.3">
      <c r="A146" s="190"/>
      <c r="B146" s="23"/>
      <c r="C146" s="7"/>
      <c r="D146" s="16"/>
      <c r="E146" s="31"/>
      <c r="F146" s="31"/>
    </row>
    <row r="147" spans="1:6" ht="10.199999999999999" x14ac:dyDescent="0.3">
      <c r="A147" s="190"/>
      <c r="B147" s="23"/>
      <c r="C147" s="7"/>
      <c r="D147" s="16"/>
      <c r="E147" s="31"/>
      <c r="F147" s="31"/>
    </row>
    <row r="148" spans="1:6" ht="10.199999999999999" x14ac:dyDescent="0.3">
      <c r="A148" s="190"/>
      <c r="B148" s="23"/>
      <c r="C148" s="7"/>
      <c r="D148" s="16"/>
      <c r="E148" s="31"/>
      <c r="F148" s="31"/>
    </row>
    <row r="149" spans="1:6" ht="10.199999999999999" x14ac:dyDescent="0.3">
      <c r="A149" s="190"/>
      <c r="B149" s="23"/>
      <c r="C149" s="7"/>
      <c r="D149" s="16"/>
      <c r="E149" s="31"/>
      <c r="F149" s="31"/>
    </row>
    <row r="150" spans="1:6" ht="10.199999999999999" x14ac:dyDescent="0.3">
      <c r="A150" s="190"/>
      <c r="B150" s="23"/>
      <c r="C150" s="7"/>
      <c r="D150" s="16"/>
      <c r="E150" s="31"/>
      <c r="F150" s="31"/>
    </row>
    <row r="151" spans="1:6" ht="10.199999999999999" x14ac:dyDescent="0.3">
      <c r="A151" s="190"/>
      <c r="B151" s="23"/>
      <c r="C151" s="7"/>
      <c r="D151" s="16"/>
      <c r="E151" s="31"/>
      <c r="F151" s="31"/>
    </row>
    <row r="152" spans="1:6" ht="10.199999999999999" x14ac:dyDescent="0.3">
      <c r="A152" s="190"/>
      <c r="B152" s="23"/>
      <c r="C152" s="7"/>
      <c r="D152" s="16"/>
      <c r="E152" s="31"/>
      <c r="F152" s="31"/>
    </row>
    <row r="153" spans="1:6" ht="10.199999999999999" x14ac:dyDescent="0.3">
      <c r="A153" s="190"/>
      <c r="B153" s="23"/>
      <c r="C153" s="7"/>
      <c r="D153" s="16"/>
      <c r="E153" s="31"/>
      <c r="F153" s="31"/>
    </row>
    <row r="154" spans="1:6" ht="10.199999999999999" x14ac:dyDescent="0.3">
      <c r="A154" s="190"/>
      <c r="B154" s="23"/>
      <c r="C154" s="7"/>
      <c r="D154" s="16"/>
      <c r="E154" s="31"/>
      <c r="F154" s="31"/>
    </row>
    <row r="155" spans="1:6" ht="10.199999999999999" x14ac:dyDescent="0.3">
      <c r="A155" s="190"/>
      <c r="B155" s="23"/>
      <c r="C155" s="7"/>
      <c r="D155" s="16"/>
      <c r="E155" s="31"/>
      <c r="F155" s="31"/>
    </row>
    <row r="156" spans="1:6" ht="10.199999999999999" x14ac:dyDescent="0.3">
      <c r="A156" s="190"/>
      <c r="B156" s="23"/>
      <c r="C156" s="7"/>
      <c r="D156" s="16"/>
      <c r="E156" s="31"/>
      <c r="F156" s="31"/>
    </row>
    <row r="157" spans="1:6" ht="10.199999999999999" x14ac:dyDescent="0.3">
      <c r="A157" s="190"/>
      <c r="B157" s="23"/>
      <c r="C157" s="7"/>
      <c r="D157" s="16"/>
      <c r="E157" s="31"/>
      <c r="F157" s="31"/>
    </row>
    <row r="158" spans="1:6" ht="10.199999999999999" x14ac:dyDescent="0.3">
      <c r="A158" s="190"/>
      <c r="B158" s="23"/>
      <c r="C158" s="7"/>
      <c r="D158" s="16"/>
      <c r="E158" s="31"/>
      <c r="F158" s="31"/>
    </row>
    <row r="159" spans="1:6" ht="10.199999999999999" x14ac:dyDescent="0.3">
      <c r="A159" s="190"/>
      <c r="B159" s="23"/>
      <c r="C159" s="7"/>
      <c r="D159" s="16"/>
      <c r="E159" s="31"/>
      <c r="F159" s="31"/>
    </row>
    <row r="160" spans="1:6" ht="10.199999999999999" x14ac:dyDescent="0.3">
      <c r="A160" s="190"/>
      <c r="B160" s="23"/>
      <c r="C160" s="7"/>
      <c r="D160" s="16"/>
      <c r="E160" s="31"/>
      <c r="F160" s="31"/>
    </row>
    <row r="161" spans="1:6" ht="10.199999999999999" x14ac:dyDescent="0.3">
      <c r="A161" s="190"/>
      <c r="B161" s="23"/>
      <c r="C161" s="7"/>
      <c r="D161" s="16"/>
      <c r="E161" s="31"/>
      <c r="F161" s="31"/>
    </row>
    <row r="162" spans="1:6" ht="10.199999999999999" x14ac:dyDescent="0.3">
      <c r="A162" s="190"/>
      <c r="B162" s="23"/>
      <c r="C162" s="7"/>
      <c r="D162" s="16"/>
      <c r="E162" s="31"/>
      <c r="F162" s="31"/>
    </row>
    <row r="163" spans="1:6" ht="10.199999999999999" x14ac:dyDescent="0.3">
      <c r="A163" s="190"/>
      <c r="B163" s="23"/>
      <c r="C163" s="7"/>
      <c r="D163" s="16"/>
      <c r="E163" s="31"/>
      <c r="F163" s="31"/>
    </row>
    <row r="164" spans="1:6" ht="10.199999999999999" x14ac:dyDescent="0.3">
      <c r="A164" s="190"/>
      <c r="B164" s="23"/>
      <c r="C164" s="7"/>
      <c r="D164" s="16"/>
      <c r="E164" s="31"/>
      <c r="F164" s="31"/>
    </row>
    <row r="165" spans="1:6" ht="10.199999999999999" x14ac:dyDescent="0.3">
      <c r="A165" s="190"/>
      <c r="B165" s="23"/>
      <c r="C165" s="7"/>
      <c r="D165" s="16"/>
      <c r="E165" s="31"/>
      <c r="F165" s="31"/>
    </row>
    <row r="166" spans="1:6" ht="10.199999999999999" x14ac:dyDescent="0.3">
      <c r="A166" s="190"/>
      <c r="B166" s="23"/>
      <c r="C166" s="7"/>
      <c r="D166" s="16"/>
      <c r="E166" s="31"/>
      <c r="F166" s="31"/>
    </row>
    <row r="167" spans="1:6" ht="10.199999999999999" x14ac:dyDescent="0.3">
      <c r="A167" s="190"/>
      <c r="B167" s="23"/>
      <c r="C167" s="7"/>
      <c r="D167" s="16"/>
      <c r="E167" s="31"/>
      <c r="F167" s="31"/>
    </row>
    <row r="168" spans="1:6" ht="10.199999999999999" x14ac:dyDescent="0.3">
      <c r="A168" s="190"/>
      <c r="B168" s="23"/>
      <c r="C168" s="7"/>
      <c r="D168" s="16"/>
      <c r="E168" s="31"/>
      <c r="F168" s="31"/>
    </row>
    <row r="169" spans="1:6" ht="10.199999999999999" x14ac:dyDescent="0.3">
      <c r="A169" s="190"/>
      <c r="B169" s="23"/>
      <c r="C169" s="7"/>
      <c r="D169" s="16"/>
      <c r="E169" s="31"/>
      <c r="F169" s="31"/>
    </row>
    <row r="170" spans="1:6" ht="10.199999999999999" x14ac:dyDescent="0.3">
      <c r="A170" s="190"/>
      <c r="B170" s="23"/>
      <c r="C170" s="7"/>
      <c r="D170" s="16"/>
      <c r="E170" s="31"/>
      <c r="F170" s="31"/>
    </row>
    <row r="171" spans="1:6" ht="10.199999999999999" x14ac:dyDescent="0.3">
      <c r="A171" s="190"/>
      <c r="B171" s="23"/>
      <c r="C171" s="7"/>
      <c r="D171" s="16"/>
      <c r="E171" s="31"/>
      <c r="F171" s="31"/>
    </row>
    <row r="172" spans="1:6" ht="10.199999999999999" x14ac:dyDescent="0.3">
      <c r="A172" s="190"/>
      <c r="B172" s="23"/>
      <c r="C172" s="7"/>
      <c r="D172" s="16"/>
      <c r="E172" s="31"/>
      <c r="F172" s="31"/>
    </row>
    <row r="173" spans="1:6" ht="10.199999999999999" x14ac:dyDescent="0.3">
      <c r="A173" s="190"/>
      <c r="B173" s="23"/>
      <c r="C173" s="7"/>
      <c r="D173" s="16"/>
      <c r="E173" s="31"/>
      <c r="F173" s="31"/>
    </row>
    <row r="174" spans="1:6" ht="10.199999999999999" x14ac:dyDescent="0.3">
      <c r="A174" s="190"/>
      <c r="B174" s="23"/>
      <c r="C174" s="7"/>
      <c r="D174" s="16"/>
      <c r="E174" s="31"/>
      <c r="F174" s="31"/>
    </row>
    <row r="175" spans="1:6" ht="10.199999999999999" x14ac:dyDescent="0.3">
      <c r="A175" s="190"/>
      <c r="B175" s="23"/>
      <c r="C175" s="7"/>
      <c r="D175" s="16"/>
      <c r="E175" s="31"/>
      <c r="F175" s="31"/>
    </row>
    <row r="176" spans="1:6" ht="10.199999999999999" x14ac:dyDescent="0.3">
      <c r="A176" s="190"/>
      <c r="B176" s="23"/>
      <c r="C176" s="7"/>
      <c r="D176" s="16"/>
      <c r="E176" s="31"/>
      <c r="F176" s="31"/>
    </row>
    <row r="177" spans="1:6" ht="10.199999999999999" x14ac:dyDescent="0.3">
      <c r="A177" s="190"/>
      <c r="B177" s="23"/>
      <c r="C177" s="7"/>
      <c r="D177" s="16"/>
      <c r="E177" s="31"/>
      <c r="F177" s="31"/>
    </row>
    <row r="178" spans="1:6" ht="10.199999999999999" x14ac:dyDescent="0.3">
      <c r="A178" s="190"/>
      <c r="B178" s="23"/>
      <c r="C178" s="7"/>
      <c r="D178" s="16"/>
      <c r="E178" s="31"/>
      <c r="F178" s="31"/>
    </row>
    <row r="179" spans="1:6" ht="10.199999999999999" x14ac:dyDescent="0.3">
      <c r="A179" s="190"/>
      <c r="B179" s="23"/>
      <c r="C179" s="7"/>
      <c r="D179" s="16"/>
      <c r="E179" s="31"/>
      <c r="F179" s="31"/>
    </row>
    <row r="180" spans="1:6" ht="10.199999999999999" x14ac:dyDescent="0.3">
      <c r="A180" s="190"/>
      <c r="B180" s="23"/>
      <c r="C180" s="7"/>
      <c r="D180" s="16"/>
      <c r="E180" s="31"/>
      <c r="F180" s="31"/>
    </row>
    <row r="181" spans="1:6" ht="10.199999999999999" x14ac:dyDescent="0.3">
      <c r="A181" s="190"/>
      <c r="B181" s="23"/>
      <c r="C181" s="7"/>
      <c r="D181" s="16"/>
      <c r="E181" s="31"/>
      <c r="F181" s="31"/>
    </row>
    <row r="182" spans="1:6" ht="10.199999999999999" x14ac:dyDescent="0.3">
      <c r="A182" s="190"/>
      <c r="B182" s="23"/>
      <c r="C182" s="7"/>
      <c r="D182" s="16"/>
      <c r="E182" s="31"/>
      <c r="F182" s="31"/>
    </row>
    <row r="183" spans="1:6" ht="10.199999999999999" x14ac:dyDescent="0.3">
      <c r="A183" s="190"/>
      <c r="B183" s="23"/>
      <c r="C183" s="7"/>
      <c r="D183" s="16"/>
      <c r="E183" s="31"/>
      <c r="F183" s="31"/>
    </row>
    <row r="184" spans="1:6" ht="10.199999999999999" x14ac:dyDescent="0.3">
      <c r="A184" s="190"/>
      <c r="B184" s="23"/>
      <c r="C184" s="7"/>
      <c r="D184" s="16"/>
      <c r="E184" s="31"/>
      <c r="F184" s="31"/>
    </row>
    <row r="185" spans="1:6" ht="10.199999999999999" x14ac:dyDescent="0.3">
      <c r="A185" s="190"/>
      <c r="B185" s="23"/>
      <c r="C185" s="7"/>
      <c r="D185" s="16"/>
      <c r="E185" s="31"/>
      <c r="F185" s="31"/>
    </row>
    <row r="186" spans="1:6" ht="10.199999999999999" x14ac:dyDescent="0.3">
      <c r="A186" s="190"/>
      <c r="B186" s="23"/>
      <c r="C186" s="7"/>
      <c r="D186" s="16"/>
      <c r="E186" s="31"/>
      <c r="F186" s="31"/>
    </row>
    <row r="187" spans="1:6" ht="10.199999999999999" x14ac:dyDescent="0.3">
      <c r="A187" s="190"/>
      <c r="B187" s="23"/>
      <c r="C187" s="7"/>
      <c r="D187" s="16"/>
      <c r="E187" s="31"/>
      <c r="F187" s="31"/>
    </row>
    <row r="188" spans="1:6" ht="10.199999999999999" x14ac:dyDescent="0.3">
      <c r="A188" s="190"/>
      <c r="B188" s="23"/>
      <c r="C188" s="7"/>
      <c r="D188" s="16"/>
      <c r="E188" s="31"/>
      <c r="F188" s="31"/>
    </row>
    <row r="189" spans="1:6" ht="10.199999999999999" x14ac:dyDescent="0.3">
      <c r="A189" s="190"/>
      <c r="B189" s="23"/>
      <c r="C189" s="7"/>
      <c r="D189" s="16"/>
      <c r="E189" s="31"/>
      <c r="F189" s="31"/>
    </row>
    <row r="190" spans="1:6" ht="10.199999999999999" x14ac:dyDescent="0.3">
      <c r="A190" s="190"/>
      <c r="B190" s="23"/>
      <c r="C190" s="7"/>
      <c r="D190" s="16"/>
      <c r="E190" s="31"/>
      <c r="F190" s="31"/>
    </row>
    <row r="191" spans="1:6" ht="10.199999999999999" x14ac:dyDescent="0.3">
      <c r="A191" s="190"/>
      <c r="B191" s="23"/>
      <c r="C191" s="7"/>
      <c r="D191" s="16"/>
      <c r="E191" s="31"/>
      <c r="F191" s="31"/>
    </row>
    <row r="192" spans="1:6" ht="10.199999999999999" x14ac:dyDescent="0.3">
      <c r="A192" s="190"/>
      <c r="B192" s="23"/>
      <c r="C192" s="7"/>
      <c r="D192" s="16"/>
      <c r="E192" s="31"/>
      <c r="F192" s="31"/>
    </row>
    <row r="193" spans="1:6" ht="10.199999999999999" x14ac:dyDescent="0.3">
      <c r="A193" s="190"/>
      <c r="B193" s="23"/>
      <c r="C193" s="7"/>
      <c r="D193" s="16"/>
      <c r="E193" s="31"/>
      <c r="F193" s="31"/>
    </row>
    <row r="194" spans="1:6" ht="10.199999999999999" x14ac:dyDescent="0.3">
      <c r="A194" s="190"/>
      <c r="B194" s="23"/>
      <c r="C194" s="7"/>
      <c r="D194" s="16"/>
      <c r="E194" s="31"/>
      <c r="F194" s="31"/>
    </row>
    <row r="195" spans="1:6" ht="10.199999999999999" x14ac:dyDescent="0.3">
      <c r="A195" s="190"/>
      <c r="B195" s="23"/>
      <c r="C195" s="7"/>
      <c r="D195" s="16"/>
      <c r="E195" s="31"/>
      <c r="F195" s="31"/>
    </row>
    <row r="196" spans="1:6" ht="10.199999999999999" x14ac:dyDescent="0.3">
      <c r="A196" s="190"/>
      <c r="B196" s="23"/>
      <c r="C196" s="7"/>
      <c r="D196" s="16"/>
      <c r="E196" s="31"/>
      <c r="F196" s="31"/>
    </row>
    <row r="197" spans="1:6" ht="10.199999999999999" x14ac:dyDescent="0.3">
      <c r="A197" s="190"/>
      <c r="B197" s="23"/>
      <c r="C197" s="7"/>
      <c r="D197" s="16"/>
      <c r="E197" s="31"/>
      <c r="F197" s="31"/>
    </row>
    <row r="198" spans="1:6" ht="10.199999999999999" x14ac:dyDescent="0.3">
      <c r="A198" s="190"/>
      <c r="B198" s="23"/>
      <c r="C198" s="7"/>
      <c r="D198" s="16"/>
      <c r="E198" s="31"/>
      <c r="F198" s="31"/>
    </row>
    <row r="199" spans="1:6" ht="10.199999999999999" x14ac:dyDescent="0.3">
      <c r="A199" s="190"/>
      <c r="B199" s="23"/>
      <c r="C199" s="7"/>
      <c r="D199" s="16"/>
      <c r="E199" s="31"/>
      <c r="F199" s="31"/>
    </row>
    <row r="200" spans="1:6" ht="10.199999999999999" x14ac:dyDescent="0.3">
      <c r="A200" s="190"/>
      <c r="B200" s="23"/>
      <c r="C200" s="7"/>
      <c r="D200" s="16"/>
      <c r="E200" s="31"/>
      <c r="F200" s="31"/>
    </row>
    <row r="201" spans="1:6" ht="10.199999999999999" x14ac:dyDescent="0.3">
      <c r="A201" s="190"/>
      <c r="B201" s="23"/>
      <c r="C201" s="7"/>
      <c r="D201" s="16"/>
      <c r="E201" s="31"/>
      <c r="F201" s="31"/>
    </row>
    <row r="202" spans="1:6" ht="10.199999999999999" x14ac:dyDescent="0.3">
      <c r="A202" s="190"/>
      <c r="B202" s="23"/>
      <c r="C202" s="7"/>
      <c r="D202" s="16"/>
      <c r="E202" s="31"/>
      <c r="F202" s="31"/>
    </row>
    <row r="203" spans="1:6" ht="10.199999999999999" x14ac:dyDescent="0.3">
      <c r="A203" s="190"/>
      <c r="B203" s="23"/>
      <c r="C203" s="7"/>
      <c r="D203" s="16"/>
      <c r="E203" s="31"/>
      <c r="F203" s="31"/>
    </row>
    <row r="204" spans="1:6" ht="10.199999999999999" x14ac:dyDescent="0.3">
      <c r="A204" s="190"/>
      <c r="B204" s="23"/>
      <c r="C204" s="7"/>
      <c r="D204" s="16"/>
      <c r="E204" s="31"/>
      <c r="F204" s="31"/>
    </row>
    <row r="205" spans="1:6" ht="10.199999999999999" x14ac:dyDescent="0.3">
      <c r="A205" s="190"/>
      <c r="B205" s="23"/>
      <c r="C205" s="7"/>
      <c r="D205" s="16"/>
      <c r="E205" s="31"/>
      <c r="F205" s="31"/>
    </row>
    <row r="206" spans="1:6" ht="10.199999999999999" x14ac:dyDescent="0.3">
      <c r="A206" s="190"/>
      <c r="B206" s="23"/>
      <c r="C206" s="7"/>
      <c r="D206" s="16"/>
      <c r="E206" s="31"/>
      <c r="F206" s="31"/>
    </row>
    <row r="207" spans="1:6" ht="10.199999999999999" x14ac:dyDescent="0.3">
      <c r="A207" s="190"/>
      <c r="B207" s="23"/>
      <c r="C207" s="7"/>
      <c r="D207" s="16"/>
      <c r="E207" s="31"/>
      <c r="F207" s="31"/>
    </row>
    <row r="208" spans="1:6" ht="10.199999999999999" x14ac:dyDescent="0.3">
      <c r="A208" s="190"/>
      <c r="B208" s="23"/>
      <c r="C208" s="7"/>
      <c r="D208" s="16"/>
      <c r="E208" s="31"/>
      <c r="F208" s="31"/>
    </row>
    <row r="209" spans="1:6" ht="10.199999999999999" x14ac:dyDescent="0.3">
      <c r="A209" s="190"/>
      <c r="B209" s="23"/>
      <c r="C209" s="7"/>
      <c r="D209" s="16"/>
      <c r="E209" s="31"/>
      <c r="F209" s="31"/>
    </row>
    <row r="210" spans="1:6" ht="10.199999999999999" x14ac:dyDescent="0.3">
      <c r="A210" s="190"/>
      <c r="B210" s="23"/>
      <c r="C210" s="7"/>
      <c r="D210" s="16"/>
      <c r="E210" s="31"/>
      <c r="F210" s="31"/>
    </row>
    <row r="211" spans="1:6" ht="10.199999999999999" x14ac:dyDescent="0.3">
      <c r="A211" s="190"/>
      <c r="B211" s="23"/>
      <c r="C211" s="7"/>
      <c r="D211" s="16"/>
      <c r="E211" s="31"/>
      <c r="F211" s="31"/>
    </row>
    <row r="212" spans="1:6" ht="10.199999999999999" x14ac:dyDescent="0.3">
      <c r="A212" s="190"/>
      <c r="B212" s="23"/>
      <c r="C212" s="7"/>
      <c r="D212" s="16"/>
      <c r="E212" s="31"/>
      <c r="F212" s="31"/>
    </row>
    <row r="213" spans="1:6" ht="10.199999999999999" x14ac:dyDescent="0.3">
      <c r="A213" s="190"/>
      <c r="B213" s="23"/>
      <c r="C213" s="7"/>
      <c r="D213" s="16"/>
      <c r="E213" s="31"/>
      <c r="F213" s="31"/>
    </row>
    <row r="214" spans="1:6" ht="10.199999999999999" x14ac:dyDescent="0.3">
      <c r="A214" s="190"/>
      <c r="B214" s="23"/>
      <c r="C214" s="7"/>
      <c r="D214" s="16"/>
      <c r="E214" s="31"/>
      <c r="F214" s="31"/>
    </row>
    <row r="215" spans="1:6" ht="10.199999999999999" x14ac:dyDescent="0.3">
      <c r="A215" s="190"/>
      <c r="B215" s="23"/>
      <c r="C215" s="7"/>
      <c r="D215" s="16"/>
      <c r="E215" s="31"/>
      <c r="F215" s="31"/>
    </row>
    <row r="216" spans="1:6" ht="10.199999999999999" x14ac:dyDescent="0.3">
      <c r="A216" s="190"/>
      <c r="B216" s="23"/>
      <c r="C216" s="7"/>
      <c r="D216" s="16"/>
      <c r="E216" s="31"/>
      <c r="F216" s="31"/>
    </row>
    <row r="217" spans="1:6" ht="10.199999999999999" x14ac:dyDescent="0.3">
      <c r="A217" s="190"/>
      <c r="B217" s="23"/>
      <c r="C217" s="7"/>
      <c r="D217" s="16"/>
      <c r="E217" s="31"/>
      <c r="F217" s="31"/>
    </row>
    <row r="218" spans="1:6" ht="10.199999999999999" x14ac:dyDescent="0.3">
      <c r="A218" s="190"/>
      <c r="B218" s="23"/>
      <c r="C218" s="7"/>
      <c r="D218" s="16"/>
      <c r="E218" s="31"/>
      <c r="F218" s="31"/>
    </row>
    <row r="219" spans="1:6" ht="10.199999999999999" x14ac:dyDescent="0.3">
      <c r="A219" s="190"/>
      <c r="B219" s="23"/>
      <c r="C219" s="7"/>
      <c r="D219" s="16"/>
      <c r="E219" s="31"/>
      <c r="F219" s="31"/>
    </row>
    <row r="220" spans="1:6" ht="10.199999999999999" x14ac:dyDescent="0.3">
      <c r="A220" s="190"/>
      <c r="B220" s="23"/>
      <c r="C220" s="7"/>
      <c r="D220" s="16"/>
      <c r="E220" s="31"/>
      <c r="F220" s="31"/>
    </row>
    <row r="221" spans="1:6" ht="10.199999999999999" x14ac:dyDescent="0.3">
      <c r="A221" s="190"/>
      <c r="B221" s="23"/>
      <c r="C221" s="7"/>
      <c r="D221" s="16"/>
      <c r="E221" s="31"/>
      <c r="F221" s="31"/>
    </row>
    <row r="222" spans="1:6" ht="10.199999999999999" x14ac:dyDescent="0.3">
      <c r="A222" s="190"/>
      <c r="B222" s="23"/>
      <c r="C222" s="7"/>
      <c r="D222" s="16"/>
      <c r="E222" s="31"/>
      <c r="F222" s="31"/>
    </row>
    <row r="223" spans="1:6" ht="10.199999999999999" x14ac:dyDescent="0.3">
      <c r="A223" s="190"/>
      <c r="B223" s="23"/>
      <c r="C223" s="7"/>
      <c r="D223" s="16"/>
      <c r="E223" s="31"/>
      <c r="F223" s="31"/>
    </row>
    <row r="224" spans="1:6" ht="10.199999999999999" x14ac:dyDescent="0.3">
      <c r="A224" s="190"/>
      <c r="B224" s="23"/>
      <c r="C224" s="7"/>
      <c r="D224" s="16"/>
      <c r="E224" s="31"/>
      <c r="F224" s="31"/>
    </row>
    <row r="225" spans="1:6" ht="10.199999999999999" x14ac:dyDescent="0.3">
      <c r="A225" s="190"/>
      <c r="B225" s="23"/>
      <c r="C225" s="7"/>
      <c r="D225" s="16"/>
      <c r="E225" s="31"/>
      <c r="F225" s="31"/>
    </row>
    <row r="226" spans="1:6" ht="10.199999999999999" x14ac:dyDescent="0.3">
      <c r="A226" s="190"/>
      <c r="B226" s="23"/>
      <c r="C226" s="7"/>
      <c r="D226" s="16"/>
      <c r="E226" s="31"/>
      <c r="F226" s="31"/>
    </row>
    <row r="227" spans="1:6" ht="10.199999999999999" x14ac:dyDescent="0.3">
      <c r="A227" s="190"/>
      <c r="B227" s="23"/>
      <c r="C227" s="7"/>
      <c r="D227" s="16"/>
      <c r="E227" s="31"/>
      <c r="F227" s="31"/>
    </row>
    <row r="228" spans="1:6" ht="10.199999999999999" x14ac:dyDescent="0.3">
      <c r="A228" s="190"/>
      <c r="B228" s="23"/>
      <c r="C228" s="7"/>
      <c r="D228" s="16"/>
      <c r="E228" s="31"/>
      <c r="F228" s="31"/>
    </row>
    <row r="229" spans="1:6" ht="10.199999999999999" x14ac:dyDescent="0.3">
      <c r="A229" s="190"/>
      <c r="B229" s="23"/>
      <c r="C229" s="7"/>
      <c r="D229" s="16"/>
      <c r="E229" s="31"/>
      <c r="F229" s="31"/>
    </row>
    <row r="230" spans="1:6" ht="10.199999999999999" x14ac:dyDescent="0.3">
      <c r="A230" s="190"/>
      <c r="B230" s="23"/>
      <c r="C230" s="7"/>
      <c r="D230" s="16"/>
      <c r="E230" s="31"/>
      <c r="F230" s="31"/>
    </row>
    <row r="231" spans="1:6" ht="10.199999999999999" x14ac:dyDescent="0.3">
      <c r="A231" s="190"/>
      <c r="B231" s="23"/>
      <c r="C231" s="7"/>
      <c r="D231" s="16"/>
      <c r="E231" s="31"/>
      <c r="F231" s="31"/>
    </row>
    <row r="232" spans="1:6" ht="10.199999999999999" x14ac:dyDescent="0.3">
      <c r="A232" s="190"/>
      <c r="B232" s="23"/>
      <c r="C232" s="7"/>
      <c r="D232" s="16"/>
      <c r="E232" s="31"/>
      <c r="F232" s="31"/>
    </row>
    <row r="233" spans="1:6" ht="10.199999999999999" x14ac:dyDescent="0.3">
      <c r="A233" s="190"/>
      <c r="B233" s="23"/>
      <c r="C233" s="7"/>
      <c r="D233" s="16"/>
      <c r="E233" s="31"/>
      <c r="F233" s="31"/>
    </row>
    <row r="234" spans="1:6" ht="10.199999999999999" x14ac:dyDescent="0.3">
      <c r="A234" s="190"/>
      <c r="B234" s="23"/>
      <c r="C234" s="7"/>
      <c r="D234" s="16"/>
      <c r="E234" s="31"/>
      <c r="F234" s="31"/>
    </row>
    <row r="235" spans="1:6" ht="10.199999999999999" x14ac:dyDescent="0.3">
      <c r="A235" s="190"/>
      <c r="B235" s="23"/>
      <c r="C235" s="7"/>
      <c r="D235" s="16"/>
      <c r="E235" s="31"/>
      <c r="F235" s="31"/>
    </row>
    <row r="236" spans="1:6" ht="10.199999999999999" x14ac:dyDescent="0.3">
      <c r="A236" s="190"/>
      <c r="B236" s="23"/>
      <c r="C236" s="7"/>
      <c r="D236" s="16"/>
      <c r="E236" s="31"/>
      <c r="F236" s="31"/>
    </row>
    <row r="237" spans="1:6" ht="10.199999999999999" x14ac:dyDescent="0.3">
      <c r="A237" s="190"/>
      <c r="B237" s="23"/>
      <c r="C237" s="7"/>
      <c r="D237" s="16"/>
      <c r="E237" s="31"/>
      <c r="F237" s="31"/>
    </row>
    <row r="238" spans="1:6" ht="10.199999999999999" x14ac:dyDescent="0.3">
      <c r="A238" s="190"/>
      <c r="B238" s="23"/>
      <c r="C238" s="7"/>
      <c r="D238" s="16"/>
      <c r="E238" s="31"/>
      <c r="F238" s="31"/>
    </row>
    <row r="239" spans="1:6" ht="10.199999999999999" x14ac:dyDescent="0.3">
      <c r="A239" s="190"/>
      <c r="B239" s="23"/>
      <c r="C239" s="7"/>
      <c r="D239" s="16"/>
      <c r="E239" s="31"/>
      <c r="F239" s="31"/>
    </row>
    <row r="240" spans="1:6" ht="10.199999999999999" x14ac:dyDescent="0.3">
      <c r="A240" s="190"/>
      <c r="B240" s="23"/>
      <c r="C240" s="7"/>
      <c r="D240" s="16"/>
      <c r="E240" s="31"/>
      <c r="F240" s="31"/>
    </row>
    <row r="241" spans="1:6" ht="10.199999999999999" x14ac:dyDescent="0.3">
      <c r="A241" s="190"/>
      <c r="B241" s="23"/>
      <c r="C241" s="7"/>
      <c r="D241" s="16"/>
      <c r="E241" s="31"/>
      <c r="F241" s="31"/>
    </row>
    <row r="242" spans="1:6" ht="10.199999999999999" x14ac:dyDescent="0.3">
      <c r="A242" s="190"/>
      <c r="B242" s="23"/>
      <c r="C242" s="7"/>
      <c r="D242" s="16"/>
      <c r="E242" s="31"/>
      <c r="F242" s="31"/>
    </row>
    <row r="243" spans="1:6" ht="10.199999999999999" x14ac:dyDescent="0.3">
      <c r="A243" s="190"/>
      <c r="B243" s="23"/>
      <c r="C243" s="7"/>
      <c r="D243" s="16"/>
      <c r="E243" s="31"/>
      <c r="F243" s="31"/>
    </row>
    <row r="244" spans="1:6" ht="10.199999999999999" x14ac:dyDescent="0.3">
      <c r="A244" s="190"/>
      <c r="B244" s="23"/>
      <c r="C244" s="7"/>
      <c r="D244" s="16"/>
      <c r="E244" s="31"/>
      <c r="F244" s="31"/>
    </row>
    <row r="245" spans="1:6" ht="10.199999999999999" x14ac:dyDescent="0.3">
      <c r="A245" s="190"/>
      <c r="B245" s="23"/>
      <c r="C245" s="7"/>
      <c r="D245" s="16"/>
      <c r="E245" s="31"/>
      <c r="F245" s="31"/>
    </row>
    <row r="246" spans="1:6" ht="10.199999999999999" x14ac:dyDescent="0.3">
      <c r="A246" s="190"/>
      <c r="B246" s="23"/>
      <c r="C246" s="7"/>
      <c r="D246" s="16"/>
      <c r="E246" s="31"/>
      <c r="F246" s="31"/>
    </row>
    <row r="247" spans="1:6" ht="10.199999999999999" x14ac:dyDescent="0.3">
      <c r="A247" s="190"/>
      <c r="B247" s="23"/>
      <c r="C247" s="7"/>
      <c r="D247" s="16"/>
      <c r="E247" s="31"/>
      <c r="F247" s="31"/>
    </row>
    <row r="248" spans="1:6" ht="10.199999999999999" x14ac:dyDescent="0.3">
      <c r="A248" s="190"/>
      <c r="B248" s="23"/>
      <c r="C248" s="7"/>
      <c r="D248" s="16"/>
      <c r="E248" s="31"/>
      <c r="F248" s="31"/>
    </row>
    <row r="249" spans="1:6" ht="10.199999999999999" x14ac:dyDescent="0.3">
      <c r="A249" s="190"/>
      <c r="B249" s="23"/>
      <c r="C249" s="7"/>
      <c r="D249" s="16"/>
      <c r="E249" s="31"/>
      <c r="F249" s="31"/>
    </row>
    <row r="250" spans="1:6" ht="10.199999999999999" x14ac:dyDescent="0.3">
      <c r="A250" s="190"/>
      <c r="B250" s="23"/>
      <c r="C250" s="7"/>
      <c r="D250" s="16"/>
      <c r="E250" s="31"/>
      <c r="F250" s="31"/>
    </row>
    <row r="251" spans="1:6" ht="10.199999999999999" x14ac:dyDescent="0.3">
      <c r="A251" s="190"/>
      <c r="B251" s="23"/>
      <c r="C251" s="7"/>
      <c r="D251" s="16"/>
      <c r="E251" s="31"/>
      <c r="F251" s="31"/>
    </row>
    <row r="252" spans="1:6" ht="10.199999999999999" x14ac:dyDescent="0.3">
      <c r="A252" s="190"/>
      <c r="B252" s="23"/>
      <c r="C252" s="7"/>
      <c r="D252" s="16"/>
      <c r="E252" s="31"/>
      <c r="F252" s="31"/>
    </row>
    <row r="253" spans="1:6" ht="10.199999999999999" x14ac:dyDescent="0.3">
      <c r="A253" s="190"/>
      <c r="B253" s="23"/>
      <c r="C253" s="7"/>
      <c r="D253" s="16"/>
      <c r="E253" s="31"/>
      <c r="F253" s="31"/>
    </row>
    <row r="254" spans="1:6" ht="10.199999999999999" x14ac:dyDescent="0.3">
      <c r="A254" s="190"/>
      <c r="B254" s="23"/>
      <c r="C254" s="7"/>
      <c r="D254" s="16"/>
      <c r="E254" s="31"/>
      <c r="F254" s="31"/>
    </row>
    <row r="255" spans="1:6" ht="10.199999999999999" x14ac:dyDescent="0.3">
      <c r="A255" s="190"/>
      <c r="B255" s="23"/>
      <c r="C255" s="7"/>
      <c r="D255" s="16"/>
      <c r="E255" s="31"/>
      <c r="F255" s="31"/>
    </row>
    <row r="256" spans="1:6" ht="10.199999999999999" x14ac:dyDescent="0.3">
      <c r="A256" s="190"/>
      <c r="B256" s="23"/>
      <c r="C256" s="7"/>
      <c r="D256" s="16"/>
      <c r="E256" s="31"/>
      <c r="F256" s="31"/>
    </row>
    <row r="257" spans="1:6" ht="10.199999999999999" x14ac:dyDescent="0.3">
      <c r="A257" s="190"/>
      <c r="B257" s="23"/>
      <c r="C257" s="7"/>
      <c r="D257" s="16"/>
      <c r="E257" s="31"/>
      <c r="F257" s="31"/>
    </row>
    <row r="258" spans="1:6" ht="10.199999999999999" x14ac:dyDescent="0.3">
      <c r="A258" s="190"/>
      <c r="B258" s="23"/>
      <c r="C258" s="7"/>
      <c r="D258" s="16"/>
      <c r="E258" s="31"/>
      <c r="F258" s="31"/>
    </row>
    <row r="259" spans="1:6" ht="10.199999999999999" x14ac:dyDescent="0.3">
      <c r="A259" s="190"/>
      <c r="B259" s="23"/>
      <c r="C259" s="7"/>
      <c r="D259" s="16"/>
      <c r="E259" s="31"/>
      <c r="F259" s="31"/>
    </row>
    <row r="260" spans="1:6" ht="10.199999999999999" x14ac:dyDescent="0.3">
      <c r="A260" s="190"/>
      <c r="B260" s="23"/>
      <c r="C260" s="7"/>
      <c r="D260" s="16"/>
      <c r="E260" s="31"/>
      <c r="F260" s="31"/>
    </row>
    <row r="261" spans="1:6" ht="10.199999999999999" x14ac:dyDescent="0.3">
      <c r="A261" s="190"/>
      <c r="B261" s="23"/>
      <c r="C261" s="7"/>
      <c r="D261" s="16"/>
      <c r="E261" s="31"/>
      <c r="F261" s="31"/>
    </row>
    <row r="262" spans="1:6" ht="10.199999999999999" x14ac:dyDescent="0.3">
      <c r="A262" s="190"/>
      <c r="B262" s="23"/>
      <c r="C262" s="7"/>
      <c r="D262" s="16"/>
      <c r="E262" s="31"/>
      <c r="F262" s="31"/>
    </row>
    <row r="263" spans="1:6" ht="10.199999999999999" x14ac:dyDescent="0.3">
      <c r="A263" s="190"/>
      <c r="B263" s="23"/>
      <c r="C263" s="7"/>
      <c r="D263" s="16"/>
      <c r="E263" s="31"/>
      <c r="F263" s="31"/>
    </row>
    <row r="264" spans="1:6" ht="10.199999999999999" x14ac:dyDescent="0.3">
      <c r="A264" s="190"/>
      <c r="B264" s="23"/>
      <c r="C264" s="7"/>
      <c r="D264" s="16"/>
      <c r="E264" s="31"/>
      <c r="F264" s="31"/>
    </row>
    <row r="265" spans="1:6" ht="10.199999999999999" x14ac:dyDescent="0.3">
      <c r="A265" s="190"/>
      <c r="B265" s="23"/>
      <c r="C265" s="7"/>
      <c r="D265" s="16"/>
      <c r="E265" s="31"/>
      <c r="F265" s="31"/>
    </row>
    <row r="266" spans="1:6" ht="10.199999999999999" x14ac:dyDescent="0.3">
      <c r="A266" s="190"/>
      <c r="B266" s="23"/>
      <c r="C266" s="7"/>
      <c r="D266" s="16"/>
      <c r="E266" s="31"/>
      <c r="F266" s="31"/>
    </row>
    <row r="267" spans="1:6" ht="10.199999999999999" x14ac:dyDescent="0.3">
      <c r="A267" s="190"/>
      <c r="B267" s="23"/>
      <c r="C267" s="7"/>
      <c r="D267" s="16"/>
      <c r="E267" s="31"/>
      <c r="F267" s="31"/>
    </row>
    <row r="268" spans="1:6" ht="10.199999999999999" x14ac:dyDescent="0.3">
      <c r="A268" s="190"/>
      <c r="B268" s="23"/>
      <c r="C268" s="7"/>
      <c r="D268" s="16"/>
      <c r="E268" s="31"/>
      <c r="F268" s="31"/>
    </row>
    <row r="269" spans="1:6" ht="10.199999999999999" x14ac:dyDescent="0.3">
      <c r="A269" s="190"/>
      <c r="B269" s="23"/>
      <c r="C269" s="7"/>
      <c r="D269" s="16"/>
      <c r="E269" s="31"/>
      <c r="F269" s="31"/>
    </row>
    <row r="270" spans="1:6" ht="10.199999999999999" x14ac:dyDescent="0.3">
      <c r="A270" s="190"/>
      <c r="B270" s="23"/>
      <c r="C270" s="7"/>
      <c r="D270" s="16"/>
      <c r="E270" s="31"/>
      <c r="F270" s="31"/>
    </row>
    <row r="271" spans="1:6" ht="10.199999999999999" x14ac:dyDescent="0.3">
      <c r="A271" s="190"/>
      <c r="B271" s="23"/>
      <c r="C271" s="7"/>
      <c r="D271" s="16"/>
      <c r="E271" s="31"/>
      <c r="F271" s="31"/>
    </row>
    <row r="272" spans="1:6" ht="10.199999999999999" x14ac:dyDescent="0.3">
      <c r="A272" s="190"/>
      <c r="B272" s="23"/>
      <c r="C272" s="7"/>
      <c r="D272" s="16"/>
      <c r="E272" s="31"/>
      <c r="F272" s="31"/>
    </row>
    <row r="273" spans="1:6" ht="10.199999999999999" x14ac:dyDescent="0.3">
      <c r="A273" s="190"/>
      <c r="B273" s="23"/>
      <c r="C273" s="7"/>
      <c r="D273" s="16"/>
      <c r="E273" s="31"/>
      <c r="F273" s="31"/>
    </row>
    <row r="274" spans="1:6" ht="10.199999999999999" x14ac:dyDescent="0.3">
      <c r="A274" s="190"/>
      <c r="B274" s="23"/>
      <c r="C274" s="7"/>
      <c r="D274" s="16"/>
      <c r="E274" s="31"/>
      <c r="F274" s="31"/>
    </row>
    <row r="275" spans="1:6" ht="10.199999999999999" x14ac:dyDescent="0.3">
      <c r="A275" s="190"/>
      <c r="B275" s="23"/>
      <c r="C275" s="7"/>
      <c r="D275" s="16"/>
      <c r="E275" s="31"/>
      <c r="F275" s="31"/>
    </row>
    <row r="276" spans="1:6" ht="10.199999999999999" x14ac:dyDescent="0.3">
      <c r="A276" s="190"/>
      <c r="B276" s="23"/>
      <c r="C276" s="7"/>
      <c r="D276" s="16"/>
      <c r="E276" s="31"/>
      <c r="F276" s="31"/>
    </row>
    <row r="277" spans="1:6" ht="10.199999999999999" x14ac:dyDescent="0.3">
      <c r="A277" s="190"/>
      <c r="B277" s="23"/>
      <c r="C277" s="7"/>
      <c r="D277" s="16"/>
      <c r="E277" s="31"/>
      <c r="F277" s="31"/>
    </row>
    <row r="278" spans="1:6" ht="10.199999999999999" x14ac:dyDescent="0.3">
      <c r="A278" s="190"/>
      <c r="B278" s="23"/>
      <c r="C278" s="7"/>
      <c r="D278" s="16"/>
      <c r="E278" s="31"/>
      <c r="F278" s="31"/>
    </row>
    <row r="279" spans="1:6" ht="10.199999999999999" x14ac:dyDescent="0.3">
      <c r="A279" s="190"/>
      <c r="B279" s="23"/>
      <c r="C279" s="7"/>
      <c r="D279" s="16"/>
      <c r="E279" s="31"/>
      <c r="F279" s="31"/>
    </row>
    <row r="280" spans="1:6" ht="10.199999999999999" x14ac:dyDescent="0.3">
      <c r="A280" s="190"/>
      <c r="B280" s="23"/>
      <c r="C280" s="7"/>
      <c r="D280" s="16"/>
      <c r="E280" s="31"/>
      <c r="F280" s="31"/>
    </row>
    <row r="281" spans="1:6" ht="10.199999999999999" x14ac:dyDescent="0.3">
      <c r="A281" s="190"/>
      <c r="B281" s="23"/>
      <c r="C281" s="7"/>
      <c r="D281" s="16"/>
      <c r="E281" s="31"/>
      <c r="F281" s="31"/>
    </row>
    <row r="282" spans="1:6" ht="10.199999999999999" x14ac:dyDescent="0.3">
      <c r="A282" s="190"/>
      <c r="B282" s="23"/>
      <c r="C282" s="7"/>
      <c r="D282" s="16"/>
      <c r="E282" s="31"/>
      <c r="F282" s="31"/>
    </row>
    <row r="283" spans="1:6" ht="10.199999999999999" x14ac:dyDescent="0.3">
      <c r="A283" s="190"/>
      <c r="B283" s="23"/>
      <c r="C283" s="7"/>
      <c r="D283" s="16"/>
      <c r="E283" s="31"/>
      <c r="F283" s="31"/>
    </row>
    <row r="284" spans="1:6" ht="10.199999999999999" x14ac:dyDescent="0.3">
      <c r="A284" s="190"/>
      <c r="B284" s="23"/>
      <c r="C284" s="7"/>
      <c r="D284" s="16"/>
      <c r="E284" s="31"/>
      <c r="F284" s="31"/>
    </row>
    <row r="285" spans="1:6" ht="10.199999999999999" x14ac:dyDescent="0.3">
      <c r="A285" s="190"/>
      <c r="B285" s="23"/>
      <c r="C285" s="7"/>
      <c r="D285" s="16"/>
      <c r="E285" s="31"/>
      <c r="F285" s="31"/>
    </row>
    <row r="286" spans="1:6" ht="10.199999999999999" x14ac:dyDescent="0.3">
      <c r="A286" s="190"/>
      <c r="B286" s="23"/>
      <c r="C286" s="7"/>
      <c r="D286" s="16"/>
      <c r="E286" s="31"/>
      <c r="F286" s="31"/>
    </row>
    <row r="287" spans="1:6" ht="10.199999999999999" x14ac:dyDescent="0.3">
      <c r="A287" s="190"/>
      <c r="B287" s="23"/>
      <c r="C287" s="7"/>
      <c r="D287" s="16"/>
      <c r="E287" s="31"/>
      <c r="F287" s="31"/>
    </row>
    <row r="288" spans="1:6" ht="10.199999999999999" x14ac:dyDescent="0.3">
      <c r="A288" s="190"/>
      <c r="B288" s="23"/>
      <c r="C288" s="7"/>
      <c r="D288" s="16"/>
      <c r="E288" s="31"/>
      <c r="F288" s="31"/>
    </row>
    <row r="289" spans="1:6" ht="10.199999999999999" x14ac:dyDescent="0.3">
      <c r="A289" s="190"/>
      <c r="B289" s="23"/>
      <c r="C289" s="7"/>
      <c r="D289" s="16"/>
      <c r="E289" s="31"/>
      <c r="F289" s="31"/>
    </row>
    <row r="290" spans="1:6" ht="10.199999999999999" x14ac:dyDescent="0.3">
      <c r="A290" s="190"/>
      <c r="B290" s="23"/>
      <c r="C290" s="7"/>
      <c r="D290" s="16"/>
      <c r="E290" s="31"/>
      <c r="F290" s="31"/>
    </row>
    <row r="291" spans="1:6" ht="10.199999999999999" x14ac:dyDescent="0.3">
      <c r="A291" s="190"/>
      <c r="B291" s="23"/>
      <c r="C291" s="7"/>
      <c r="D291" s="16"/>
      <c r="E291" s="31"/>
      <c r="F291" s="31"/>
    </row>
    <row r="292" spans="1:6" ht="10.199999999999999" x14ac:dyDescent="0.3">
      <c r="A292" s="190"/>
      <c r="B292" s="23"/>
      <c r="C292" s="7"/>
      <c r="D292" s="16"/>
      <c r="E292" s="31"/>
      <c r="F292" s="31"/>
    </row>
    <row r="293" spans="1:6" ht="10.199999999999999" x14ac:dyDescent="0.3">
      <c r="A293" s="190"/>
      <c r="B293" s="23"/>
      <c r="C293" s="7"/>
      <c r="D293" s="16"/>
      <c r="E293" s="31"/>
      <c r="F293" s="31"/>
    </row>
    <row r="294" spans="1:6" ht="10.199999999999999" x14ac:dyDescent="0.3">
      <c r="A294" s="190"/>
      <c r="B294" s="23"/>
      <c r="C294" s="7"/>
      <c r="D294" s="16"/>
      <c r="E294" s="31"/>
      <c r="F294" s="31"/>
    </row>
    <row r="295" spans="1:6" ht="10.199999999999999" x14ac:dyDescent="0.3">
      <c r="A295" s="190"/>
      <c r="B295" s="23"/>
      <c r="C295" s="7"/>
      <c r="D295" s="16"/>
      <c r="E295" s="31"/>
      <c r="F295" s="31"/>
    </row>
    <row r="296" spans="1:6" ht="10.199999999999999" x14ac:dyDescent="0.3">
      <c r="A296" s="190"/>
      <c r="B296" s="23"/>
      <c r="C296" s="7"/>
      <c r="D296" s="16"/>
      <c r="E296" s="31"/>
      <c r="F296" s="31"/>
    </row>
    <row r="297" spans="1:6" ht="10.199999999999999" x14ac:dyDescent="0.3">
      <c r="A297" s="190"/>
      <c r="B297" s="23"/>
      <c r="C297" s="7"/>
      <c r="D297" s="16"/>
      <c r="E297" s="31"/>
      <c r="F297" s="31"/>
    </row>
    <row r="298" spans="1:6" ht="10.199999999999999" x14ac:dyDescent="0.3">
      <c r="A298" s="190"/>
      <c r="B298" s="23"/>
      <c r="C298" s="7"/>
      <c r="D298" s="16"/>
      <c r="E298" s="31"/>
      <c r="F298" s="31"/>
    </row>
    <row r="299" spans="1:6" ht="10.199999999999999" x14ac:dyDescent="0.3">
      <c r="A299" s="190"/>
      <c r="B299" s="23"/>
      <c r="C299" s="7"/>
      <c r="D299" s="16"/>
      <c r="E299" s="31"/>
      <c r="F299" s="31"/>
    </row>
    <row r="300" spans="1:6" ht="10.199999999999999" x14ac:dyDescent="0.3">
      <c r="A300" s="190"/>
      <c r="B300" s="23"/>
      <c r="C300" s="7"/>
      <c r="D300" s="16"/>
      <c r="E300" s="31"/>
      <c r="F300" s="31"/>
    </row>
    <row r="301" spans="1:6" ht="10.199999999999999" x14ac:dyDescent="0.3">
      <c r="A301" s="190"/>
      <c r="B301" s="23"/>
      <c r="C301" s="7"/>
      <c r="D301" s="16"/>
      <c r="E301" s="31"/>
      <c r="F301" s="31"/>
    </row>
    <row r="302" spans="1:6" ht="10.199999999999999" x14ac:dyDescent="0.3">
      <c r="A302" s="190"/>
      <c r="B302" s="23"/>
      <c r="C302" s="7"/>
      <c r="D302" s="16"/>
      <c r="E302" s="31"/>
      <c r="F302" s="31"/>
    </row>
    <row r="303" spans="1:6" ht="10.199999999999999" x14ac:dyDescent="0.3">
      <c r="A303" s="190"/>
      <c r="B303" s="23"/>
      <c r="C303" s="7"/>
      <c r="D303" s="16"/>
      <c r="E303" s="31"/>
      <c r="F303" s="31"/>
    </row>
    <row r="304" spans="1:6" ht="10.199999999999999" x14ac:dyDescent="0.3">
      <c r="A304" s="190"/>
      <c r="B304" s="23"/>
      <c r="C304" s="7"/>
      <c r="D304" s="16"/>
      <c r="E304" s="31"/>
      <c r="F304" s="31"/>
    </row>
    <row r="305" spans="1:6" ht="10.199999999999999" x14ac:dyDescent="0.3">
      <c r="A305" s="190"/>
      <c r="B305" s="23"/>
      <c r="C305" s="7"/>
      <c r="D305" s="16"/>
      <c r="E305" s="31"/>
      <c r="F305" s="31"/>
    </row>
    <row r="306" spans="1:6" ht="10.199999999999999" x14ac:dyDescent="0.3">
      <c r="A306" s="190"/>
      <c r="B306" s="23"/>
      <c r="C306" s="7"/>
      <c r="D306" s="16"/>
      <c r="E306" s="31"/>
      <c r="F306" s="31"/>
    </row>
    <row r="307" spans="1:6" ht="10.199999999999999" x14ac:dyDescent="0.3">
      <c r="A307" s="190"/>
      <c r="B307" s="23"/>
      <c r="C307" s="7"/>
      <c r="D307" s="16"/>
      <c r="E307" s="31"/>
      <c r="F307" s="31"/>
    </row>
    <row r="308" spans="1:6" ht="10.199999999999999" x14ac:dyDescent="0.3">
      <c r="A308" s="190"/>
      <c r="B308" s="23"/>
      <c r="C308" s="7"/>
      <c r="D308" s="16"/>
      <c r="E308" s="31"/>
      <c r="F308" s="31"/>
    </row>
    <row r="309" spans="1:6" ht="10.199999999999999" x14ac:dyDescent="0.3">
      <c r="A309" s="190"/>
      <c r="B309" s="23"/>
      <c r="C309" s="7"/>
      <c r="D309" s="16"/>
      <c r="E309" s="31"/>
      <c r="F309" s="31"/>
    </row>
    <row r="310" spans="1:6" ht="10.199999999999999" x14ac:dyDescent="0.3">
      <c r="A310" s="190"/>
      <c r="B310" s="23"/>
      <c r="C310" s="7"/>
      <c r="D310" s="16"/>
      <c r="E310" s="31"/>
      <c r="F310" s="31"/>
    </row>
    <row r="311" spans="1:6" ht="10.199999999999999" x14ac:dyDescent="0.3">
      <c r="A311" s="190"/>
      <c r="B311" s="23"/>
      <c r="C311" s="7"/>
      <c r="D311" s="16"/>
      <c r="E311" s="31"/>
      <c r="F311" s="31"/>
    </row>
    <row r="312" spans="1:6" ht="10.199999999999999" x14ac:dyDescent="0.3">
      <c r="A312" s="190"/>
      <c r="B312" s="23"/>
      <c r="C312" s="7"/>
      <c r="D312" s="16"/>
      <c r="E312" s="31"/>
      <c r="F312" s="31"/>
    </row>
    <row r="313" spans="1:6" ht="10.199999999999999" x14ac:dyDescent="0.3">
      <c r="A313" s="190"/>
      <c r="B313" s="23"/>
      <c r="C313" s="7"/>
      <c r="D313" s="16"/>
      <c r="E313" s="31"/>
      <c r="F313" s="31"/>
    </row>
    <row r="314" spans="1:6" ht="10.199999999999999" x14ac:dyDescent="0.3">
      <c r="A314" s="190"/>
      <c r="B314" s="23"/>
      <c r="C314" s="7"/>
      <c r="D314" s="16"/>
      <c r="E314" s="31"/>
      <c r="F314" s="31"/>
    </row>
    <row r="315" spans="1:6" ht="10.199999999999999" x14ac:dyDescent="0.3">
      <c r="A315" s="190"/>
      <c r="B315" s="23"/>
      <c r="C315" s="7"/>
      <c r="D315" s="16"/>
      <c r="E315" s="31"/>
      <c r="F315" s="31"/>
    </row>
    <row r="316" spans="1:6" ht="10.199999999999999" x14ac:dyDescent="0.3">
      <c r="A316" s="190"/>
      <c r="B316" s="23"/>
      <c r="C316" s="7"/>
      <c r="D316" s="16"/>
      <c r="E316" s="31"/>
      <c r="F316" s="31"/>
    </row>
    <row r="317" spans="1:6" ht="10.199999999999999" x14ac:dyDescent="0.3">
      <c r="A317" s="190"/>
      <c r="B317" s="23"/>
      <c r="C317" s="7"/>
      <c r="D317" s="16"/>
      <c r="E317" s="31"/>
      <c r="F317" s="31"/>
    </row>
    <row r="318" spans="1:6" ht="10.199999999999999" x14ac:dyDescent="0.3">
      <c r="A318" s="190"/>
      <c r="B318" s="23"/>
      <c r="C318" s="7"/>
      <c r="D318" s="16"/>
      <c r="E318" s="31"/>
      <c r="F318" s="31"/>
    </row>
    <row r="319" spans="1:6" ht="10.199999999999999" x14ac:dyDescent="0.3">
      <c r="A319" s="190"/>
      <c r="B319" s="23"/>
      <c r="C319" s="7"/>
      <c r="D319" s="16"/>
      <c r="E319" s="31"/>
      <c r="F319" s="31"/>
    </row>
    <row r="320" spans="1:6" ht="10.199999999999999" x14ac:dyDescent="0.3">
      <c r="A320" s="190"/>
      <c r="B320" s="23"/>
      <c r="C320" s="7"/>
      <c r="D320" s="16"/>
      <c r="E320" s="31"/>
      <c r="F320" s="31"/>
    </row>
    <row r="321" spans="1:6" ht="10.199999999999999" x14ac:dyDescent="0.3">
      <c r="A321" s="190"/>
      <c r="B321" s="23"/>
      <c r="C321" s="7"/>
      <c r="D321" s="16"/>
      <c r="E321" s="31"/>
      <c r="F321" s="31"/>
    </row>
    <row r="322" spans="1:6" ht="10.199999999999999" x14ac:dyDescent="0.3">
      <c r="A322" s="190"/>
      <c r="B322" s="23"/>
      <c r="C322" s="7"/>
      <c r="D322" s="16"/>
      <c r="E322" s="31"/>
      <c r="F322" s="31"/>
    </row>
    <row r="323" spans="1:6" ht="10.199999999999999" x14ac:dyDescent="0.3">
      <c r="A323" s="190"/>
      <c r="B323" s="23"/>
      <c r="C323" s="7"/>
      <c r="D323" s="16"/>
      <c r="E323" s="31"/>
      <c r="F323" s="31"/>
    </row>
    <row r="324" spans="1:6" ht="10.199999999999999" x14ac:dyDescent="0.3">
      <c r="A324" s="190"/>
      <c r="B324" s="23"/>
      <c r="C324" s="7"/>
      <c r="D324" s="16"/>
      <c r="E324" s="31"/>
      <c r="F324" s="31"/>
    </row>
    <row r="325" spans="1:6" ht="10.199999999999999" x14ac:dyDescent="0.3">
      <c r="A325" s="190"/>
      <c r="B325" s="23"/>
      <c r="C325" s="7"/>
      <c r="D325" s="16"/>
      <c r="E325" s="31"/>
      <c r="F325" s="31"/>
    </row>
    <row r="326" spans="1:6" ht="10.199999999999999" x14ac:dyDescent="0.3">
      <c r="A326" s="190"/>
      <c r="B326" s="23"/>
      <c r="C326" s="7"/>
      <c r="D326" s="16"/>
      <c r="E326" s="31"/>
      <c r="F326" s="31"/>
    </row>
    <row r="327" spans="1:6" ht="10.199999999999999" x14ac:dyDescent="0.3">
      <c r="A327" s="190"/>
      <c r="B327" s="23"/>
      <c r="C327" s="7"/>
      <c r="D327" s="16"/>
      <c r="E327" s="31"/>
      <c r="F327" s="31"/>
    </row>
    <row r="328" spans="1:6" ht="10.199999999999999" x14ac:dyDescent="0.3">
      <c r="A328" s="190"/>
      <c r="B328" s="23"/>
      <c r="C328" s="7"/>
      <c r="D328" s="16"/>
      <c r="E328" s="31"/>
      <c r="F328" s="31"/>
    </row>
    <row r="329" spans="1:6" ht="10.199999999999999" x14ac:dyDescent="0.3">
      <c r="A329" s="190"/>
      <c r="B329" s="23"/>
      <c r="C329" s="7"/>
      <c r="D329" s="16"/>
      <c r="E329" s="31"/>
      <c r="F329" s="31"/>
    </row>
    <row r="330" spans="1:6" ht="10.199999999999999" x14ac:dyDescent="0.3">
      <c r="A330" s="190"/>
      <c r="B330" s="23"/>
      <c r="C330" s="7"/>
      <c r="D330" s="16"/>
      <c r="E330" s="31"/>
      <c r="F330" s="31"/>
    </row>
    <row r="331" spans="1:6" ht="10.199999999999999" x14ac:dyDescent="0.3">
      <c r="A331" s="190"/>
      <c r="B331" s="23"/>
      <c r="C331" s="7"/>
      <c r="D331" s="16"/>
      <c r="E331" s="31"/>
      <c r="F331" s="31"/>
    </row>
    <row r="332" spans="1:6" ht="10.199999999999999" x14ac:dyDescent="0.3">
      <c r="A332" s="190"/>
      <c r="B332" s="23"/>
      <c r="C332" s="7"/>
      <c r="D332" s="16"/>
      <c r="E332" s="31"/>
      <c r="F332" s="31"/>
    </row>
    <row r="333" spans="1:6" ht="10.199999999999999" x14ac:dyDescent="0.3">
      <c r="A333" s="190"/>
      <c r="B333" s="23"/>
      <c r="C333" s="7"/>
      <c r="D333" s="16"/>
      <c r="E333" s="31"/>
      <c r="F333" s="31"/>
    </row>
    <row r="334" spans="1:6" ht="10.199999999999999" x14ac:dyDescent="0.3">
      <c r="A334" s="190"/>
      <c r="B334" s="23"/>
      <c r="C334" s="7"/>
      <c r="D334" s="16"/>
      <c r="E334" s="31"/>
      <c r="F334" s="31"/>
    </row>
    <row r="335" spans="1:6" ht="10.199999999999999" x14ac:dyDescent="0.3">
      <c r="A335" s="190"/>
      <c r="B335" s="23"/>
      <c r="C335" s="7"/>
      <c r="D335" s="16"/>
      <c r="E335" s="31"/>
      <c r="F335" s="31"/>
    </row>
    <row r="336" spans="1:6" ht="10.199999999999999" x14ac:dyDescent="0.3">
      <c r="A336" s="190"/>
      <c r="B336" s="23"/>
      <c r="C336" s="7"/>
      <c r="D336" s="16"/>
      <c r="E336" s="31"/>
      <c r="F336" s="31"/>
    </row>
    <row r="337" spans="1:6" ht="10.199999999999999" x14ac:dyDescent="0.3">
      <c r="A337" s="190"/>
      <c r="B337" s="23"/>
      <c r="C337" s="7"/>
      <c r="D337" s="16"/>
      <c r="E337" s="31"/>
      <c r="F337" s="31"/>
    </row>
    <row r="338" spans="1:6" ht="10.199999999999999" x14ac:dyDescent="0.3">
      <c r="A338" s="190"/>
      <c r="B338" s="23"/>
      <c r="C338" s="7"/>
      <c r="D338" s="16"/>
      <c r="E338" s="31"/>
      <c r="F338" s="31"/>
    </row>
    <row r="339" spans="1:6" ht="10.199999999999999" x14ac:dyDescent="0.3">
      <c r="A339" s="190"/>
      <c r="B339" s="23"/>
      <c r="C339" s="7"/>
      <c r="D339" s="16"/>
      <c r="E339" s="31"/>
      <c r="F339" s="31"/>
    </row>
    <row r="340" spans="1:6" ht="10.199999999999999" x14ac:dyDescent="0.3">
      <c r="A340" s="190"/>
      <c r="B340" s="23"/>
      <c r="C340" s="7"/>
      <c r="D340" s="16"/>
      <c r="E340" s="31"/>
      <c r="F340" s="31"/>
    </row>
    <row r="341" spans="1:6" ht="10.199999999999999" x14ac:dyDescent="0.3">
      <c r="A341" s="190"/>
      <c r="B341" s="23"/>
      <c r="C341" s="7"/>
      <c r="D341" s="16"/>
      <c r="E341" s="31"/>
      <c r="F341" s="31"/>
    </row>
    <row r="342" spans="1:6" ht="10.199999999999999" x14ac:dyDescent="0.3">
      <c r="A342" s="190"/>
      <c r="B342" s="23"/>
      <c r="C342" s="7"/>
      <c r="D342" s="16"/>
      <c r="E342" s="31"/>
      <c r="F342" s="31"/>
    </row>
    <row r="343" spans="1:6" ht="10.199999999999999" x14ac:dyDescent="0.3">
      <c r="A343" s="190"/>
      <c r="B343" s="23"/>
      <c r="C343" s="7"/>
      <c r="D343" s="16"/>
      <c r="E343" s="31"/>
      <c r="F343" s="31"/>
    </row>
    <row r="344" spans="1:6" ht="10.199999999999999" x14ac:dyDescent="0.3">
      <c r="A344" s="190"/>
      <c r="B344" s="23"/>
      <c r="C344" s="7"/>
      <c r="D344" s="16"/>
      <c r="E344" s="31"/>
      <c r="F344" s="31"/>
    </row>
    <row r="345" spans="1:6" ht="10.199999999999999" x14ac:dyDescent="0.3">
      <c r="A345" s="190"/>
      <c r="B345" s="23"/>
      <c r="C345" s="7"/>
      <c r="D345" s="16"/>
      <c r="E345" s="31"/>
      <c r="F345" s="31"/>
    </row>
    <row r="346" spans="1:6" ht="10.199999999999999" x14ac:dyDescent="0.3">
      <c r="A346" s="190"/>
      <c r="B346" s="23"/>
      <c r="C346" s="7"/>
      <c r="D346" s="16"/>
      <c r="E346" s="31"/>
      <c r="F346" s="31"/>
    </row>
    <row r="347" spans="1:6" ht="10.199999999999999" x14ac:dyDescent="0.3">
      <c r="A347" s="190"/>
      <c r="B347" s="23"/>
      <c r="C347" s="7"/>
      <c r="D347" s="16"/>
      <c r="E347" s="31"/>
      <c r="F347" s="31"/>
    </row>
    <row r="348" spans="1:6" ht="10.199999999999999" x14ac:dyDescent="0.3">
      <c r="A348" s="190"/>
      <c r="B348" s="23"/>
      <c r="C348" s="7"/>
      <c r="D348" s="16"/>
      <c r="E348" s="31"/>
      <c r="F348" s="31"/>
    </row>
    <row r="349" spans="1:6" ht="10.199999999999999" x14ac:dyDescent="0.3">
      <c r="A349" s="190"/>
      <c r="B349" s="23"/>
      <c r="C349" s="7"/>
      <c r="D349" s="16"/>
      <c r="E349" s="31"/>
      <c r="F349" s="31"/>
    </row>
    <row r="350" spans="1:6" ht="10.199999999999999" x14ac:dyDescent="0.3">
      <c r="A350" s="190"/>
      <c r="B350" s="23"/>
      <c r="C350" s="7"/>
      <c r="D350" s="16"/>
      <c r="E350" s="31"/>
      <c r="F350" s="31"/>
    </row>
    <row r="351" spans="1:6" ht="10.199999999999999" x14ac:dyDescent="0.3">
      <c r="A351" s="190"/>
      <c r="B351" s="23"/>
      <c r="C351" s="7"/>
      <c r="D351" s="16"/>
      <c r="E351" s="31"/>
      <c r="F351" s="31"/>
    </row>
    <row r="352" spans="1:6" ht="10.199999999999999" x14ac:dyDescent="0.3">
      <c r="A352" s="190"/>
      <c r="B352" s="23"/>
      <c r="C352" s="7"/>
      <c r="D352" s="16"/>
      <c r="E352" s="31"/>
      <c r="F352" s="31"/>
    </row>
    <row r="353" spans="1:6" ht="10.199999999999999" x14ac:dyDescent="0.3">
      <c r="A353" s="190"/>
      <c r="B353" s="23"/>
      <c r="C353" s="7"/>
      <c r="D353" s="16"/>
      <c r="E353" s="31"/>
      <c r="F353" s="31"/>
    </row>
    <row r="354" spans="1:6" ht="10.199999999999999" x14ac:dyDescent="0.3">
      <c r="A354" s="190"/>
      <c r="B354" s="23"/>
      <c r="C354" s="7"/>
      <c r="D354" s="16"/>
      <c r="E354" s="31"/>
      <c r="F354" s="31"/>
    </row>
    <row r="355" spans="1:6" ht="10.199999999999999" x14ac:dyDescent="0.3">
      <c r="A355" s="190"/>
      <c r="B355" s="23"/>
      <c r="C355" s="7"/>
      <c r="D355" s="16"/>
      <c r="E355" s="31"/>
      <c r="F355" s="31"/>
    </row>
    <row r="356" spans="1:6" ht="10.199999999999999" x14ac:dyDescent="0.3">
      <c r="A356" s="190"/>
      <c r="B356" s="23"/>
      <c r="C356" s="7"/>
      <c r="D356" s="16"/>
      <c r="E356" s="31"/>
      <c r="F356" s="31"/>
    </row>
    <row r="357" spans="1:6" ht="10.199999999999999" x14ac:dyDescent="0.3">
      <c r="A357" s="190"/>
      <c r="B357" s="23"/>
      <c r="C357" s="7"/>
      <c r="D357" s="16"/>
      <c r="E357" s="31"/>
      <c r="F357" s="31"/>
    </row>
    <row r="358" spans="1:6" ht="10.199999999999999" x14ac:dyDescent="0.3">
      <c r="A358" s="190"/>
      <c r="B358" s="23"/>
      <c r="C358" s="7"/>
      <c r="D358" s="16"/>
      <c r="E358" s="31"/>
      <c r="F358" s="31"/>
    </row>
    <row r="359" spans="1:6" ht="10.199999999999999" x14ac:dyDescent="0.3">
      <c r="A359" s="190"/>
      <c r="B359" s="23"/>
      <c r="C359" s="7"/>
      <c r="D359" s="16"/>
      <c r="E359" s="31"/>
      <c r="F359" s="31"/>
    </row>
    <row r="360" spans="1:6" ht="10.199999999999999" x14ac:dyDescent="0.3">
      <c r="A360" s="190"/>
      <c r="B360" s="23"/>
      <c r="C360" s="7"/>
      <c r="D360" s="16"/>
      <c r="E360" s="31"/>
      <c r="F360" s="31"/>
    </row>
    <row r="361" spans="1:6" ht="10.199999999999999" x14ac:dyDescent="0.3">
      <c r="A361" s="190"/>
      <c r="B361" s="23"/>
      <c r="C361" s="7"/>
      <c r="D361" s="16"/>
      <c r="E361" s="31"/>
      <c r="F361" s="31"/>
    </row>
    <row r="362" spans="1:6" ht="10.199999999999999" x14ac:dyDescent="0.3">
      <c r="A362" s="190"/>
      <c r="B362" s="23"/>
      <c r="C362" s="7"/>
      <c r="D362" s="16"/>
      <c r="E362" s="31"/>
      <c r="F362" s="31"/>
    </row>
    <row r="363" spans="1:6" ht="10.199999999999999" x14ac:dyDescent="0.3">
      <c r="A363" s="190"/>
      <c r="B363" s="23"/>
      <c r="C363" s="7"/>
      <c r="D363" s="16"/>
      <c r="E363" s="31"/>
      <c r="F363" s="31"/>
    </row>
    <row r="364" spans="1:6" ht="10.199999999999999" x14ac:dyDescent="0.3">
      <c r="A364" s="190"/>
      <c r="B364" s="23"/>
      <c r="C364" s="7"/>
      <c r="D364" s="16"/>
      <c r="E364" s="31"/>
      <c r="F364" s="31"/>
    </row>
    <row r="365" spans="1:6" ht="10.199999999999999" x14ac:dyDescent="0.3">
      <c r="A365" s="190"/>
      <c r="B365" s="23"/>
      <c r="C365" s="7"/>
      <c r="D365" s="16"/>
      <c r="E365" s="31"/>
      <c r="F365" s="31"/>
    </row>
    <row r="366" spans="1:6" ht="10.199999999999999" x14ac:dyDescent="0.3">
      <c r="A366" s="190"/>
      <c r="B366" s="23"/>
      <c r="C366" s="7"/>
      <c r="D366" s="16"/>
      <c r="E366" s="31"/>
      <c r="F366" s="31"/>
    </row>
    <row r="367" spans="1:6" ht="10.199999999999999" x14ac:dyDescent="0.3">
      <c r="A367" s="190"/>
      <c r="B367" s="23"/>
      <c r="C367" s="7"/>
      <c r="D367" s="16"/>
      <c r="E367" s="31"/>
      <c r="F367" s="31"/>
    </row>
    <row r="368" spans="1:6" ht="10.199999999999999" x14ac:dyDescent="0.3">
      <c r="A368" s="190"/>
      <c r="B368" s="23"/>
      <c r="C368" s="7"/>
      <c r="D368" s="16"/>
      <c r="E368" s="31"/>
      <c r="F368" s="31"/>
    </row>
    <row r="369" spans="1:6" ht="10.199999999999999" x14ac:dyDescent="0.3">
      <c r="A369" s="190"/>
      <c r="B369" s="23"/>
      <c r="C369" s="7"/>
      <c r="D369" s="16"/>
      <c r="E369" s="31"/>
      <c r="F369" s="31"/>
    </row>
    <row r="370" spans="1:6" ht="10.199999999999999" x14ac:dyDescent="0.3">
      <c r="A370" s="190"/>
      <c r="B370" s="23"/>
      <c r="C370" s="7"/>
      <c r="D370" s="16"/>
      <c r="E370" s="31"/>
      <c r="F370" s="31"/>
    </row>
    <row r="371" spans="1:6" ht="10.199999999999999" x14ac:dyDescent="0.3">
      <c r="A371" s="190"/>
      <c r="B371" s="23"/>
      <c r="C371" s="7"/>
      <c r="D371" s="16"/>
      <c r="E371" s="31"/>
      <c r="F371" s="31"/>
    </row>
    <row r="372" spans="1:6" ht="10.199999999999999" x14ac:dyDescent="0.3">
      <c r="A372" s="190"/>
      <c r="B372" s="23"/>
      <c r="C372" s="7"/>
      <c r="D372" s="16"/>
      <c r="E372" s="31"/>
      <c r="F372" s="31"/>
    </row>
    <row r="373" spans="1:6" ht="10.199999999999999" x14ac:dyDescent="0.3">
      <c r="A373" s="190"/>
      <c r="B373" s="23"/>
      <c r="C373" s="7"/>
      <c r="D373" s="16"/>
      <c r="E373" s="31"/>
      <c r="F373" s="31"/>
    </row>
    <row r="374" spans="1:6" ht="10.199999999999999" x14ac:dyDescent="0.3">
      <c r="A374" s="190"/>
      <c r="B374" s="23"/>
      <c r="C374" s="7"/>
      <c r="D374" s="16"/>
      <c r="E374" s="31"/>
      <c r="F374" s="31"/>
    </row>
    <row r="375" spans="1:6" ht="10.199999999999999" x14ac:dyDescent="0.3">
      <c r="A375" s="190"/>
      <c r="B375" s="23"/>
      <c r="C375" s="7"/>
      <c r="D375" s="16"/>
      <c r="E375" s="31"/>
      <c r="F375" s="31"/>
    </row>
    <row r="376" spans="1:6" ht="10.199999999999999" x14ac:dyDescent="0.3">
      <c r="A376" s="190"/>
      <c r="B376" s="23"/>
      <c r="C376" s="7"/>
      <c r="D376" s="16"/>
      <c r="E376" s="31"/>
      <c r="F376" s="31"/>
    </row>
    <row r="377" spans="1:6" ht="10.199999999999999" x14ac:dyDescent="0.3">
      <c r="A377" s="190"/>
      <c r="B377" s="23"/>
      <c r="C377" s="7"/>
      <c r="D377" s="16"/>
      <c r="E377" s="31"/>
      <c r="F377" s="31"/>
    </row>
    <row r="378" spans="1:6" ht="10.199999999999999" x14ac:dyDescent="0.3">
      <c r="A378" s="190"/>
      <c r="B378" s="23"/>
      <c r="C378" s="7"/>
      <c r="D378" s="16"/>
      <c r="E378" s="31"/>
      <c r="F378" s="31"/>
    </row>
    <row r="379" spans="1:6" ht="10.199999999999999" x14ac:dyDescent="0.3">
      <c r="A379" s="190"/>
      <c r="B379" s="23"/>
      <c r="C379" s="7"/>
      <c r="D379" s="16"/>
      <c r="E379" s="31"/>
      <c r="F379" s="31"/>
    </row>
    <row r="380" spans="1:6" ht="10.199999999999999" x14ac:dyDescent="0.3">
      <c r="A380" s="190"/>
      <c r="B380" s="23"/>
      <c r="C380" s="7"/>
      <c r="D380" s="16"/>
      <c r="E380" s="31"/>
      <c r="F380" s="31"/>
    </row>
    <row r="381" spans="1:6" ht="10.199999999999999" x14ac:dyDescent="0.3">
      <c r="A381" s="190"/>
      <c r="B381" s="23"/>
      <c r="C381" s="7"/>
      <c r="D381" s="16"/>
      <c r="E381" s="31"/>
      <c r="F381" s="31"/>
    </row>
    <row r="382" spans="1:6" ht="10.199999999999999" x14ac:dyDescent="0.3">
      <c r="A382" s="190"/>
      <c r="B382" s="23"/>
      <c r="C382" s="7"/>
      <c r="D382" s="16"/>
      <c r="E382" s="31"/>
      <c r="F382" s="31"/>
    </row>
    <row r="383" spans="1:6" ht="10.199999999999999" x14ac:dyDescent="0.3">
      <c r="A383" s="190"/>
      <c r="B383" s="23"/>
      <c r="C383" s="7"/>
      <c r="D383" s="16"/>
      <c r="E383" s="31"/>
      <c r="F383" s="31"/>
    </row>
    <row r="384" spans="1:6" ht="10.199999999999999" x14ac:dyDescent="0.3">
      <c r="A384" s="190"/>
      <c r="B384" s="23"/>
      <c r="C384" s="7"/>
      <c r="D384" s="16"/>
      <c r="E384" s="31"/>
      <c r="F384" s="31"/>
    </row>
    <row r="385" spans="1:6" ht="10.199999999999999" x14ac:dyDescent="0.3">
      <c r="A385" s="190"/>
      <c r="B385" s="23"/>
      <c r="C385" s="7"/>
      <c r="D385" s="16"/>
      <c r="E385" s="31"/>
      <c r="F385" s="31"/>
    </row>
    <row r="386" spans="1:6" ht="10.199999999999999" x14ac:dyDescent="0.3">
      <c r="A386" s="190"/>
      <c r="B386" s="23"/>
      <c r="C386" s="7"/>
      <c r="D386" s="16"/>
      <c r="E386" s="31"/>
      <c r="F386" s="31"/>
    </row>
    <row r="387" spans="1:6" ht="10.199999999999999" x14ac:dyDescent="0.3">
      <c r="A387" s="190"/>
      <c r="B387" s="23"/>
      <c r="C387" s="7"/>
      <c r="D387" s="16"/>
      <c r="E387" s="31"/>
      <c r="F387" s="31"/>
    </row>
    <row r="388" spans="1:6" ht="10.199999999999999" x14ac:dyDescent="0.3">
      <c r="A388" s="190"/>
      <c r="B388" s="23"/>
      <c r="C388" s="7"/>
      <c r="D388" s="16"/>
      <c r="E388" s="31"/>
      <c r="F388" s="31"/>
    </row>
    <row r="389" spans="1:6" ht="10.199999999999999" x14ac:dyDescent="0.3">
      <c r="A389" s="190"/>
      <c r="B389" s="23"/>
      <c r="C389" s="7"/>
      <c r="D389" s="16"/>
      <c r="E389" s="31"/>
      <c r="F389" s="31"/>
    </row>
    <row r="390" spans="1:6" ht="10.199999999999999" x14ac:dyDescent="0.3">
      <c r="A390" s="190"/>
      <c r="B390" s="23"/>
      <c r="C390" s="7"/>
      <c r="D390" s="16"/>
      <c r="E390" s="31"/>
      <c r="F390" s="31"/>
    </row>
    <row r="391" spans="1:6" ht="10.199999999999999" x14ac:dyDescent="0.3">
      <c r="A391" s="190"/>
      <c r="B391" s="23"/>
      <c r="C391" s="7"/>
      <c r="D391" s="16"/>
      <c r="E391" s="31"/>
      <c r="F391" s="31"/>
    </row>
    <row r="392" spans="1:6" ht="10.199999999999999" x14ac:dyDescent="0.3">
      <c r="A392" s="190"/>
      <c r="B392" s="23"/>
      <c r="C392" s="7"/>
      <c r="D392" s="16"/>
      <c r="E392" s="31"/>
      <c r="F392" s="31"/>
    </row>
    <row r="393" spans="1:6" ht="10.199999999999999" x14ac:dyDescent="0.3">
      <c r="A393" s="190"/>
      <c r="B393" s="23"/>
      <c r="C393" s="7"/>
      <c r="D393" s="16"/>
      <c r="E393" s="31"/>
      <c r="F393" s="31"/>
    </row>
    <row r="394" spans="1:6" ht="10.199999999999999" x14ac:dyDescent="0.3">
      <c r="A394" s="190"/>
      <c r="B394" s="23"/>
      <c r="C394" s="7"/>
      <c r="D394" s="16"/>
      <c r="E394" s="31"/>
      <c r="F394" s="31"/>
    </row>
    <row r="395" spans="1:6" ht="10.199999999999999" x14ac:dyDescent="0.3">
      <c r="A395" s="190"/>
      <c r="B395" s="23"/>
      <c r="C395" s="7"/>
      <c r="D395" s="16"/>
      <c r="E395" s="31"/>
      <c r="F395" s="31"/>
    </row>
    <row r="396" spans="1:6" ht="10.199999999999999" x14ac:dyDescent="0.3">
      <c r="A396" s="190"/>
      <c r="B396" s="23"/>
      <c r="C396" s="7"/>
      <c r="D396" s="16"/>
      <c r="E396" s="31"/>
      <c r="F396" s="31"/>
    </row>
    <row r="397" spans="1:6" ht="10.199999999999999" x14ac:dyDescent="0.3">
      <c r="A397" s="190"/>
      <c r="B397" s="23"/>
      <c r="C397" s="7"/>
      <c r="D397" s="16"/>
      <c r="E397" s="31"/>
      <c r="F397" s="31"/>
    </row>
    <row r="398" spans="1:6" ht="10.199999999999999" x14ac:dyDescent="0.3">
      <c r="A398" s="190"/>
      <c r="B398" s="23"/>
      <c r="C398" s="7"/>
      <c r="D398" s="16"/>
      <c r="E398" s="31"/>
      <c r="F398" s="31"/>
    </row>
    <row r="399" spans="1:6" ht="10.199999999999999" x14ac:dyDescent="0.3">
      <c r="A399" s="190"/>
      <c r="B399" s="23"/>
      <c r="C399" s="7"/>
      <c r="D399" s="16"/>
      <c r="E399" s="31"/>
      <c r="F399" s="31"/>
    </row>
    <row r="400" spans="1:6" ht="10.199999999999999" x14ac:dyDescent="0.3">
      <c r="A400" s="190"/>
      <c r="B400" s="23"/>
      <c r="C400" s="7"/>
      <c r="D400" s="16"/>
      <c r="E400" s="31"/>
      <c r="F400" s="31"/>
    </row>
    <row r="401" spans="1:6" ht="10.199999999999999" x14ac:dyDescent="0.3">
      <c r="A401" s="190"/>
      <c r="B401" s="23"/>
      <c r="C401" s="7"/>
      <c r="D401" s="16"/>
      <c r="E401" s="31"/>
      <c r="F401" s="31"/>
    </row>
    <row r="402" spans="1:6" ht="10.199999999999999" x14ac:dyDescent="0.3">
      <c r="A402" s="190"/>
      <c r="B402" s="23"/>
      <c r="C402" s="7"/>
      <c r="D402" s="16"/>
      <c r="E402" s="31"/>
      <c r="F402" s="31"/>
    </row>
    <row r="403" spans="1:6" ht="10.199999999999999" x14ac:dyDescent="0.3">
      <c r="A403" s="190"/>
      <c r="B403" s="23"/>
      <c r="C403" s="7"/>
      <c r="D403" s="16"/>
      <c r="E403" s="31"/>
      <c r="F403" s="31"/>
    </row>
    <row r="404" spans="1:6" ht="10.199999999999999" x14ac:dyDescent="0.3">
      <c r="A404" s="190"/>
      <c r="B404" s="23"/>
      <c r="C404" s="7"/>
      <c r="D404" s="16"/>
      <c r="E404" s="31"/>
      <c r="F404" s="31"/>
    </row>
    <row r="405" spans="1:6" ht="10.199999999999999" x14ac:dyDescent="0.3">
      <c r="A405" s="190"/>
      <c r="B405" s="23"/>
      <c r="C405" s="7"/>
      <c r="D405" s="16"/>
      <c r="E405" s="31"/>
      <c r="F405" s="31"/>
    </row>
    <row r="406" spans="1:6" ht="10.199999999999999" x14ac:dyDescent="0.3">
      <c r="A406" s="190"/>
      <c r="B406" s="23"/>
      <c r="C406" s="7"/>
      <c r="D406" s="16"/>
      <c r="E406" s="31"/>
      <c r="F406" s="31"/>
    </row>
    <row r="407" spans="1:6" ht="10.199999999999999" x14ac:dyDescent="0.3">
      <c r="A407" s="190"/>
      <c r="B407" s="23"/>
      <c r="C407" s="7"/>
      <c r="D407" s="16"/>
      <c r="E407" s="31"/>
      <c r="F407" s="31"/>
    </row>
    <row r="408" spans="1:6" ht="10.199999999999999" x14ac:dyDescent="0.3">
      <c r="A408" s="190"/>
      <c r="B408" s="23"/>
      <c r="C408" s="7"/>
      <c r="D408" s="16"/>
      <c r="E408" s="31"/>
      <c r="F408" s="31"/>
    </row>
    <row r="409" spans="1:6" ht="10.199999999999999" x14ac:dyDescent="0.3">
      <c r="A409" s="190"/>
      <c r="B409" s="23"/>
      <c r="C409" s="7"/>
      <c r="D409" s="16"/>
      <c r="E409" s="31"/>
      <c r="F409" s="31"/>
    </row>
    <row r="410" spans="1:6" ht="10.199999999999999" x14ac:dyDescent="0.3">
      <c r="A410" s="190"/>
      <c r="B410" s="23"/>
      <c r="C410" s="7"/>
      <c r="D410" s="16"/>
      <c r="E410" s="31"/>
      <c r="F410" s="31"/>
    </row>
    <row r="411" spans="1:6" ht="10.199999999999999" x14ac:dyDescent="0.3">
      <c r="A411" s="190"/>
      <c r="B411" s="23"/>
      <c r="C411" s="7"/>
      <c r="D411" s="16"/>
      <c r="E411" s="31"/>
      <c r="F411" s="31"/>
    </row>
    <row r="412" spans="1:6" ht="10.199999999999999" x14ac:dyDescent="0.3">
      <c r="A412" s="190"/>
      <c r="B412" s="23"/>
      <c r="C412" s="7"/>
      <c r="D412" s="16"/>
      <c r="E412" s="31"/>
      <c r="F412" s="31"/>
    </row>
    <row r="413" spans="1:6" ht="10.199999999999999" x14ac:dyDescent="0.3">
      <c r="A413" s="190"/>
      <c r="B413" s="23"/>
      <c r="C413" s="7"/>
      <c r="D413" s="16"/>
      <c r="E413" s="31"/>
      <c r="F413" s="31"/>
    </row>
    <row r="414" spans="1:6" ht="10.199999999999999" x14ac:dyDescent="0.3">
      <c r="A414" s="190"/>
      <c r="B414" s="23"/>
      <c r="C414" s="7"/>
      <c r="D414" s="16"/>
      <c r="E414" s="31"/>
      <c r="F414" s="31"/>
    </row>
    <row r="415" spans="1:6" ht="10.199999999999999" x14ac:dyDescent="0.3">
      <c r="A415" s="190"/>
      <c r="B415" s="23"/>
      <c r="C415" s="7"/>
      <c r="D415" s="16"/>
      <c r="E415" s="31"/>
      <c r="F415" s="31"/>
    </row>
    <row r="416" spans="1:6" ht="10.199999999999999" x14ac:dyDescent="0.3">
      <c r="A416" s="190"/>
      <c r="B416" s="23"/>
      <c r="C416" s="7"/>
      <c r="D416" s="16"/>
      <c r="E416" s="31"/>
      <c r="F416" s="31"/>
    </row>
    <row r="417" spans="1:6" ht="10.199999999999999" x14ac:dyDescent="0.3">
      <c r="A417" s="190"/>
      <c r="B417" s="23"/>
      <c r="C417" s="7"/>
      <c r="D417" s="16"/>
      <c r="E417" s="31"/>
      <c r="F417" s="31"/>
    </row>
    <row r="418" spans="1:6" ht="10.199999999999999" x14ac:dyDescent="0.3">
      <c r="A418" s="190"/>
      <c r="B418" s="23"/>
      <c r="C418" s="7"/>
      <c r="D418" s="16"/>
      <c r="E418" s="31"/>
      <c r="F418" s="31"/>
    </row>
    <row r="419" spans="1:6" ht="10.199999999999999" x14ac:dyDescent="0.3">
      <c r="A419" s="190"/>
      <c r="B419" s="23"/>
      <c r="C419" s="7"/>
      <c r="D419" s="16"/>
      <c r="E419" s="31"/>
      <c r="F419" s="31"/>
    </row>
    <row r="420" spans="1:6" ht="10.199999999999999" x14ac:dyDescent="0.3">
      <c r="A420" s="190"/>
      <c r="B420" s="23"/>
      <c r="C420" s="7"/>
      <c r="D420" s="16"/>
      <c r="E420" s="31"/>
      <c r="F420" s="31"/>
    </row>
    <row r="421" spans="1:6" ht="10.199999999999999" x14ac:dyDescent="0.3">
      <c r="A421" s="190"/>
      <c r="B421" s="23"/>
      <c r="C421" s="7"/>
      <c r="D421" s="16"/>
      <c r="E421" s="31"/>
      <c r="F421" s="31"/>
    </row>
    <row r="422" spans="1:6" ht="10.199999999999999" x14ac:dyDescent="0.3">
      <c r="A422" s="190"/>
      <c r="B422" s="23"/>
      <c r="C422" s="7"/>
      <c r="D422" s="16"/>
      <c r="E422" s="31"/>
      <c r="F422" s="31"/>
    </row>
    <row r="423" spans="1:6" ht="11.4" hidden="1" x14ac:dyDescent="0.3">
      <c r="A423" s="190"/>
      <c r="B423" s="17"/>
      <c r="C423" s="26"/>
      <c r="D423" s="41"/>
      <c r="E423" s="26"/>
      <c r="F423" s="26"/>
    </row>
    <row r="424" spans="1:6" ht="11.4" hidden="1" x14ac:dyDescent="0.3">
      <c r="A424" s="190"/>
      <c r="B424" s="17"/>
      <c r="C424" s="26"/>
      <c r="D424" s="41"/>
      <c r="E424" s="26"/>
      <c r="F424" s="26"/>
    </row>
    <row r="425" spans="1:6" x14ac:dyDescent="0.3"/>
    <row r="426" spans="1:6" x14ac:dyDescent="0.3"/>
    <row r="427" spans="1:6" x14ac:dyDescent="0.3"/>
    <row r="428" spans="1:6" x14ac:dyDescent="0.3"/>
    <row r="429" spans="1:6" x14ac:dyDescent="0.3"/>
    <row r="430" spans="1:6" x14ac:dyDescent="0.3"/>
    <row r="431" spans="1:6" x14ac:dyDescent="0.3"/>
    <row r="432" spans="1:6" x14ac:dyDescent="0.3"/>
    <row r="433" x14ac:dyDescent="0.3"/>
    <row r="434" x14ac:dyDescent="0.3"/>
    <row r="435" x14ac:dyDescent="0.3"/>
    <row r="436" x14ac:dyDescent="0.3"/>
    <row r="437" x14ac:dyDescent="0.3"/>
    <row r="438" x14ac:dyDescent="0.3"/>
    <row r="439" x14ac:dyDescent="0.3"/>
    <row r="440" x14ac:dyDescent="0.3"/>
    <row r="441" x14ac:dyDescent="0.3"/>
    <row r="442" x14ac:dyDescent="0.3"/>
    <row r="443" x14ac:dyDescent="0.3"/>
    <row r="444" x14ac:dyDescent="0.3"/>
    <row r="445" x14ac:dyDescent="0.3"/>
    <row r="446" x14ac:dyDescent="0.3"/>
    <row r="447" x14ac:dyDescent="0.3"/>
    <row r="448" x14ac:dyDescent="0.3"/>
    <row r="449" hidden="1" x14ac:dyDescent="0.3"/>
    <row r="450" hidden="1" x14ac:dyDescent="0.3"/>
    <row r="451" hidden="1" x14ac:dyDescent="0.3"/>
    <row r="452" hidden="1" x14ac:dyDescent="0.3"/>
    <row r="453" hidden="1" x14ac:dyDescent="0.3"/>
    <row r="454" x14ac:dyDescent="0.3"/>
    <row r="455" x14ac:dyDescent="0.3"/>
    <row r="456" x14ac:dyDescent="0.3"/>
    <row r="457" x14ac:dyDescent="0.3"/>
    <row r="458" x14ac:dyDescent="0.3"/>
    <row r="459" x14ac:dyDescent="0.3"/>
    <row r="460" x14ac:dyDescent="0.3"/>
    <row r="461" x14ac:dyDescent="0.3"/>
    <row r="462" x14ac:dyDescent="0.3"/>
    <row r="463" x14ac:dyDescent="0.3"/>
    <row r="464" x14ac:dyDescent="0.3"/>
    <row r="465" hidden="1" x14ac:dyDescent="0.3"/>
    <row r="466" hidden="1" x14ac:dyDescent="0.3"/>
    <row r="467" hidden="1" x14ac:dyDescent="0.3"/>
    <row r="468" hidden="1" x14ac:dyDescent="0.3"/>
    <row r="469" hidden="1" x14ac:dyDescent="0.3"/>
    <row r="470" hidden="1" x14ac:dyDescent="0.3"/>
    <row r="471" x14ac:dyDescent="0.3"/>
    <row r="472" x14ac:dyDescent="0.3"/>
    <row r="473" hidden="1" x14ac:dyDescent="0.3"/>
    <row r="474" x14ac:dyDescent="0.3"/>
    <row r="475" hidden="1" x14ac:dyDescent="0.3"/>
    <row r="476" hidden="1" x14ac:dyDescent="0.3"/>
    <row r="477"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row r="551" hidden="1" x14ac:dyDescent="0.3"/>
    <row r="552" hidden="1" x14ac:dyDescent="0.3"/>
    <row r="553" hidden="1" x14ac:dyDescent="0.3"/>
    <row r="554" hidden="1" x14ac:dyDescent="0.3"/>
    <row r="555" hidden="1" x14ac:dyDescent="0.3"/>
    <row r="556" hidden="1" x14ac:dyDescent="0.3"/>
    <row r="557" hidden="1" x14ac:dyDescent="0.3"/>
    <row r="558" hidden="1" x14ac:dyDescent="0.3"/>
    <row r="559" hidden="1" x14ac:dyDescent="0.3"/>
    <row r="560" hidden="1" x14ac:dyDescent="0.3"/>
    <row r="561" hidden="1" x14ac:dyDescent="0.3"/>
    <row r="562" hidden="1" x14ac:dyDescent="0.3"/>
    <row r="563" hidden="1" x14ac:dyDescent="0.3"/>
    <row r="564" hidden="1" x14ac:dyDescent="0.3"/>
    <row r="565" hidden="1" x14ac:dyDescent="0.3"/>
    <row r="566" hidden="1" x14ac:dyDescent="0.3"/>
    <row r="567" hidden="1" x14ac:dyDescent="0.3"/>
    <row r="568" hidden="1" x14ac:dyDescent="0.3"/>
    <row r="569" hidden="1" x14ac:dyDescent="0.3"/>
    <row r="570" hidden="1" x14ac:dyDescent="0.3"/>
    <row r="571" hidden="1" x14ac:dyDescent="0.3"/>
    <row r="572" hidden="1" x14ac:dyDescent="0.3"/>
    <row r="573" hidden="1" x14ac:dyDescent="0.3"/>
    <row r="574" hidden="1" x14ac:dyDescent="0.3"/>
    <row r="575" hidden="1" x14ac:dyDescent="0.3"/>
    <row r="576" hidden="1" x14ac:dyDescent="0.3"/>
    <row r="577" hidden="1" x14ac:dyDescent="0.3"/>
    <row r="578" hidden="1" x14ac:dyDescent="0.3"/>
    <row r="579" hidden="1" x14ac:dyDescent="0.3"/>
    <row r="580" hidden="1" x14ac:dyDescent="0.3"/>
    <row r="581" hidden="1" x14ac:dyDescent="0.3"/>
    <row r="582" hidden="1" x14ac:dyDescent="0.3"/>
    <row r="583" hidden="1" x14ac:dyDescent="0.3"/>
    <row r="584" hidden="1" x14ac:dyDescent="0.3"/>
    <row r="585" hidden="1" x14ac:dyDescent="0.3"/>
    <row r="586" hidden="1" x14ac:dyDescent="0.3"/>
    <row r="587" hidden="1" x14ac:dyDescent="0.3"/>
    <row r="588" hidden="1" x14ac:dyDescent="0.3"/>
    <row r="589" hidden="1" x14ac:dyDescent="0.3"/>
    <row r="590" hidden="1" x14ac:dyDescent="0.3"/>
    <row r="591" hidden="1" x14ac:dyDescent="0.3"/>
    <row r="592" hidden="1" x14ac:dyDescent="0.3"/>
    <row r="593" hidden="1" x14ac:dyDescent="0.3"/>
    <row r="594" hidden="1" x14ac:dyDescent="0.3"/>
    <row r="595" hidden="1" x14ac:dyDescent="0.3"/>
    <row r="596" hidden="1" x14ac:dyDescent="0.3"/>
    <row r="597" hidden="1" x14ac:dyDescent="0.3"/>
    <row r="598" hidden="1" x14ac:dyDescent="0.3"/>
    <row r="599" hidden="1" x14ac:dyDescent="0.3"/>
    <row r="600" hidden="1" x14ac:dyDescent="0.3"/>
    <row r="601" hidden="1" x14ac:dyDescent="0.3"/>
    <row r="602" hidden="1" x14ac:dyDescent="0.3"/>
    <row r="603" hidden="1" x14ac:dyDescent="0.3"/>
    <row r="604" hidden="1" x14ac:dyDescent="0.3"/>
    <row r="605" hidden="1" x14ac:dyDescent="0.3"/>
    <row r="606" hidden="1" x14ac:dyDescent="0.3"/>
    <row r="607" hidden="1" x14ac:dyDescent="0.3"/>
    <row r="608" hidden="1" x14ac:dyDescent="0.3"/>
    <row r="609" hidden="1" x14ac:dyDescent="0.3"/>
    <row r="610" hidden="1" x14ac:dyDescent="0.3"/>
    <row r="611" hidden="1" x14ac:dyDescent="0.3"/>
    <row r="612" hidden="1" x14ac:dyDescent="0.3"/>
    <row r="613" hidden="1" x14ac:dyDescent="0.3"/>
    <row r="614" hidden="1" x14ac:dyDescent="0.3"/>
    <row r="615" hidden="1" x14ac:dyDescent="0.3"/>
    <row r="616" hidden="1" x14ac:dyDescent="0.3"/>
    <row r="617" hidden="1" x14ac:dyDescent="0.3"/>
    <row r="618" hidden="1" x14ac:dyDescent="0.3"/>
    <row r="619" hidden="1" x14ac:dyDescent="0.3"/>
    <row r="620" hidden="1" x14ac:dyDescent="0.3"/>
    <row r="621" hidden="1" x14ac:dyDescent="0.3"/>
    <row r="622" hidden="1" x14ac:dyDescent="0.3"/>
    <row r="623" hidden="1" x14ac:dyDescent="0.3"/>
    <row r="624" hidden="1" x14ac:dyDescent="0.3"/>
    <row r="625" hidden="1" x14ac:dyDescent="0.3"/>
    <row r="626" hidden="1" x14ac:dyDescent="0.3"/>
    <row r="627" hidden="1" x14ac:dyDescent="0.3"/>
    <row r="628" hidden="1" x14ac:dyDescent="0.3"/>
    <row r="629" hidden="1" x14ac:dyDescent="0.3"/>
    <row r="630" hidden="1" x14ac:dyDescent="0.3"/>
    <row r="631" hidden="1" x14ac:dyDescent="0.3"/>
    <row r="632" hidden="1" x14ac:dyDescent="0.3"/>
    <row r="633" hidden="1" x14ac:dyDescent="0.3"/>
    <row r="634" hidden="1" x14ac:dyDescent="0.3"/>
    <row r="635" hidden="1" x14ac:dyDescent="0.3"/>
    <row r="636" hidden="1" x14ac:dyDescent="0.3"/>
    <row r="637" hidden="1" x14ac:dyDescent="0.3"/>
    <row r="638" hidden="1" x14ac:dyDescent="0.3"/>
    <row r="639" hidden="1" x14ac:dyDescent="0.3"/>
    <row r="640" hidden="1" x14ac:dyDescent="0.3"/>
    <row r="641" hidden="1" x14ac:dyDescent="0.3"/>
    <row r="642" hidden="1" x14ac:dyDescent="0.3"/>
    <row r="643" hidden="1" x14ac:dyDescent="0.3"/>
    <row r="644" hidden="1" x14ac:dyDescent="0.3"/>
    <row r="645" hidden="1" x14ac:dyDescent="0.3"/>
    <row r="646" hidden="1" x14ac:dyDescent="0.3"/>
    <row r="647" hidden="1" x14ac:dyDescent="0.3"/>
    <row r="648" hidden="1" x14ac:dyDescent="0.3"/>
    <row r="649" hidden="1" x14ac:dyDescent="0.3"/>
    <row r="650" hidden="1" x14ac:dyDescent="0.3"/>
    <row r="651" hidden="1" x14ac:dyDescent="0.3"/>
    <row r="652" hidden="1" x14ac:dyDescent="0.3"/>
    <row r="653" hidden="1" x14ac:dyDescent="0.3"/>
    <row r="654" hidden="1" x14ac:dyDescent="0.3"/>
    <row r="655" hidden="1" x14ac:dyDescent="0.3"/>
    <row r="656" hidden="1" x14ac:dyDescent="0.3"/>
    <row r="657" hidden="1" x14ac:dyDescent="0.3"/>
    <row r="658" hidden="1" x14ac:dyDescent="0.3"/>
    <row r="659" hidden="1" x14ac:dyDescent="0.3"/>
    <row r="660" hidden="1" x14ac:dyDescent="0.3"/>
    <row r="661" hidden="1" x14ac:dyDescent="0.3"/>
    <row r="662" hidden="1" x14ac:dyDescent="0.3"/>
    <row r="663" hidden="1" x14ac:dyDescent="0.3"/>
    <row r="664" hidden="1" x14ac:dyDescent="0.3"/>
    <row r="665" hidden="1" x14ac:dyDescent="0.3"/>
    <row r="666" hidden="1" x14ac:dyDescent="0.3"/>
    <row r="667" hidden="1" x14ac:dyDescent="0.3"/>
    <row r="668" hidden="1" x14ac:dyDescent="0.3"/>
    <row r="669" hidden="1" x14ac:dyDescent="0.3"/>
    <row r="670" hidden="1" x14ac:dyDescent="0.3"/>
    <row r="671" hidden="1" x14ac:dyDescent="0.3"/>
    <row r="672" hidden="1" x14ac:dyDescent="0.3"/>
    <row r="673" hidden="1" x14ac:dyDescent="0.3"/>
    <row r="674" hidden="1" x14ac:dyDescent="0.3"/>
    <row r="675" hidden="1" x14ac:dyDescent="0.3"/>
    <row r="676" hidden="1" x14ac:dyDescent="0.3"/>
    <row r="677" hidden="1" x14ac:dyDescent="0.3"/>
    <row r="678" hidden="1" x14ac:dyDescent="0.3"/>
    <row r="679" hidden="1" x14ac:dyDescent="0.3"/>
    <row r="680" hidden="1" x14ac:dyDescent="0.3"/>
    <row r="681" hidden="1" x14ac:dyDescent="0.3"/>
    <row r="682" hidden="1" x14ac:dyDescent="0.3"/>
    <row r="683" hidden="1" x14ac:dyDescent="0.3"/>
    <row r="684" hidden="1" x14ac:dyDescent="0.3"/>
    <row r="685" hidden="1" x14ac:dyDescent="0.3"/>
    <row r="686" hidden="1" x14ac:dyDescent="0.3"/>
    <row r="687" hidden="1" x14ac:dyDescent="0.3"/>
    <row r="688" hidden="1" x14ac:dyDescent="0.3"/>
    <row r="689" hidden="1" x14ac:dyDescent="0.3"/>
    <row r="690" hidden="1" x14ac:dyDescent="0.3"/>
    <row r="691" hidden="1" x14ac:dyDescent="0.3"/>
    <row r="692" hidden="1" x14ac:dyDescent="0.3"/>
    <row r="693" hidden="1" x14ac:dyDescent="0.3"/>
    <row r="694" hidden="1" x14ac:dyDescent="0.3"/>
    <row r="695" hidden="1" x14ac:dyDescent="0.3"/>
    <row r="696" hidden="1" x14ac:dyDescent="0.3"/>
    <row r="697" hidden="1" x14ac:dyDescent="0.3"/>
    <row r="698" hidden="1" x14ac:dyDescent="0.3"/>
    <row r="699" hidden="1" x14ac:dyDescent="0.3"/>
    <row r="700" hidden="1" x14ac:dyDescent="0.3"/>
    <row r="701" hidden="1" x14ac:dyDescent="0.3"/>
    <row r="702" hidden="1" x14ac:dyDescent="0.3"/>
    <row r="703" hidden="1" x14ac:dyDescent="0.3"/>
    <row r="704" hidden="1" x14ac:dyDescent="0.3"/>
    <row r="705" hidden="1" x14ac:dyDescent="0.3"/>
    <row r="706" hidden="1" x14ac:dyDescent="0.3"/>
    <row r="707" hidden="1" x14ac:dyDescent="0.3"/>
    <row r="708" hidden="1" x14ac:dyDescent="0.3"/>
    <row r="709" hidden="1" x14ac:dyDescent="0.3"/>
    <row r="710" hidden="1" x14ac:dyDescent="0.3"/>
    <row r="711" hidden="1" x14ac:dyDescent="0.3"/>
    <row r="712" hidden="1" x14ac:dyDescent="0.3"/>
    <row r="713" hidden="1" x14ac:dyDescent="0.3"/>
    <row r="714" hidden="1" x14ac:dyDescent="0.3"/>
    <row r="715" hidden="1" x14ac:dyDescent="0.3"/>
    <row r="716" hidden="1" x14ac:dyDescent="0.3"/>
    <row r="717" hidden="1" x14ac:dyDescent="0.3"/>
    <row r="718" hidden="1" x14ac:dyDescent="0.3"/>
    <row r="719" hidden="1" x14ac:dyDescent="0.3"/>
    <row r="720" hidden="1" x14ac:dyDescent="0.3"/>
    <row r="721" hidden="1" x14ac:dyDescent="0.3"/>
    <row r="722" hidden="1" x14ac:dyDescent="0.3"/>
    <row r="723" hidden="1" x14ac:dyDescent="0.3"/>
    <row r="724" hidden="1" x14ac:dyDescent="0.3"/>
    <row r="725" hidden="1" x14ac:dyDescent="0.3"/>
    <row r="726" hidden="1" x14ac:dyDescent="0.3"/>
    <row r="727" hidden="1" x14ac:dyDescent="0.3"/>
    <row r="728" hidden="1" x14ac:dyDescent="0.3"/>
    <row r="729" hidden="1" x14ac:dyDescent="0.3"/>
    <row r="730" hidden="1" x14ac:dyDescent="0.3"/>
    <row r="731" hidden="1" x14ac:dyDescent="0.3"/>
    <row r="732" hidden="1" x14ac:dyDescent="0.3"/>
    <row r="733" hidden="1" x14ac:dyDescent="0.3"/>
    <row r="734" hidden="1" x14ac:dyDescent="0.3"/>
    <row r="735" hidden="1" x14ac:dyDescent="0.3"/>
    <row r="736" hidden="1" x14ac:dyDescent="0.3"/>
    <row r="737" hidden="1" x14ac:dyDescent="0.3"/>
    <row r="738" hidden="1" x14ac:dyDescent="0.3"/>
    <row r="739" hidden="1" x14ac:dyDescent="0.3"/>
    <row r="740" hidden="1" x14ac:dyDescent="0.3"/>
    <row r="741" hidden="1" x14ac:dyDescent="0.3"/>
    <row r="742" hidden="1" x14ac:dyDescent="0.3"/>
    <row r="743" hidden="1" x14ac:dyDescent="0.3"/>
    <row r="744" hidden="1" x14ac:dyDescent="0.3"/>
    <row r="745" hidden="1" x14ac:dyDescent="0.3"/>
    <row r="746" hidden="1" x14ac:dyDescent="0.3"/>
    <row r="747" hidden="1" x14ac:dyDescent="0.3"/>
    <row r="748" hidden="1" x14ac:dyDescent="0.3"/>
    <row r="749" hidden="1" x14ac:dyDescent="0.3"/>
    <row r="750" hidden="1" x14ac:dyDescent="0.3"/>
    <row r="751" hidden="1" x14ac:dyDescent="0.3"/>
    <row r="752" hidden="1" x14ac:dyDescent="0.3"/>
    <row r="753" hidden="1" x14ac:dyDescent="0.3"/>
    <row r="754" hidden="1" x14ac:dyDescent="0.3"/>
    <row r="755" hidden="1" x14ac:dyDescent="0.3"/>
    <row r="756" hidden="1" x14ac:dyDescent="0.3"/>
    <row r="757" hidden="1" x14ac:dyDescent="0.3"/>
    <row r="758" hidden="1" x14ac:dyDescent="0.3"/>
    <row r="759" hidden="1" x14ac:dyDescent="0.3"/>
    <row r="760" hidden="1" x14ac:dyDescent="0.3"/>
    <row r="761" hidden="1" x14ac:dyDescent="0.3"/>
    <row r="762" hidden="1" x14ac:dyDescent="0.3"/>
    <row r="763" hidden="1" x14ac:dyDescent="0.3"/>
    <row r="764" hidden="1" x14ac:dyDescent="0.3"/>
    <row r="765" hidden="1" x14ac:dyDescent="0.3"/>
    <row r="766" hidden="1" x14ac:dyDescent="0.3"/>
    <row r="767" hidden="1" x14ac:dyDescent="0.3"/>
    <row r="768" hidden="1" x14ac:dyDescent="0.3"/>
    <row r="769" hidden="1" x14ac:dyDescent="0.3"/>
    <row r="770" hidden="1" x14ac:dyDescent="0.3"/>
    <row r="771" hidden="1" x14ac:dyDescent="0.3"/>
    <row r="772" hidden="1" x14ac:dyDescent="0.3"/>
    <row r="773" hidden="1" x14ac:dyDescent="0.3"/>
    <row r="774" hidden="1" x14ac:dyDescent="0.3"/>
    <row r="775" hidden="1" x14ac:dyDescent="0.3"/>
    <row r="776" hidden="1" x14ac:dyDescent="0.3"/>
    <row r="777" hidden="1" x14ac:dyDescent="0.3"/>
    <row r="778" hidden="1" x14ac:dyDescent="0.3"/>
    <row r="779" hidden="1" x14ac:dyDescent="0.3"/>
    <row r="780" hidden="1" x14ac:dyDescent="0.3"/>
    <row r="781" hidden="1" x14ac:dyDescent="0.3"/>
    <row r="782" hidden="1" x14ac:dyDescent="0.3"/>
    <row r="783" hidden="1" x14ac:dyDescent="0.3"/>
    <row r="784" hidden="1" x14ac:dyDescent="0.3"/>
    <row r="785" hidden="1" x14ac:dyDescent="0.3"/>
    <row r="786" hidden="1" x14ac:dyDescent="0.3"/>
    <row r="787" hidden="1" x14ac:dyDescent="0.3"/>
    <row r="788" hidden="1" x14ac:dyDescent="0.3"/>
    <row r="789" hidden="1" x14ac:dyDescent="0.3"/>
    <row r="790" hidden="1" x14ac:dyDescent="0.3"/>
    <row r="791" hidden="1" x14ac:dyDescent="0.3"/>
    <row r="792" hidden="1" x14ac:dyDescent="0.3"/>
    <row r="793" hidden="1" x14ac:dyDescent="0.3"/>
    <row r="794" hidden="1" x14ac:dyDescent="0.3"/>
    <row r="795" hidden="1" x14ac:dyDescent="0.3"/>
    <row r="796" hidden="1" x14ac:dyDescent="0.3"/>
    <row r="797" hidden="1" x14ac:dyDescent="0.3"/>
    <row r="798" hidden="1" x14ac:dyDescent="0.3"/>
    <row r="799" hidden="1" x14ac:dyDescent="0.3"/>
    <row r="800" hidden="1" x14ac:dyDescent="0.3"/>
    <row r="801" hidden="1" x14ac:dyDescent="0.3"/>
    <row r="802" hidden="1" x14ac:dyDescent="0.3"/>
    <row r="803" hidden="1" x14ac:dyDescent="0.3"/>
    <row r="804" hidden="1" x14ac:dyDescent="0.3"/>
    <row r="805" hidden="1" x14ac:dyDescent="0.3"/>
    <row r="806" hidden="1" x14ac:dyDescent="0.3"/>
    <row r="807" hidden="1" x14ac:dyDescent="0.3"/>
    <row r="808" hidden="1" x14ac:dyDescent="0.3"/>
    <row r="809" hidden="1" x14ac:dyDescent="0.3"/>
    <row r="810" hidden="1" x14ac:dyDescent="0.3"/>
    <row r="811" hidden="1" x14ac:dyDescent="0.3"/>
    <row r="812" hidden="1" x14ac:dyDescent="0.3"/>
    <row r="813" hidden="1" x14ac:dyDescent="0.3"/>
    <row r="814" hidden="1" x14ac:dyDescent="0.3"/>
    <row r="815" hidden="1" x14ac:dyDescent="0.3"/>
    <row r="816" hidden="1" x14ac:dyDescent="0.3"/>
    <row r="817" hidden="1" x14ac:dyDescent="0.3"/>
    <row r="818" hidden="1" x14ac:dyDescent="0.3"/>
    <row r="819" hidden="1" x14ac:dyDescent="0.3"/>
    <row r="820" hidden="1" x14ac:dyDescent="0.3"/>
    <row r="821" hidden="1" x14ac:dyDescent="0.3"/>
    <row r="822" hidden="1" x14ac:dyDescent="0.3"/>
    <row r="823" hidden="1" x14ac:dyDescent="0.3"/>
    <row r="824" hidden="1" x14ac:dyDescent="0.3"/>
    <row r="825" hidden="1" x14ac:dyDescent="0.3"/>
    <row r="826" hidden="1" x14ac:dyDescent="0.3"/>
    <row r="827" hidden="1" x14ac:dyDescent="0.3"/>
    <row r="828" hidden="1" x14ac:dyDescent="0.3"/>
    <row r="829" hidden="1" x14ac:dyDescent="0.3"/>
    <row r="830" hidden="1" x14ac:dyDescent="0.3"/>
    <row r="831" hidden="1" x14ac:dyDescent="0.3"/>
    <row r="832" hidden="1" x14ac:dyDescent="0.3"/>
    <row r="833" hidden="1" x14ac:dyDescent="0.3"/>
    <row r="834" hidden="1" x14ac:dyDescent="0.3"/>
    <row r="835" hidden="1" x14ac:dyDescent="0.3"/>
    <row r="836" hidden="1" x14ac:dyDescent="0.3"/>
    <row r="837" hidden="1" x14ac:dyDescent="0.3"/>
    <row r="838" hidden="1" x14ac:dyDescent="0.3"/>
    <row r="839" hidden="1" x14ac:dyDescent="0.3"/>
    <row r="840" hidden="1" x14ac:dyDescent="0.3"/>
    <row r="841" hidden="1" x14ac:dyDescent="0.3"/>
    <row r="842" hidden="1" x14ac:dyDescent="0.3"/>
    <row r="843" hidden="1" x14ac:dyDescent="0.3"/>
    <row r="844" hidden="1" x14ac:dyDescent="0.3"/>
    <row r="845" hidden="1" x14ac:dyDescent="0.3"/>
    <row r="846" hidden="1" x14ac:dyDescent="0.3"/>
    <row r="847" hidden="1" x14ac:dyDescent="0.3"/>
    <row r="848" hidden="1" x14ac:dyDescent="0.3"/>
    <row r="849" hidden="1" x14ac:dyDescent="0.3"/>
    <row r="850" hidden="1" x14ac:dyDescent="0.3"/>
    <row r="851" hidden="1" x14ac:dyDescent="0.3"/>
    <row r="852" hidden="1" x14ac:dyDescent="0.3"/>
    <row r="853" hidden="1" x14ac:dyDescent="0.3"/>
    <row r="854" hidden="1" x14ac:dyDescent="0.3"/>
    <row r="855" hidden="1" x14ac:dyDescent="0.3"/>
    <row r="856" hidden="1" x14ac:dyDescent="0.3"/>
    <row r="857" hidden="1" x14ac:dyDescent="0.3"/>
    <row r="858" hidden="1" x14ac:dyDescent="0.3"/>
    <row r="859" hidden="1" x14ac:dyDescent="0.3"/>
    <row r="860" hidden="1" x14ac:dyDescent="0.3"/>
    <row r="861" hidden="1" x14ac:dyDescent="0.3"/>
    <row r="862" hidden="1" x14ac:dyDescent="0.3"/>
    <row r="863" hidden="1" x14ac:dyDescent="0.3"/>
    <row r="864" hidden="1" x14ac:dyDescent="0.3"/>
    <row r="865" hidden="1" x14ac:dyDescent="0.3"/>
    <row r="866" hidden="1" x14ac:dyDescent="0.3"/>
    <row r="867" hidden="1" x14ac:dyDescent="0.3"/>
    <row r="868" hidden="1" x14ac:dyDescent="0.3"/>
    <row r="869" hidden="1" x14ac:dyDescent="0.3"/>
    <row r="870" hidden="1" x14ac:dyDescent="0.3"/>
    <row r="871" hidden="1" x14ac:dyDescent="0.3"/>
    <row r="872" hidden="1" x14ac:dyDescent="0.3"/>
    <row r="873" hidden="1" x14ac:dyDescent="0.3"/>
    <row r="874" hidden="1" x14ac:dyDescent="0.3"/>
    <row r="875" hidden="1" x14ac:dyDescent="0.3"/>
    <row r="876" hidden="1" x14ac:dyDescent="0.3"/>
    <row r="877" hidden="1" x14ac:dyDescent="0.3"/>
    <row r="878" hidden="1" x14ac:dyDescent="0.3"/>
    <row r="879" hidden="1" x14ac:dyDescent="0.3"/>
    <row r="880" hidden="1" x14ac:dyDescent="0.3"/>
    <row r="881" hidden="1" x14ac:dyDescent="0.3"/>
    <row r="882" hidden="1" x14ac:dyDescent="0.3"/>
    <row r="883" hidden="1" x14ac:dyDescent="0.3"/>
    <row r="884" hidden="1" x14ac:dyDescent="0.3"/>
    <row r="885" hidden="1" x14ac:dyDescent="0.3"/>
    <row r="886" hidden="1" x14ac:dyDescent="0.3"/>
    <row r="887" hidden="1" x14ac:dyDescent="0.3"/>
    <row r="888" hidden="1" x14ac:dyDescent="0.3"/>
    <row r="889" hidden="1" x14ac:dyDescent="0.3"/>
    <row r="890" hidden="1" x14ac:dyDescent="0.3"/>
    <row r="891" hidden="1" x14ac:dyDescent="0.3"/>
    <row r="892" hidden="1" x14ac:dyDescent="0.3"/>
    <row r="893" hidden="1" x14ac:dyDescent="0.3"/>
    <row r="894" hidden="1" x14ac:dyDescent="0.3"/>
    <row r="895" hidden="1" x14ac:dyDescent="0.3"/>
    <row r="896" hidden="1" x14ac:dyDescent="0.3"/>
    <row r="897" hidden="1" x14ac:dyDescent="0.3"/>
    <row r="898" hidden="1" x14ac:dyDescent="0.3"/>
    <row r="899" hidden="1" x14ac:dyDescent="0.3"/>
    <row r="900" hidden="1" x14ac:dyDescent="0.3"/>
    <row r="901" hidden="1" x14ac:dyDescent="0.3"/>
    <row r="902" hidden="1" x14ac:dyDescent="0.3"/>
    <row r="903" hidden="1" x14ac:dyDescent="0.3"/>
    <row r="904" hidden="1" x14ac:dyDescent="0.3"/>
    <row r="905" hidden="1" x14ac:dyDescent="0.3"/>
    <row r="906" hidden="1" x14ac:dyDescent="0.3"/>
    <row r="907" hidden="1" x14ac:dyDescent="0.3"/>
    <row r="908" hidden="1" x14ac:dyDescent="0.3"/>
    <row r="909" hidden="1" x14ac:dyDescent="0.3"/>
    <row r="910" hidden="1" x14ac:dyDescent="0.3"/>
    <row r="911" hidden="1" x14ac:dyDescent="0.3"/>
    <row r="912" hidden="1" x14ac:dyDescent="0.3"/>
    <row r="913" hidden="1" x14ac:dyDescent="0.3"/>
    <row r="914" hidden="1" x14ac:dyDescent="0.3"/>
    <row r="915" hidden="1" x14ac:dyDescent="0.3"/>
    <row r="916" hidden="1" x14ac:dyDescent="0.3"/>
    <row r="917" hidden="1" x14ac:dyDescent="0.3"/>
    <row r="918" hidden="1" x14ac:dyDescent="0.3"/>
    <row r="919" hidden="1" x14ac:dyDescent="0.3"/>
    <row r="920" hidden="1" x14ac:dyDescent="0.3"/>
    <row r="921" hidden="1" x14ac:dyDescent="0.3"/>
    <row r="922" hidden="1" x14ac:dyDescent="0.3"/>
    <row r="923" hidden="1" x14ac:dyDescent="0.3"/>
    <row r="924" hidden="1" x14ac:dyDescent="0.3"/>
    <row r="925" hidden="1" x14ac:dyDescent="0.3"/>
    <row r="926" hidden="1" x14ac:dyDescent="0.3"/>
    <row r="927" hidden="1" x14ac:dyDescent="0.3"/>
    <row r="928" hidden="1" x14ac:dyDescent="0.3"/>
    <row r="929" hidden="1" x14ac:dyDescent="0.3"/>
    <row r="930" hidden="1" x14ac:dyDescent="0.3"/>
    <row r="931" hidden="1" x14ac:dyDescent="0.3"/>
    <row r="932" hidden="1" x14ac:dyDescent="0.3"/>
    <row r="933" hidden="1" x14ac:dyDescent="0.3"/>
    <row r="934" hidden="1" x14ac:dyDescent="0.3"/>
    <row r="935" hidden="1" x14ac:dyDescent="0.3"/>
    <row r="936" hidden="1" x14ac:dyDescent="0.3"/>
    <row r="937" hidden="1" x14ac:dyDescent="0.3"/>
    <row r="938" hidden="1" x14ac:dyDescent="0.3"/>
    <row r="939" hidden="1" x14ac:dyDescent="0.3"/>
    <row r="940" hidden="1" x14ac:dyDescent="0.3"/>
    <row r="941" hidden="1" x14ac:dyDescent="0.3"/>
    <row r="942" hidden="1" x14ac:dyDescent="0.3"/>
    <row r="943" hidden="1" x14ac:dyDescent="0.3"/>
    <row r="944" hidden="1" x14ac:dyDescent="0.3"/>
    <row r="945" hidden="1" x14ac:dyDescent="0.3"/>
    <row r="946" hidden="1" x14ac:dyDescent="0.3"/>
    <row r="947" hidden="1" x14ac:dyDescent="0.3"/>
    <row r="948" hidden="1" x14ac:dyDescent="0.3"/>
    <row r="949" hidden="1" x14ac:dyDescent="0.3"/>
    <row r="950" hidden="1" x14ac:dyDescent="0.3"/>
    <row r="951" hidden="1" x14ac:dyDescent="0.3"/>
    <row r="952" hidden="1" x14ac:dyDescent="0.3"/>
    <row r="953" hidden="1" x14ac:dyDescent="0.3"/>
    <row r="954" hidden="1" x14ac:dyDescent="0.3"/>
    <row r="955" hidden="1" x14ac:dyDescent="0.3"/>
    <row r="956" hidden="1" x14ac:dyDescent="0.3"/>
    <row r="957" hidden="1" x14ac:dyDescent="0.3"/>
    <row r="958" hidden="1" x14ac:dyDescent="0.3"/>
    <row r="959" hidden="1" x14ac:dyDescent="0.3"/>
    <row r="960" hidden="1" x14ac:dyDescent="0.3"/>
    <row r="961" hidden="1" x14ac:dyDescent="0.3"/>
    <row r="962" hidden="1" x14ac:dyDescent="0.3"/>
    <row r="963" hidden="1" x14ac:dyDescent="0.3"/>
    <row r="964" hidden="1" x14ac:dyDescent="0.3"/>
    <row r="965" hidden="1" x14ac:dyDescent="0.3"/>
    <row r="966" hidden="1" x14ac:dyDescent="0.3"/>
    <row r="967" hidden="1" x14ac:dyDescent="0.3"/>
    <row r="968" hidden="1" x14ac:dyDescent="0.3"/>
    <row r="969" hidden="1" x14ac:dyDescent="0.3"/>
    <row r="970" hidden="1" x14ac:dyDescent="0.3"/>
    <row r="971" hidden="1" x14ac:dyDescent="0.3"/>
    <row r="972" hidden="1" x14ac:dyDescent="0.3"/>
    <row r="973" hidden="1" x14ac:dyDescent="0.3"/>
    <row r="974" hidden="1" x14ac:dyDescent="0.3"/>
    <row r="975" hidden="1" x14ac:dyDescent="0.3"/>
    <row r="976" hidden="1" x14ac:dyDescent="0.3"/>
    <row r="977" hidden="1" x14ac:dyDescent="0.3"/>
    <row r="978" hidden="1" x14ac:dyDescent="0.3"/>
    <row r="979" hidden="1" x14ac:dyDescent="0.3"/>
    <row r="980" hidden="1" x14ac:dyDescent="0.3"/>
    <row r="981" hidden="1" x14ac:dyDescent="0.3"/>
    <row r="982" hidden="1" x14ac:dyDescent="0.3"/>
    <row r="983" hidden="1" x14ac:dyDescent="0.3"/>
    <row r="984" hidden="1" x14ac:dyDescent="0.3"/>
    <row r="985" hidden="1" x14ac:dyDescent="0.3"/>
    <row r="986" hidden="1" x14ac:dyDescent="0.3"/>
    <row r="987" hidden="1" x14ac:dyDescent="0.3"/>
    <row r="988" hidden="1" x14ac:dyDescent="0.3"/>
    <row r="989" hidden="1" x14ac:dyDescent="0.3"/>
    <row r="990" hidden="1" x14ac:dyDescent="0.3"/>
    <row r="991" hidden="1" x14ac:dyDescent="0.3"/>
    <row r="992" hidden="1" x14ac:dyDescent="0.3"/>
    <row r="993" hidden="1" x14ac:dyDescent="0.3"/>
    <row r="994" hidden="1" x14ac:dyDescent="0.3"/>
    <row r="995" hidden="1" x14ac:dyDescent="0.3"/>
    <row r="996" hidden="1" x14ac:dyDescent="0.3"/>
    <row r="997" hidden="1" x14ac:dyDescent="0.3"/>
    <row r="998" hidden="1" x14ac:dyDescent="0.3"/>
    <row r="999" hidden="1" x14ac:dyDescent="0.3"/>
    <row r="1000" hidden="1" x14ac:dyDescent="0.3"/>
    <row r="1001" hidden="1" x14ac:dyDescent="0.3"/>
    <row r="1002" hidden="1" x14ac:dyDescent="0.3"/>
    <row r="1003" hidden="1" x14ac:dyDescent="0.3"/>
    <row r="1004" hidden="1" x14ac:dyDescent="0.3"/>
    <row r="1005" hidden="1" x14ac:dyDescent="0.3"/>
    <row r="1006" hidden="1" x14ac:dyDescent="0.3"/>
    <row r="1007" hidden="1" x14ac:dyDescent="0.3"/>
    <row r="1008" hidden="1" x14ac:dyDescent="0.3"/>
    <row r="1009" hidden="1" x14ac:dyDescent="0.3"/>
    <row r="1010" hidden="1" x14ac:dyDescent="0.3"/>
    <row r="1011" hidden="1" x14ac:dyDescent="0.3"/>
    <row r="1012" hidden="1" x14ac:dyDescent="0.3"/>
    <row r="1013" hidden="1" x14ac:dyDescent="0.3"/>
    <row r="1014" hidden="1" x14ac:dyDescent="0.3"/>
    <row r="1015" hidden="1" x14ac:dyDescent="0.3"/>
    <row r="1016" hidden="1" x14ac:dyDescent="0.3"/>
    <row r="1017" hidden="1" x14ac:dyDescent="0.3"/>
    <row r="1018" hidden="1" x14ac:dyDescent="0.3"/>
    <row r="1019" hidden="1" x14ac:dyDescent="0.3"/>
    <row r="1020" hidden="1" x14ac:dyDescent="0.3"/>
    <row r="1021" hidden="1" x14ac:dyDescent="0.3"/>
    <row r="1022" hidden="1" x14ac:dyDescent="0.3"/>
    <row r="1023" hidden="1" x14ac:dyDescent="0.3"/>
    <row r="1024" hidden="1" x14ac:dyDescent="0.3"/>
    <row r="1025" hidden="1" x14ac:dyDescent="0.3"/>
    <row r="1026" hidden="1" x14ac:dyDescent="0.3"/>
    <row r="1027" hidden="1" x14ac:dyDescent="0.3"/>
    <row r="1028" hidden="1" x14ac:dyDescent="0.3"/>
    <row r="1029" hidden="1" x14ac:dyDescent="0.3"/>
    <row r="1030" hidden="1" x14ac:dyDescent="0.3"/>
    <row r="1031" hidden="1" x14ac:dyDescent="0.3"/>
    <row r="1032" hidden="1" x14ac:dyDescent="0.3"/>
    <row r="1033" hidden="1" x14ac:dyDescent="0.3"/>
    <row r="1034" hidden="1" x14ac:dyDescent="0.3"/>
    <row r="1035" hidden="1" x14ac:dyDescent="0.3"/>
    <row r="1036" hidden="1" x14ac:dyDescent="0.3"/>
    <row r="1037" hidden="1" x14ac:dyDescent="0.3"/>
    <row r="1038" hidden="1" x14ac:dyDescent="0.3"/>
    <row r="1039" hidden="1" x14ac:dyDescent="0.3"/>
    <row r="1040" hidden="1" x14ac:dyDescent="0.3"/>
    <row r="1041" hidden="1" x14ac:dyDescent="0.3"/>
    <row r="1042" hidden="1" x14ac:dyDescent="0.3"/>
    <row r="1043" hidden="1" x14ac:dyDescent="0.3"/>
    <row r="1044" hidden="1" x14ac:dyDescent="0.3"/>
    <row r="1045" hidden="1" x14ac:dyDescent="0.3"/>
    <row r="1046" hidden="1" x14ac:dyDescent="0.3"/>
    <row r="1047" hidden="1" x14ac:dyDescent="0.3"/>
    <row r="1048" hidden="1" x14ac:dyDescent="0.3"/>
    <row r="1049" hidden="1" x14ac:dyDescent="0.3"/>
    <row r="1050" hidden="1" x14ac:dyDescent="0.3"/>
    <row r="1051" hidden="1" x14ac:dyDescent="0.3"/>
    <row r="1052" hidden="1" x14ac:dyDescent="0.3"/>
    <row r="1053" hidden="1" x14ac:dyDescent="0.3"/>
    <row r="1054" hidden="1" x14ac:dyDescent="0.3"/>
    <row r="1055" hidden="1" x14ac:dyDescent="0.3"/>
    <row r="1056" hidden="1" x14ac:dyDescent="0.3"/>
    <row r="1057" hidden="1" x14ac:dyDescent="0.3"/>
    <row r="1058" hidden="1" x14ac:dyDescent="0.3"/>
    <row r="1059" hidden="1" x14ac:dyDescent="0.3"/>
    <row r="1060" hidden="1" x14ac:dyDescent="0.3"/>
    <row r="1061" hidden="1" x14ac:dyDescent="0.3"/>
    <row r="1062" hidden="1" x14ac:dyDescent="0.3"/>
    <row r="1063" hidden="1" x14ac:dyDescent="0.3"/>
    <row r="1064" hidden="1" x14ac:dyDescent="0.3"/>
    <row r="1065" hidden="1" x14ac:dyDescent="0.3"/>
    <row r="1066" hidden="1" x14ac:dyDescent="0.3"/>
    <row r="1067" hidden="1" x14ac:dyDescent="0.3"/>
    <row r="1068" hidden="1" x14ac:dyDescent="0.3"/>
    <row r="1069" hidden="1" x14ac:dyDescent="0.3"/>
    <row r="1070" hidden="1" x14ac:dyDescent="0.3"/>
    <row r="1071" hidden="1" x14ac:dyDescent="0.3"/>
    <row r="1072" hidden="1" x14ac:dyDescent="0.3"/>
    <row r="1073" hidden="1" x14ac:dyDescent="0.3"/>
    <row r="1074" hidden="1" x14ac:dyDescent="0.3"/>
    <row r="1075" hidden="1" x14ac:dyDescent="0.3"/>
    <row r="1076" hidden="1" x14ac:dyDescent="0.3"/>
    <row r="1077" hidden="1" x14ac:dyDescent="0.3"/>
    <row r="1078" x14ac:dyDescent="0.3"/>
    <row r="1079" x14ac:dyDescent="0.3"/>
    <row r="1080" x14ac:dyDescent="0.3"/>
    <row r="1081" x14ac:dyDescent="0.3"/>
    <row r="1082" hidden="1" x14ac:dyDescent="0.3"/>
    <row r="1083" hidden="1" x14ac:dyDescent="0.3"/>
    <row r="1084" hidden="1" x14ac:dyDescent="0.3"/>
    <row r="1085" hidden="1" x14ac:dyDescent="0.3"/>
    <row r="1086" hidden="1" x14ac:dyDescent="0.3"/>
    <row r="1087" hidden="1" x14ac:dyDescent="0.3"/>
    <row r="1088" hidden="1" x14ac:dyDescent="0.3"/>
    <row r="1089" hidden="1" x14ac:dyDescent="0.3"/>
    <row r="1090" hidden="1" x14ac:dyDescent="0.3"/>
    <row r="1091" hidden="1" x14ac:dyDescent="0.3"/>
    <row r="1092" hidden="1" x14ac:dyDescent="0.3"/>
    <row r="1093" hidden="1" x14ac:dyDescent="0.3"/>
    <row r="1094" x14ac:dyDescent="0.3"/>
    <row r="1095" x14ac:dyDescent="0.3"/>
    <row r="1096" x14ac:dyDescent="0.3"/>
    <row r="1097" x14ac:dyDescent="0.3"/>
    <row r="1098" x14ac:dyDescent="0.3"/>
    <row r="1099" hidden="1" x14ac:dyDescent="0.3"/>
    <row r="1100" x14ac:dyDescent="0.3"/>
    <row r="1101" x14ac:dyDescent="0.3"/>
    <row r="1102" hidden="1" x14ac:dyDescent="0.3"/>
    <row r="1103" hidden="1" x14ac:dyDescent="0.3"/>
    <row r="1104" hidden="1" x14ac:dyDescent="0.3"/>
    <row r="1105" hidden="1" x14ac:dyDescent="0.3"/>
    <row r="1106" hidden="1" x14ac:dyDescent="0.3"/>
    <row r="1107" hidden="1" x14ac:dyDescent="0.3"/>
    <row r="1108" hidden="1" x14ac:dyDescent="0.3"/>
    <row r="1109" hidden="1" x14ac:dyDescent="0.3"/>
    <row r="1110" x14ac:dyDescent="0.3"/>
    <row r="1111" x14ac:dyDescent="0.3"/>
    <row r="1112" x14ac:dyDescent="0.3"/>
    <row r="1113" x14ac:dyDescent="0.3"/>
    <row r="1114" x14ac:dyDescent="0.3"/>
    <row r="1115" hidden="1" x14ac:dyDescent="0.3"/>
    <row r="1116" x14ac:dyDescent="0.3"/>
    <row r="1117" x14ac:dyDescent="0.3"/>
    <row r="1118" x14ac:dyDescent="0.3"/>
    <row r="1119" hidden="1" x14ac:dyDescent="0.3"/>
    <row r="1120" x14ac:dyDescent="0.3"/>
    <row r="1121" x14ac:dyDescent="0.3"/>
    <row r="1122" hidden="1" x14ac:dyDescent="0.3"/>
    <row r="1123" hidden="1" x14ac:dyDescent="0.3"/>
    <row r="1124" hidden="1" x14ac:dyDescent="0.3"/>
    <row r="1125" hidden="1" x14ac:dyDescent="0.3"/>
    <row r="1126" x14ac:dyDescent="0.3"/>
    <row r="1127" ht="19.5" hidden="1" customHeight="1" x14ac:dyDescent="0.3"/>
    <row r="1128" x14ac:dyDescent="0.3"/>
    <row r="1129" x14ac:dyDescent="0.3"/>
    <row r="1130" x14ac:dyDescent="0.3"/>
    <row r="1131" hidden="1" x14ac:dyDescent="0.3"/>
    <row r="1132" x14ac:dyDescent="0.3"/>
    <row r="1133" x14ac:dyDescent="0.3"/>
    <row r="1134" x14ac:dyDescent="0.3"/>
    <row r="1135" hidden="1" x14ac:dyDescent="0.3"/>
    <row r="1136" x14ac:dyDescent="0.3"/>
    <row r="1137" x14ac:dyDescent="0.3"/>
    <row r="1138" x14ac:dyDescent="0.3"/>
    <row r="1139" x14ac:dyDescent="0.3"/>
    <row r="1140" x14ac:dyDescent="0.3"/>
    <row r="1141" x14ac:dyDescent="0.3"/>
    <row r="1142" x14ac:dyDescent="0.3"/>
    <row r="1143" x14ac:dyDescent="0.3"/>
    <row r="1144" x14ac:dyDescent="0.3"/>
    <row r="1145" x14ac:dyDescent="0.3"/>
    <row r="1146" x14ac:dyDescent="0.3"/>
    <row r="1147" x14ac:dyDescent="0.3"/>
    <row r="1148" x14ac:dyDescent="0.3"/>
    <row r="1149" x14ac:dyDescent="0.3"/>
    <row r="1150" x14ac:dyDescent="0.3"/>
    <row r="1151" x14ac:dyDescent="0.3"/>
    <row r="1152" x14ac:dyDescent="0.3"/>
    <row r="1153" x14ac:dyDescent="0.3"/>
    <row r="1154" x14ac:dyDescent="0.3"/>
    <row r="1155" x14ac:dyDescent="0.3"/>
    <row r="1156" hidden="1" x14ac:dyDescent="0.3"/>
    <row r="1157" hidden="1" x14ac:dyDescent="0.3"/>
    <row r="1158" x14ac:dyDescent="0.3"/>
    <row r="1159" x14ac:dyDescent="0.3"/>
    <row r="1160" hidden="1" x14ac:dyDescent="0.3"/>
    <row r="1161" x14ac:dyDescent="0.3"/>
    <row r="1162" x14ac:dyDescent="0.3"/>
    <row r="1163" x14ac:dyDescent="0.3"/>
    <row r="1164" x14ac:dyDescent="0.3"/>
  </sheetData>
  <sheetProtection password="EF49" sheet="1" formatCells="0" formatColumns="0" formatRows="0" insertColumns="0" insertRows="0" autoFilter="0" pivotTables="0"/>
  <mergeCells count="2">
    <mergeCell ref="I6:J6"/>
    <mergeCell ref="I16:J16"/>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081"/>
  <sheetViews>
    <sheetView zoomScaleNormal="100" workbookViewId="0">
      <pane xSplit="4" ySplit="4" topLeftCell="E5" activePane="bottomRight" state="frozen"/>
      <selection activeCell="B11" sqref="B11"/>
      <selection pane="topRight" activeCell="B11" sqref="B11"/>
      <selection pane="bottomLeft" activeCell="B11" sqref="B11"/>
      <selection pane="bottomRight"/>
    </sheetView>
  </sheetViews>
  <sheetFormatPr defaultColWidth="9.109375" defaultRowHeight="0" customHeight="1" zeroHeight="1" outlineLevelCol="1" x14ac:dyDescent="0.3"/>
  <cols>
    <col min="1" max="1" width="2.88671875" style="192" customWidth="1"/>
    <col min="2" max="2" width="55.44140625" style="32" customWidth="1"/>
    <col min="3" max="3" width="11.109375" style="32" customWidth="1"/>
    <col min="4" max="4" width="14.5546875" style="200" customWidth="1" outlineLevel="1"/>
    <col min="5" max="6" width="12.88671875" style="32" customWidth="1" outlineLevel="1"/>
    <col min="7" max="8" width="12.88671875" style="18" customWidth="1" outlineLevel="1"/>
    <col min="9" max="10" width="12.88671875" style="115" customWidth="1" outlineLevel="1"/>
    <col min="11" max="26" width="9.109375" style="18" outlineLevel="1"/>
    <col min="27" max="27" width="9.5546875" style="18" bestFit="1" customWidth="1"/>
    <col min="28" max="45" width="9.109375" style="18"/>
    <col min="46" max="52" width="9.109375" style="18" outlineLevel="1"/>
    <col min="53" max="16384" width="9.109375" style="18"/>
  </cols>
  <sheetData>
    <row r="1" spans="1:16" s="195" customFormat="1" ht="14.25" customHeight="1" x14ac:dyDescent="0.3">
      <c r="A1" s="189" t="s">
        <v>962</v>
      </c>
      <c r="B1" s="193">
        <v>2</v>
      </c>
      <c r="C1" s="193">
        <v>3</v>
      </c>
      <c r="D1" s="193">
        <v>4</v>
      </c>
      <c r="E1" s="193">
        <v>10</v>
      </c>
      <c r="F1" s="193">
        <v>11</v>
      </c>
      <c r="G1" s="194">
        <v>12</v>
      </c>
      <c r="H1" s="194">
        <v>13</v>
      </c>
      <c r="I1" s="194">
        <v>14</v>
      </c>
      <c r="J1" s="194">
        <v>15</v>
      </c>
    </row>
    <row r="2" spans="1:16" ht="22.8" x14ac:dyDescent="0.3">
      <c r="A2" s="190" t="s">
        <v>363</v>
      </c>
      <c r="B2" s="5" t="str">
        <f>IF(Content!$D$6=1,VLOOKUP(People!$A2,TranslationData!$A:$AB,People!B$1,FALSE),VLOOKUP(People!$A2,TranslationData!$A:$AB,People!B$1+14,FALSE))</f>
        <v>People¹</v>
      </c>
      <c r="C2" s="6"/>
      <c r="D2" s="173"/>
      <c r="E2" s="4"/>
      <c r="F2" s="4"/>
    </row>
    <row r="3" spans="1:16" ht="13.8" x14ac:dyDescent="0.3">
      <c r="A3" s="190"/>
      <c r="B3" s="4"/>
      <c r="C3" s="42"/>
      <c r="D3" s="173"/>
      <c r="E3" s="4"/>
      <c r="F3" s="4"/>
    </row>
    <row r="4" spans="1:16" ht="11.25" customHeight="1" thickBot="1" x14ac:dyDescent="0.35">
      <c r="A4" s="190" t="s">
        <v>933</v>
      </c>
      <c r="B4" s="8"/>
      <c r="C4" s="8"/>
      <c r="D4" s="9" t="str">
        <f>IF(Content!$D$6=1,VLOOKUP(People!$A4,TranslationData!$A:$AB,People!D$1,FALSE),VLOOKUP(People!$A4,TranslationData!$A:$AB,People!D$1+14,FALSE))</f>
        <v>Units</v>
      </c>
      <c r="E4" s="9">
        <v>2019</v>
      </c>
      <c r="F4" s="9">
        <v>2020</v>
      </c>
      <c r="G4" s="9">
        <v>2021</v>
      </c>
      <c r="H4" s="9">
        <v>2022</v>
      </c>
      <c r="I4" s="9">
        <v>2023</v>
      </c>
      <c r="J4" s="384">
        <v>2024</v>
      </c>
    </row>
    <row r="5" spans="1:16" ht="11.25" customHeight="1" thickTop="1" x14ac:dyDescent="0.3">
      <c r="A5" s="190"/>
      <c r="B5" s="10"/>
      <c r="C5" s="10"/>
      <c r="D5" s="196"/>
      <c r="E5" s="11"/>
      <c r="F5" s="11"/>
    </row>
    <row r="6" spans="1:16" s="115" customFormat="1" ht="24.9" customHeight="1" x14ac:dyDescent="0.25">
      <c r="A6" s="190" t="s">
        <v>380</v>
      </c>
      <c r="B6" s="275" t="str">
        <f>IF(Content!$D$6=1,VLOOKUP(People!$A6,TranslationData!$A:$AB,People!B$1,FALSE),VLOOKUP(People!$A6,TranslationData!$A:$AB,People!B$1+14,FALSE))</f>
        <v>Headcount and turnover</v>
      </c>
      <c r="C6" s="272"/>
      <c r="D6" s="172"/>
      <c r="E6" s="272"/>
      <c r="F6" s="276"/>
      <c r="G6" s="446" t="s">
        <v>2304</v>
      </c>
      <c r="H6" s="446"/>
      <c r="I6" s="446"/>
      <c r="J6" s="446"/>
    </row>
    <row r="7" spans="1:16" s="115" customFormat="1" ht="11.25" customHeight="1" x14ac:dyDescent="0.3">
      <c r="A7" s="190" t="s">
        <v>384</v>
      </c>
      <c r="B7" s="127" t="str">
        <f>IF(Content!$D$6=1,VLOOKUP(People!$A7,TranslationData!$A:$AB,People!B$1,FALSE),VLOOKUP(People!$A7,TranslationData!$A:$AB,People!B$1+14,FALSE))</f>
        <v>Employees</v>
      </c>
      <c r="C7" s="76"/>
      <c r="D7" s="197"/>
      <c r="E7" s="76"/>
      <c r="F7" s="76"/>
      <c r="G7" s="76"/>
      <c r="H7" s="76"/>
      <c r="I7" s="76"/>
      <c r="J7" s="377"/>
    </row>
    <row r="8" spans="1:16" s="115" customFormat="1" ht="10.199999999999999" x14ac:dyDescent="0.3">
      <c r="A8" s="202" t="s">
        <v>385</v>
      </c>
      <c r="B8" s="121" t="str">
        <f>IF(Content!$D$6=1,VLOOKUP(People!$A8,TranslationData!$A:$AB,People!B$1,FALSE),VLOOKUP(People!$A8,TranslationData!$A:$AB,People!B$1+14,FALSE))</f>
        <v xml:space="preserve">Average headcount </v>
      </c>
      <c r="C8" s="127"/>
      <c r="D8" s="115" t="str">
        <f>IF(Content!$D$6=1,VLOOKUP(People!$A8,TranslationData!$A:$AB,People!D$1,FALSE),VLOOKUP(People!$A8,TranslationData!$A:$AB,People!D$1+14,FALSE))</f>
        <v>number</v>
      </c>
      <c r="E8" s="21">
        <f>VLOOKUP(People!$A8,TranslationData!$A:$AB,People!E$1,FALSE)</f>
        <v>2489</v>
      </c>
      <c r="F8" s="21">
        <f>VLOOKUP(People!$A8,TranslationData!$A:$AB,People!F$1,FALSE)</f>
        <v>2633</v>
      </c>
      <c r="G8" s="21">
        <f>VLOOKUP(People!$A8,TranslationData!$A:$AB,People!G$1,FALSE)</f>
        <v>2889</v>
      </c>
      <c r="H8" s="21">
        <f>VLOOKUP(People!$A8,TranslationData!$A:$AB,People!H$1,FALSE)</f>
        <v>3219</v>
      </c>
      <c r="I8" s="21">
        <f>VLOOKUP(People!$A8,TranslationData!$A:$AB,People!I$1,FALSE)</f>
        <v>3202</v>
      </c>
      <c r="J8" s="378">
        <f>VLOOKUP(People!$A8,TranslationData!$A:$AB,People!J$1,FALSE)</f>
        <v>3577</v>
      </c>
    </row>
    <row r="9" spans="1:16" s="115" customFormat="1" ht="10.199999999999999" x14ac:dyDescent="0.3">
      <c r="A9" s="190" t="s">
        <v>386</v>
      </c>
      <c r="B9" s="128" t="str">
        <f>IF(Content!$D$6=1,VLOOKUP(People!$A9,TranslationData!$A:$AB,People!B$1,FALSE),VLOOKUP(People!$A9,TranslationData!$A:$AB,People!B$1+14,FALSE))</f>
        <v>Headcount as of 31 Dec</v>
      </c>
      <c r="C9" s="141"/>
      <c r="D9" s="115" t="str">
        <f>IF(Content!$D$6=1,VLOOKUP(People!$A9,TranslationData!$A:$AB,People!D$1,FALSE),VLOOKUP(People!$A9,TranslationData!$A:$AB,People!D$1+14,FALSE))</f>
        <v>number</v>
      </c>
      <c r="E9" s="115">
        <f>VLOOKUP(People!$A9,TranslationData!$A:$AB,People!E$1,FALSE)</f>
        <v>2590</v>
      </c>
      <c r="F9" s="115">
        <f>VLOOKUP(People!$A9,TranslationData!$A:$AB,People!F$1,FALSE)</f>
        <v>2760</v>
      </c>
      <c r="G9" s="115">
        <f>VLOOKUP(People!$A9,TranslationData!$A:$AB,People!G$1,FALSE)</f>
        <v>2995</v>
      </c>
      <c r="H9" s="115">
        <f>VLOOKUP(People!$A9,TranslationData!$A:$AB,People!H$1,FALSE)</f>
        <v>3292</v>
      </c>
      <c r="I9" s="115">
        <f>VLOOKUP(People!$A9,TranslationData!$A:$AB,People!I$1,FALSE)</f>
        <v>3423</v>
      </c>
      <c r="J9" s="379">
        <f>VLOOKUP(People!$A9,TranslationData!$A:$AB,People!J$1,FALSE)</f>
        <v>3699</v>
      </c>
    </row>
    <row r="10" spans="1:16" s="115" customFormat="1" ht="10.199999999999999" x14ac:dyDescent="0.3">
      <c r="A10" s="190" t="s">
        <v>387</v>
      </c>
      <c r="B10" s="127" t="str">
        <f>IF(Content!$D$6=1,VLOOKUP(People!$A10,TranslationData!$A:$AB,People!B$1,FALSE),VLOOKUP(People!$A10,TranslationData!$A:$AB,People!B$1+14,FALSE))</f>
        <v>Contractors working on Solidcore's territories (as of 31 Dec)</v>
      </c>
      <c r="C10" s="141"/>
      <c r="D10" s="115" t="str">
        <f>IF(Content!$D$6=1,VLOOKUP(People!$A10,TranslationData!$A:$AB,People!D$1,FALSE),VLOOKUP(People!$A10,TranslationData!$A:$AB,People!D$1+14,FALSE))</f>
        <v>number</v>
      </c>
      <c r="E10" s="115">
        <f>VLOOKUP(People!$A10,TranslationData!$A:$AB,People!E$1,FALSE)</f>
        <v>1495</v>
      </c>
      <c r="F10" s="115">
        <f>VLOOKUP(People!$A10,TranslationData!$A:$AB,People!F$1,FALSE)</f>
        <v>1816</v>
      </c>
      <c r="G10" s="115">
        <f>VLOOKUP(People!$A10,TranslationData!$A:$AB,People!G$1,FALSE)</f>
        <v>1833</v>
      </c>
      <c r="H10" s="115">
        <f>VLOOKUP(People!$A10,TranslationData!$A:$AB,People!H$1,FALSE)</f>
        <v>1866</v>
      </c>
      <c r="I10" s="115">
        <f>VLOOKUP(People!$A10,TranslationData!$A:$AB,People!I$1,FALSE)</f>
        <v>1959</v>
      </c>
      <c r="J10" s="379">
        <f>VLOOKUP(People!$A10,TranslationData!$A:$AB,People!J$1,FALSE)</f>
        <v>2139</v>
      </c>
    </row>
    <row r="11" spans="1:16" s="115" customFormat="1" ht="10.199999999999999" x14ac:dyDescent="0.3">
      <c r="A11" s="190" t="s">
        <v>388</v>
      </c>
      <c r="B11" s="127" t="str">
        <f>IF(Content!$D$6=1,VLOOKUP(People!$A11,TranslationData!$A:$AB,People!B$1,FALSE),VLOOKUP(People!$A11,TranslationData!$A:$AB,People!B$1+14,FALSE))</f>
        <v>New employee hires during the reporting period</v>
      </c>
      <c r="C11" s="127"/>
      <c r="D11" s="115" t="str">
        <f>IF(Content!$D$6=1,VLOOKUP(People!$A11,TranslationData!$A:$AB,People!D$1,FALSE),VLOOKUP(People!$A11,TranslationData!$A:$AB,People!D$1+14,FALSE))</f>
        <v>number</v>
      </c>
      <c r="E11" s="115">
        <f>VLOOKUP(People!$A11,TranslationData!$A:$AB,People!E$1,FALSE)</f>
        <v>640</v>
      </c>
      <c r="F11" s="115">
        <f>VLOOKUP(People!$A11,TranslationData!$A:$AB,People!F$1,FALSE)</f>
        <v>524</v>
      </c>
      <c r="G11" s="115">
        <f>VLOOKUP(People!$A11,TranslationData!$A:$AB,People!G$1,FALSE)</f>
        <v>615</v>
      </c>
      <c r="H11" s="115">
        <f>VLOOKUP(People!$A11,TranslationData!$A:$AB,People!H$1,FALSE)</f>
        <v>753</v>
      </c>
      <c r="I11" s="115">
        <f>VLOOKUP(People!$A11,TranslationData!$A:$AB,People!I$1,FALSE)</f>
        <v>690</v>
      </c>
      <c r="J11" s="379">
        <f>VLOOKUP(People!$A11,TranslationData!$A:$AB,People!J$1,FALSE)</f>
        <v>852</v>
      </c>
    </row>
    <row r="12" spans="1:16" s="115" customFormat="1" ht="10.199999999999999" x14ac:dyDescent="0.3">
      <c r="A12" s="190" t="s">
        <v>389</v>
      </c>
      <c r="B12" s="128" t="str">
        <f>IF(Content!$D$6=1,VLOOKUP(People!$A12,TranslationData!$A:$AB,People!B$1,FALSE),VLOOKUP(People!$A12,TranslationData!$A:$AB,People!B$1+14,FALSE))</f>
        <v>Female</v>
      </c>
      <c r="C12" s="127"/>
      <c r="D12" s="115" t="str">
        <f>IF(Content!$D$6=1,VLOOKUP(People!$A12,TranslationData!$A:$AB,People!D$1,FALSE),VLOOKUP(People!$A12,TranslationData!$A:$AB,People!D$1+14,FALSE))</f>
        <v>number</v>
      </c>
      <c r="E12" s="115">
        <f>VLOOKUP(People!$A12,TranslationData!$A:$AB,People!E$1,FALSE)</f>
        <v>195</v>
      </c>
      <c r="F12" s="115">
        <f>VLOOKUP(People!$A12,TranslationData!$A:$AB,People!F$1,FALSE)</f>
        <v>113</v>
      </c>
      <c r="G12" s="115">
        <f>VLOOKUP(People!$A12,TranslationData!$A:$AB,People!G$1,FALSE)</f>
        <v>115</v>
      </c>
      <c r="H12" s="115">
        <f>VLOOKUP(People!$A12,TranslationData!$A:$AB,People!H$1,FALSE)</f>
        <v>159</v>
      </c>
      <c r="I12" s="115">
        <f>VLOOKUP(People!$A12,TranslationData!$A:$AB,People!I$1,FALSE)</f>
        <v>143</v>
      </c>
      <c r="J12" s="379">
        <f>VLOOKUP(People!$A12,TranslationData!$A:$AB,People!J$1,FALSE)</f>
        <v>194</v>
      </c>
    </row>
    <row r="13" spans="1:16" s="115" customFormat="1" ht="10.199999999999999" x14ac:dyDescent="0.3">
      <c r="A13" s="190" t="s">
        <v>390</v>
      </c>
      <c r="B13" s="128" t="str">
        <f>IF(Content!$D$6=1,VLOOKUP(People!$A13,TranslationData!$A:$AB,People!B$1,FALSE),VLOOKUP(People!$A13,TranslationData!$A:$AB,People!B$1+14,FALSE))</f>
        <v>Male</v>
      </c>
      <c r="C13" s="127"/>
      <c r="D13" s="115" t="str">
        <f>IF(Content!$D$6=1,VLOOKUP(People!$A13,TranslationData!$A:$AB,People!D$1,FALSE),VLOOKUP(People!$A13,TranslationData!$A:$AB,People!D$1+14,FALSE))</f>
        <v>number</v>
      </c>
      <c r="E13" s="115">
        <f>VLOOKUP(People!$A13,TranslationData!$A:$AB,People!E$1,FALSE)</f>
        <v>445</v>
      </c>
      <c r="F13" s="115">
        <f>VLOOKUP(People!$A13,TranslationData!$A:$AB,People!F$1,FALSE)</f>
        <v>411</v>
      </c>
      <c r="G13" s="115">
        <f>VLOOKUP(People!$A13,TranslationData!$A:$AB,People!G$1,FALSE)</f>
        <v>500</v>
      </c>
      <c r="H13" s="115">
        <f>VLOOKUP(People!$A13,TranslationData!$A:$AB,People!H$1,FALSE)</f>
        <v>594</v>
      </c>
      <c r="I13" s="115">
        <f>VLOOKUP(People!$A13,TranslationData!$A:$AB,People!I$1,FALSE)</f>
        <v>547</v>
      </c>
      <c r="J13" s="379">
        <f>VLOOKUP(People!$A13,TranslationData!$A:$AB,People!J$1,FALSE)</f>
        <v>658</v>
      </c>
    </row>
    <row r="14" spans="1:16" s="115" customFormat="1" ht="10.199999999999999" x14ac:dyDescent="0.3">
      <c r="A14" s="190" t="s">
        <v>391</v>
      </c>
      <c r="B14" s="127" t="str">
        <f>IF(Content!$D$6=1,VLOOKUP(People!$A14,TranslationData!$A:$AB,People!B$1,FALSE),VLOOKUP(People!$A14,TranslationData!$A:$AB,People!B$1+14,FALSE))</f>
        <v>Turnover</v>
      </c>
      <c r="C14" s="127"/>
      <c r="D14" s="24"/>
      <c r="E14" s="39"/>
      <c r="F14" s="39"/>
      <c r="G14" s="39"/>
      <c r="H14" s="95"/>
      <c r="I14" s="95"/>
      <c r="J14" s="380"/>
    </row>
    <row r="15" spans="1:16" s="115" customFormat="1" ht="10.199999999999999" x14ac:dyDescent="0.3">
      <c r="A15" s="190" t="s">
        <v>394</v>
      </c>
      <c r="B15" s="128" t="str">
        <f>IF(Content!$D$6=1,VLOOKUP(People!$A15,TranslationData!$A:$AB,People!B$1,FALSE),VLOOKUP(People!$A15,TranslationData!$A:$AB,People!B$1+14,FALSE))</f>
        <v>Voluntary turnover²</v>
      </c>
      <c r="C15" s="141"/>
      <c r="D15" s="115" t="str">
        <f>IF(Content!$D$6=1,VLOOKUP(People!$A15,TranslationData!$A:$AB,People!D$1,FALSE),VLOOKUP(People!$A15,TranslationData!$A:$AB,People!D$1+14,FALSE))</f>
        <v>%</v>
      </c>
      <c r="E15" s="145">
        <f>VLOOKUP(People!$A15,TranslationData!$A:$AB,People!E$1,FALSE)</f>
        <v>4.2</v>
      </c>
      <c r="F15" s="145">
        <f>VLOOKUP(People!$A15,TranslationData!$A:$AB,People!F$1,FALSE)</f>
        <v>2.8</v>
      </c>
      <c r="G15" s="145">
        <f>VLOOKUP(People!$A15,TranslationData!$A:$AB,People!G$1,FALSE)</f>
        <v>4.4000000000000004</v>
      </c>
      <c r="H15" s="146">
        <f>VLOOKUP(People!$A15,TranslationData!$A:$AB,People!H$1,FALSE)</f>
        <v>4.5999999999999996</v>
      </c>
      <c r="I15" s="146">
        <f>VLOOKUP(People!$A15,TranslationData!$A:$AB,People!I$1,FALSE)</f>
        <v>1.4</v>
      </c>
      <c r="J15" s="381">
        <f>VLOOKUP(People!$A15,TranslationData!$A:$AB,People!J$1,FALSE)</f>
        <v>2</v>
      </c>
      <c r="L15" s="24"/>
      <c r="M15" s="24"/>
      <c r="N15" s="24"/>
      <c r="O15" s="24"/>
      <c r="P15" s="24"/>
    </row>
    <row r="16" spans="1:16" s="115" customFormat="1" ht="10.199999999999999" x14ac:dyDescent="0.3">
      <c r="A16" s="190" t="s">
        <v>395</v>
      </c>
      <c r="B16" s="120" t="str">
        <f>IF(Content!$D$6=1,VLOOKUP(People!$A16,TranslationData!$A:$AB,People!B$1,FALSE),VLOOKUP(People!$A16,TranslationData!$A:$AB,People!B$1+14,FALSE))</f>
        <v>Female</v>
      </c>
      <c r="C16" s="141"/>
      <c r="D16" s="115" t="str">
        <f>IF(Content!$D$6=1,VLOOKUP(People!$A16,TranslationData!$A:$AB,People!D$1,FALSE),VLOOKUP(People!$A16,TranslationData!$A:$AB,People!D$1+14,FALSE))</f>
        <v>%</v>
      </c>
      <c r="E16" s="145">
        <f>VLOOKUP(People!$A16,TranslationData!$A:$AB,People!E$1,FALSE)</f>
        <v>3.4</v>
      </c>
      <c r="F16" s="145">
        <f>VLOOKUP(People!$A16,TranslationData!$A:$AB,People!F$1,FALSE)</f>
        <v>3.1</v>
      </c>
      <c r="G16" s="145">
        <f>VLOOKUP(People!$A16,TranslationData!$A:$AB,People!G$1,FALSE)</f>
        <v>4.4000000000000004</v>
      </c>
      <c r="H16" s="146">
        <f>VLOOKUP(People!$A16,TranslationData!$A:$AB,People!H$1,FALSE)</f>
        <v>2.9</v>
      </c>
      <c r="I16" s="146">
        <f>VLOOKUP(People!$A16,TranslationData!$A:$AB,People!I$1,FALSE)</f>
        <v>2.5</v>
      </c>
      <c r="J16" s="381">
        <f>VLOOKUP(People!$A16,TranslationData!$A:$AB,People!J$1,FALSE)</f>
        <v>2</v>
      </c>
    </row>
    <row r="17" spans="1:16" s="115" customFormat="1" ht="10.199999999999999" x14ac:dyDescent="0.3">
      <c r="A17" s="190" t="s">
        <v>396</v>
      </c>
      <c r="B17" s="120" t="str">
        <f>IF(Content!$D$6=1,VLOOKUP(People!$A17,TranslationData!$A:$AB,People!B$1,FALSE),VLOOKUP(People!$A17,TranslationData!$A:$AB,People!B$1+14,FALSE))</f>
        <v>Male</v>
      </c>
      <c r="C17" s="141"/>
      <c r="D17" s="115" t="str">
        <f>IF(Content!$D$6=1,VLOOKUP(People!$A17,TranslationData!$A:$AB,People!D$1,FALSE),VLOOKUP(People!$A17,TranslationData!$A:$AB,People!D$1+14,FALSE))</f>
        <v>%</v>
      </c>
      <c r="E17" s="145">
        <f>VLOOKUP(People!$A17,TranslationData!$A:$AB,People!E$1,FALSE)</f>
        <v>4.3</v>
      </c>
      <c r="F17" s="145">
        <f>VLOOKUP(People!$A17,TranslationData!$A:$AB,People!F$1,FALSE)</f>
        <v>2.7</v>
      </c>
      <c r="G17" s="145">
        <f>VLOOKUP(People!$A17,TranslationData!$A:$AB,People!G$1,FALSE)</f>
        <v>4.7</v>
      </c>
      <c r="H17" s="146">
        <f>VLOOKUP(People!$A17,TranslationData!$A:$AB,People!H$1,FALSE)</f>
        <v>5.0999999999999996</v>
      </c>
      <c r="I17" s="146">
        <f>VLOOKUP(People!$A17,TranslationData!$A:$AB,People!I$1,FALSE)</f>
        <v>1.1000000000000001</v>
      </c>
      <c r="J17" s="381">
        <f>VLOOKUP(People!$A17,TranslationData!$A:$AB,People!J$1,FALSE)</f>
        <v>1.9</v>
      </c>
    </row>
    <row r="18" spans="1:16" s="115" customFormat="1" ht="10.199999999999999" x14ac:dyDescent="0.3">
      <c r="A18" s="190" t="s">
        <v>397</v>
      </c>
      <c r="B18" s="128" t="str">
        <f>IF(Content!$D$6=1,VLOOKUP(People!$A18,TranslationData!$A:$AB,People!B$1,FALSE),VLOOKUP(People!$A18,TranslationData!$A:$AB,People!B$1+14,FALSE))</f>
        <v>Involuntary turnover³</v>
      </c>
      <c r="D18" s="115" t="str">
        <f>IF(Content!$D$6=1,VLOOKUP(People!$A18,TranslationData!$A:$AB,People!D$1,FALSE),VLOOKUP(People!$A18,TranslationData!$A:$AB,People!D$1+14,FALSE))</f>
        <v>%</v>
      </c>
      <c r="E18" s="145" t="str">
        <f>VLOOKUP(People!$A18,TranslationData!$A:$AB,People!E$1,FALSE)</f>
        <v>N/A</v>
      </c>
      <c r="F18" s="145" t="str">
        <f>VLOOKUP(People!$A18,TranslationData!$A:$AB,People!F$1,FALSE)</f>
        <v>N/A</v>
      </c>
      <c r="G18" s="145">
        <f>VLOOKUP(People!$A18,TranslationData!$A:$AB,People!G$1,FALSE)</f>
        <v>0.6</v>
      </c>
      <c r="H18" s="146">
        <f>VLOOKUP(People!$A18,TranslationData!$A:$AB,People!H$1,FALSE)</f>
        <v>0.7</v>
      </c>
      <c r="I18" s="146">
        <f>VLOOKUP(People!$A18,TranslationData!$A:$AB,People!I$1,FALSE)</f>
        <v>0.4</v>
      </c>
      <c r="J18" s="381">
        <f>VLOOKUP(People!$A18,TranslationData!$A:$AB,People!J$1,FALSE)</f>
        <v>0.3</v>
      </c>
    </row>
    <row r="19" spans="1:16" s="115" customFormat="1" ht="20.399999999999999" x14ac:dyDescent="0.2">
      <c r="A19" s="190" t="s">
        <v>392</v>
      </c>
      <c r="B19" s="231" t="str">
        <f>IF(Content!$D$6=1,VLOOKUP(People!$A19,TranslationData!$A:$AB,People!B$1,FALSE),VLOOKUP(People!$A19,TranslationData!$A:$AB,People!B$1+14,FALSE))</f>
        <v>Percentage of employees at operating sites covered by collective bargaining agreements</v>
      </c>
      <c r="C19" s="127"/>
      <c r="D19" s="222" t="str">
        <f>IF(Content!$D$6=1,VLOOKUP(People!$A19,TranslationData!$A:$AB,People!D$1,FALSE),VLOOKUP(People!$A19,TranslationData!$A:$AB,People!D$1+14,FALSE))</f>
        <v>%</v>
      </c>
      <c r="E19" s="232">
        <f>VLOOKUP(People!$A19,TranslationData!$A:$AB,People!E$1,FALSE)</f>
        <v>100</v>
      </c>
      <c r="F19" s="232">
        <f>VLOOKUP(People!$A19,TranslationData!$A:$AB,People!F$1,FALSE)</f>
        <v>100</v>
      </c>
      <c r="G19" s="232">
        <f>VLOOKUP(People!$A19,TranslationData!$A:$AB,People!G$1,FALSE)</f>
        <v>100</v>
      </c>
      <c r="H19" s="232">
        <f>VLOOKUP(People!$A19,TranslationData!$A:$AB,People!H$1,FALSE)</f>
        <v>100</v>
      </c>
      <c r="I19" s="232">
        <f>VLOOKUP(People!$A19,TranslationData!$A:$AB,People!I$1,FALSE)</f>
        <v>100</v>
      </c>
      <c r="J19" s="382">
        <f>VLOOKUP(People!$A19,TranslationData!$A:$AB,People!J$1,FALSE)</f>
        <v>100</v>
      </c>
    </row>
    <row r="20" spans="1:16" s="115" customFormat="1" ht="24" customHeight="1" x14ac:dyDescent="0.2">
      <c r="A20" s="190" t="s">
        <v>393</v>
      </c>
      <c r="B20" s="428" t="str">
        <f>IF(Content!$D$6=1,VLOOKUP(People!$A20,TranslationData!$A:$AB,People!B$1,FALSE),VLOOKUP(People!$A20,TranslationData!$A:$AB,People!B$1+14,FALSE))</f>
        <v>Percentage of all employees covered by collective bargaining agreements</v>
      </c>
      <c r="C20" s="127"/>
      <c r="D20" s="222" t="str">
        <f>IF(Content!$D$6=1,VLOOKUP(People!$A20,TranslationData!$A:$AB,People!D$1,FALSE),VLOOKUP(People!$A20,TranslationData!$A:$AB,People!D$1+14,FALSE))</f>
        <v>%</v>
      </c>
      <c r="E20" s="232">
        <f>VLOOKUP(People!$A20,TranslationData!$A:$AB,People!E$1,FALSE)</f>
        <v>98</v>
      </c>
      <c r="F20" s="232">
        <f>VLOOKUP(People!$A20,TranslationData!$A:$AB,People!F$1,FALSE)</f>
        <v>97</v>
      </c>
      <c r="G20" s="232">
        <f>VLOOKUP(People!$A20,TranslationData!$A:$AB,People!G$1,FALSE)</f>
        <v>93</v>
      </c>
      <c r="H20" s="233">
        <f>VLOOKUP(People!$A20,TranslationData!$A:$AB,People!H$1,FALSE)</f>
        <v>93</v>
      </c>
      <c r="I20" s="233">
        <f>VLOOKUP(People!$A20,TranslationData!$A:$AB,People!I$1,FALSE)</f>
        <v>91</v>
      </c>
      <c r="J20" s="383">
        <f>VLOOKUP(People!$A20,TranslationData!$A:$AB,People!J$1,FALSE)</f>
        <v>89</v>
      </c>
    </row>
    <row r="21" spans="1:16" s="115" customFormat="1" ht="10.199999999999999" x14ac:dyDescent="0.3">
      <c r="A21" s="190"/>
      <c r="B21" s="141"/>
      <c r="D21" s="25"/>
      <c r="E21" s="25"/>
      <c r="F21" s="25"/>
      <c r="G21" s="36"/>
    </row>
    <row r="22" spans="1:16" ht="24.9" customHeight="1" x14ac:dyDescent="0.25">
      <c r="A22" s="190" t="s">
        <v>398</v>
      </c>
      <c r="B22" s="275" t="str">
        <f>IF(Content!$D$6=1,VLOOKUP(People!$A22,TranslationData!$A:$AB,People!B$1,FALSE),VLOOKUP(People!$A22,TranslationData!$A:$AB,People!B$1+14,FALSE))</f>
        <v>Gender diversity</v>
      </c>
      <c r="C22" s="272"/>
      <c r="D22" s="172"/>
      <c r="E22" s="272"/>
      <c r="F22" s="272"/>
      <c r="G22" s="272"/>
      <c r="H22" s="276"/>
      <c r="I22" s="444" t="s">
        <v>2005</v>
      </c>
      <c r="J22" s="444"/>
    </row>
    <row r="23" spans="1:16" ht="10.199999999999999" x14ac:dyDescent="0.3">
      <c r="A23" s="191" t="s">
        <v>399</v>
      </c>
      <c r="B23" s="123" t="str">
        <f>IF(Content!$D$6=1,VLOOKUP(People!$A23,TranslationData!$A:$AB,People!B$1,FALSE),VLOOKUP(People!$A23,TranslationData!$A:$AB,People!B$1+14,FALSE))</f>
        <v>Percentage of female employees</v>
      </c>
      <c r="C23" s="123"/>
      <c r="D23" s="115" t="str">
        <f>IF(Content!$D$6=1,VLOOKUP(People!$A23,TranslationData!$A:$AB,People!D$1,FALSE),VLOOKUP(People!$A23,TranslationData!$A:$AB,People!D$1+14,FALSE))</f>
        <v>%</v>
      </c>
      <c r="E23" s="35">
        <f>VLOOKUP(People!$A23,TranslationData!$A:$AB,People!E$1,FALSE)</f>
        <v>18</v>
      </c>
      <c r="F23" s="35">
        <f>VLOOKUP(People!$A23,TranslationData!$A:$AB,People!F$1,FALSE)</f>
        <v>18</v>
      </c>
      <c r="G23" s="35">
        <f>VLOOKUP(People!$A23,TranslationData!$A:$AB,People!G$1,FALSE)</f>
        <v>19</v>
      </c>
      <c r="H23" s="35">
        <f>VLOOKUP(People!$A23,TranslationData!$A:$AB,People!H$1,FALSE)</f>
        <v>20</v>
      </c>
      <c r="I23" s="35">
        <f>VLOOKUP(People!$A23,TranslationData!$A:$AB,People!I$1,FALSE)</f>
        <v>20</v>
      </c>
      <c r="J23" s="387">
        <f>VLOOKUP(People!$A23,TranslationData!$A:$AB,People!J$1,FALSE)</f>
        <v>21</v>
      </c>
      <c r="L23" s="115"/>
      <c r="M23" s="115"/>
      <c r="N23" s="115"/>
      <c r="O23" s="115"/>
      <c r="P23" s="115"/>
    </row>
    <row r="24" spans="1:16" ht="10.199999999999999" x14ac:dyDescent="0.3">
      <c r="A24" s="191" t="s">
        <v>400</v>
      </c>
      <c r="B24" s="23" t="str">
        <f>IF(Content!$D$6=1,VLOOKUP(People!$A24,TranslationData!$A:$AB,People!B$1,FALSE),VLOOKUP(People!$A24,TranslationData!$A:$AB,People!B$1+14,FALSE))</f>
        <v>Percentage of female managers⁴</v>
      </c>
      <c r="C24" s="17"/>
      <c r="D24" s="115" t="str">
        <f>IF(Content!$D$6=1,VLOOKUP(People!$A24,TranslationData!$A:$AB,People!D$1,FALSE),VLOOKUP(People!$A24,TranslationData!$A:$AB,People!D$1+14,FALSE))</f>
        <v>%</v>
      </c>
      <c r="E24" s="35">
        <f>VLOOKUP(People!$A24,TranslationData!$A:$AB,People!E$1,FALSE)</f>
        <v>20</v>
      </c>
      <c r="F24" s="35">
        <f>VLOOKUP(People!$A24,TranslationData!$A:$AB,People!F$1,FALSE)</f>
        <v>21</v>
      </c>
      <c r="G24" s="35">
        <f>VLOOKUP(People!$A24,TranslationData!$A:$AB,People!G$1,FALSE)</f>
        <v>22</v>
      </c>
      <c r="H24" s="35">
        <f>VLOOKUP(People!$A24,TranslationData!$A:$AB,People!H$1,FALSE)</f>
        <v>22</v>
      </c>
      <c r="I24" s="35">
        <f>VLOOKUP(People!$A24,TranslationData!$A:$AB,People!I$1,FALSE)</f>
        <v>21</v>
      </c>
      <c r="J24" s="387">
        <f>VLOOKUP(People!$A24,TranslationData!$A:$AB,People!J$1,FALSE)</f>
        <v>24</v>
      </c>
      <c r="L24" s="115"/>
      <c r="M24" s="115"/>
      <c r="N24" s="115"/>
      <c r="O24" s="115"/>
      <c r="P24" s="115"/>
    </row>
    <row r="25" spans="1:16" ht="10.199999999999999" x14ac:dyDescent="0.3">
      <c r="A25" s="191" t="s">
        <v>401</v>
      </c>
      <c r="B25" s="23" t="str">
        <f>IF(Content!$D$6=1,VLOOKUP(People!$A25,TranslationData!$A:$AB,People!B$1,FALSE),VLOOKUP(People!$A25,TranslationData!$A:$AB,People!B$1+14,FALSE))</f>
        <v>Percentage of female qualified personnel⁵</v>
      </c>
      <c r="C25" s="17"/>
      <c r="D25" s="115" t="str">
        <f>IF(Content!$D$6=1,VLOOKUP(People!$A25,TranslationData!$A:$AB,People!D$1,FALSE),VLOOKUP(People!$A25,TranslationData!$A:$AB,People!D$1+14,FALSE))</f>
        <v>%</v>
      </c>
      <c r="E25" s="35">
        <f>VLOOKUP(People!$A25,TranslationData!$A:$AB,People!E$1,FALSE)</f>
        <v>34</v>
      </c>
      <c r="F25" s="35">
        <f>VLOOKUP(People!$A25,TranslationData!$A:$AB,People!F$1,FALSE)</f>
        <v>37</v>
      </c>
      <c r="G25" s="35">
        <f>VLOOKUP(People!$A25,TranslationData!$A:$AB,People!G$1,FALSE)</f>
        <v>37</v>
      </c>
      <c r="H25" s="35">
        <f>VLOOKUP(People!$A25,TranslationData!$A:$AB,People!H$1,FALSE)</f>
        <v>39</v>
      </c>
      <c r="I25" s="35">
        <f>VLOOKUP(People!$A25,TranslationData!$A:$AB,People!I$1,FALSE)</f>
        <v>37</v>
      </c>
      <c r="J25" s="387">
        <f>VLOOKUP(People!$A25,TranslationData!$A:$AB,People!J$1,FALSE)</f>
        <v>39</v>
      </c>
      <c r="L25" s="115"/>
      <c r="M25" s="115"/>
      <c r="N25" s="115"/>
      <c r="O25" s="115"/>
      <c r="P25" s="115"/>
    </row>
    <row r="26" spans="1:16" ht="10.199999999999999" x14ac:dyDescent="0.3">
      <c r="A26" s="191" t="s">
        <v>402</v>
      </c>
      <c r="B26" s="23" t="str">
        <f>IF(Content!$D$6=1,VLOOKUP(People!$A26,TranslationData!$A:$AB,People!B$1,FALSE),VLOOKUP(People!$A26,TranslationData!$A:$AB,People!B$1+14,FALSE))</f>
        <v>Percentage of female workers⁶</v>
      </c>
      <c r="C26" s="17"/>
      <c r="D26" s="115" t="str">
        <f>IF(Content!$D$6=1,VLOOKUP(People!$A26,TranslationData!$A:$AB,People!D$1,FALSE),VLOOKUP(People!$A26,TranslationData!$A:$AB,People!D$1+14,FALSE))</f>
        <v>%</v>
      </c>
      <c r="E26" s="35">
        <f>VLOOKUP(People!$A26,TranslationData!$A:$AB,People!E$1,FALSE)</f>
        <v>13</v>
      </c>
      <c r="F26" s="35">
        <f>VLOOKUP(People!$A26,TranslationData!$A:$AB,People!F$1,FALSE)</f>
        <v>12</v>
      </c>
      <c r="G26" s="35">
        <f>VLOOKUP(People!$A26,TranslationData!$A:$AB,People!G$1,FALSE)</f>
        <v>14</v>
      </c>
      <c r="H26" s="35">
        <f>VLOOKUP(People!$A26,TranslationData!$A:$AB,People!H$1,FALSE)</f>
        <v>14</v>
      </c>
      <c r="I26" s="35">
        <f>VLOOKUP(People!$A26,TranslationData!$A:$AB,People!I$1,FALSE)</f>
        <v>14</v>
      </c>
      <c r="J26" s="387">
        <f>VLOOKUP(People!$A26,TranslationData!$A:$AB,People!J$1,FALSE)</f>
        <v>13</v>
      </c>
      <c r="L26" s="115"/>
      <c r="M26" s="115"/>
      <c r="N26" s="115"/>
      <c r="O26" s="115"/>
      <c r="P26" s="115"/>
    </row>
    <row r="27" spans="1:16" ht="10.199999999999999" x14ac:dyDescent="0.3">
      <c r="A27" s="191" t="s">
        <v>403</v>
      </c>
      <c r="B27" s="23" t="str">
        <f>IF(Content!$D$6=1,VLOOKUP(People!$A27,TranslationData!$A:$AB,People!B$1,FALSE),VLOOKUP(People!$A27,TranslationData!$A:$AB,People!B$1+14,FALSE))</f>
        <v>Gender pay gap⁷</v>
      </c>
      <c r="C27" s="17"/>
      <c r="D27" s="115" t="str">
        <f>IF(Content!$D$6=1,VLOOKUP(People!$A27,TranslationData!$A:$AB,People!D$1,FALSE),VLOOKUP(People!$A27,TranslationData!$A:$AB,People!D$1+14,FALSE))</f>
        <v>%</v>
      </c>
      <c r="E27" s="35">
        <f>VLOOKUP(People!$A27,TranslationData!$A:$AB,People!E$1,FALSE)</f>
        <v>29</v>
      </c>
      <c r="F27" s="35">
        <f>VLOOKUP(People!$A27,TranslationData!$A:$AB,People!F$1,FALSE)</f>
        <v>22</v>
      </c>
      <c r="G27" s="35">
        <f>VLOOKUP(People!$A27,TranslationData!$A:$AB,People!G$1,FALSE)</f>
        <v>21</v>
      </c>
      <c r="H27" s="35">
        <f>VLOOKUP(People!$A27,TranslationData!$A:$AB,People!H$1,FALSE)</f>
        <v>30</v>
      </c>
      <c r="I27" s="35">
        <f>VLOOKUP(People!$A27,TranslationData!$A:$AB,People!I$1,FALSE)</f>
        <v>29</v>
      </c>
      <c r="J27" s="387">
        <f>VLOOKUP(People!$A27,TranslationData!$A:$AB,People!J$1,FALSE)</f>
        <v>27</v>
      </c>
      <c r="K27" s="74"/>
      <c r="L27" s="74"/>
      <c r="M27" s="74"/>
      <c r="N27" s="115"/>
      <c r="O27" s="115"/>
      <c r="P27" s="115"/>
    </row>
    <row r="28" spans="1:16" ht="10.199999999999999" x14ac:dyDescent="0.3">
      <c r="A28" s="190"/>
      <c r="B28" s="22"/>
      <c r="C28" s="17"/>
      <c r="D28" s="115"/>
      <c r="E28" s="18"/>
      <c r="F28" s="18"/>
    </row>
    <row r="29" spans="1:16" ht="24.9" customHeight="1" x14ac:dyDescent="0.25">
      <c r="A29" s="190" t="s">
        <v>404</v>
      </c>
      <c r="B29" s="275" t="str">
        <f>IF(Content!$D$6=1,VLOOKUP(People!$A29,TranslationData!$A:$AB,People!B$1,FALSE),VLOOKUP(People!$A29,TranslationData!$A:$AB,People!B$1+14,FALSE))</f>
        <v>Age diversity</v>
      </c>
      <c r="C29" s="272"/>
      <c r="D29" s="172"/>
      <c r="E29" s="272"/>
      <c r="F29" s="272"/>
      <c r="G29" s="272"/>
      <c r="H29" s="276"/>
      <c r="I29" s="444" t="s">
        <v>2005</v>
      </c>
      <c r="J29" s="444"/>
    </row>
    <row r="30" spans="1:16" ht="10.199999999999999" x14ac:dyDescent="0.3">
      <c r="A30" s="191" t="s">
        <v>405</v>
      </c>
      <c r="B30" s="23" t="str">
        <f>IF(Content!$D$6=1,VLOOKUP(People!$A30,TranslationData!$A:$AB,People!B$1,FALSE),VLOOKUP(People!$A30,TranslationData!$A:$AB,People!B$1+14,FALSE))</f>
        <v>Employees under 30 years old, including:</v>
      </c>
      <c r="C30" s="23"/>
      <c r="D30" s="115" t="str">
        <f>IF(Content!$D$6=1,VLOOKUP(People!$A30,TranslationData!$A:$AB,People!D$1,FALSE),VLOOKUP(People!$A30,TranslationData!$A:$AB,People!D$1+14,FALSE))</f>
        <v>number</v>
      </c>
      <c r="E30" s="73">
        <f>VLOOKUP(People!$A30,TranslationData!$A:$AB,People!E$1,FALSE)</f>
        <v>568</v>
      </c>
      <c r="F30" s="73">
        <f>VLOOKUP(People!$A30,TranslationData!$A:$AB,People!F$1,FALSE)</f>
        <v>595</v>
      </c>
      <c r="G30" s="115">
        <f>VLOOKUP(People!$A30,TranslationData!$A:$AB,People!G$1,FALSE)</f>
        <v>565</v>
      </c>
      <c r="H30" s="115">
        <f>VLOOKUP(People!$A30,TranslationData!$A:$AB,People!H$1,FALSE)</f>
        <v>582</v>
      </c>
      <c r="I30" s="115">
        <f>VLOOKUP(People!$A30,TranslationData!$A:$AB,People!I$1,FALSE)</f>
        <v>593</v>
      </c>
      <c r="J30" s="379">
        <f>VLOOKUP(People!$A30,TranslationData!$A:$AB,People!J$1,FALSE)</f>
        <v>596</v>
      </c>
      <c r="K30" s="115"/>
      <c r="L30" s="115"/>
      <c r="M30" s="115"/>
      <c r="N30" s="115"/>
      <c r="O30" s="115"/>
    </row>
    <row r="31" spans="1:16" ht="10.199999999999999" x14ac:dyDescent="0.3">
      <c r="A31" s="191" t="s">
        <v>411</v>
      </c>
      <c r="B31" s="22" t="str">
        <f>IF(Content!$D$6=1,VLOOKUP(People!$A31,TranslationData!$A:$AB,People!B$1,FALSE),VLOOKUP(People!$A31,TranslationData!$A:$AB,People!B$1+14,FALSE))</f>
        <v>Female</v>
      </c>
      <c r="C31" s="23"/>
      <c r="D31" s="115" t="str">
        <f>IF(Content!$D$6=1,VLOOKUP(People!$A31,TranslationData!$A:$AB,People!D$1,FALSE),VLOOKUP(People!$A31,TranslationData!$A:$AB,People!D$1+14,FALSE))</f>
        <v>number</v>
      </c>
      <c r="E31" s="73">
        <f>VLOOKUP(People!$A31,TranslationData!$A:$AB,People!E$1,FALSE)</f>
        <v>116</v>
      </c>
      <c r="F31" s="73">
        <f>VLOOKUP(People!$A31,TranslationData!$A:$AB,People!F$1,FALSE)</f>
        <v>130</v>
      </c>
      <c r="G31" s="115">
        <f>VLOOKUP(People!$A31,TranslationData!$A:$AB,People!G$1,FALSE)</f>
        <v>123</v>
      </c>
      <c r="H31" s="115">
        <f>VLOOKUP(People!$A31,TranslationData!$A:$AB,People!H$1,FALSE)</f>
        <v>119</v>
      </c>
      <c r="I31" s="115">
        <f>VLOOKUP(People!$A31,TranslationData!$A:$AB,People!I$1,FALSE)</f>
        <v>125</v>
      </c>
      <c r="J31" s="379">
        <f>VLOOKUP(People!$A31,TranslationData!$A:$AB,People!J$1,FALSE)</f>
        <v>126</v>
      </c>
      <c r="K31" s="115"/>
      <c r="L31" s="115"/>
      <c r="M31" s="115"/>
      <c r="N31" s="115"/>
      <c r="O31" s="115"/>
    </row>
    <row r="32" spans="1:16" ht="10.199999999999999" x14ac:dyDescent="0.3">
      <c r="A32" s="191" t="s">
        <v>412</v>
      </c>
      <c r="B32" s="22" t="str">
        <f>IF(Content!$D$6=1,VLOOKUP(People!$A32,TranslationData!$A:$AB,People!B$1,FALSE),VLOOKUP(People!$A32,TranslationData!$A:$AB,People!B$1+14,FALSE))</f>
        <v>Male</v>
      </c>
      <c r="C32" s="23"/>
      <c r="D32" s="115" t="str">
        <f>IF(Content!$D$6=1,VLOOKUP(People!$A32,TranslationData!$A:$AB,People!D$1,FALSE),VLOOKUP(People!$A32,TranslationData!$A:$AB,People!D$1+14,FALSE))</f>
        <v>number</v>
      </c>
      <c r="E32" s="73">
        <f>VLOOKUP(People!$A32,TranslationData!$A:$AB,People!E$1,FALSE)</f>
        <v>452</v>
      </c>
      <c r="F32" s="73">
        <f>VLOOKUP(People!$A32,TranslationData!$A:$AB,People!F$1,FALSE)</f>
        <v>465</v>
      </c>
      <c r="G32" s="115">
        <f>VLOOKUP(People!$A32,TranslationData!$A:$AB,People!G$1,FALSE)</f>
        <v>442</v>
      </c>
      <c r="H32" s="115">
        <f>VLOOKUP(People!$A32,TranslationData!$A:$AB,People!H$1,FALSE)</f>
        <v>463</v>
      </c>
      <c r="I32" s="115">
        <f>VLOOKUP(People!$A32,TranslationData!$A:$AB,People!I$1,FALSE)</f>
        <v>468</v>
      </c>
      <c r="J32" s="379">
        <f>VLOOKUP(People!$A32,TranslationData!$A:$AB,People!J$1,FALSE)</f>
        <v>470</v>
      </c>
      <c r="K32" s="115"/>
      <c r="L32" s="115"/>
      <c r="M32" s="115"/>
      <c r="N32" s="115"/>
      <c r="O32" s="115"/>
    </row>
    <row r="33" spans="1:15" ht="10.199999999999999" x14ac:dyDescent="0.3">
      <c r="A33" s="191" t="s">
        <v>406</v>
      </c>
      <c r="B33" s="51" t="str">
        <f>IF(Content!$D$6=1,VLOOKUP(People!$A33,TranslationData!$A:$AB,People!B$1,FALSE),VLOOKUP(People!$A33,TranslationData!$A:$AB,People!B$1+14,FALSE))</f>
        <v>Percentage of employees under 30 years old</v>
      </c>
      <c r="C33" s="23"/>
      <c r="D33" s="115" t="str">
        <f>IF(Content!$D$6=1,VLOOKUP(People!$A33,TranslationData!$A:$AB,People!D$1,FALSE),VLOOKUP(People!$A33,TranslationData!$A:$AB,People!D$1+14,FALSE))</f>
        <v>%</v>
      </c>
      <c r="E33" s="328">
        <f>VLOOKUP(People!$A33,TranslationData!$A:$AB,People!E$1,FALSE)</f>
        <v>22</v>
      </c>
      <c r="F33" s="328">
        <f>VLOOKUP(People!$A33,TranslationData!$A:$AB,People!F$1,FALSE)</f>
        <v>22</v>
      </c>
      <c r="G33" s="426">
        <f>VLOOKUP(People!$A33,TranslationData!$A:$AB,People!G$1,FALSE)</f>
        <v>19</v>
      </c>
      <c r="H33" s="426">
        <f>VLOOKUP(People!$A33,TranslationData!$A:$AB,People!H$1,FALSE)</f>
        <v>18</v>
      </c>
      <c r="I33" s="426">
        <f>VLOOKUP(People!$A33,TranslationData!$A:$AB,People!I$1,FALSE)</f>
        <v>17</v>
      </c>
      <c r="J33" s="427">
        <f>VLOOKUP(People!$A33,TranslationData!$A:$AB,People!J$1,FALSE)</f>
        <v>16</v>
      </c>
      <c r="K33" s="115"/>
      <c r="L33" s="115"/>
      <c r="M33" s="115"/>
      <c r="N33" s="115"/>
      <c r="O33" s="115"/>
    </row>
    <row r="34" spans="1:15" ht="10.199999999999999" x14ac:dyDescent="0.3">
      <c r="A34" s="191" t="s">
        <v>407</v>
      </c>
      <c r="B34" s="23" t="str">
        <f>IF(Content!$D$6=1,VLOOKUP(People!$A34,TranslationData!$A:$AB,People!B$1,FALSE),VLOOKUP(People!$A34,TranslationData!$A:$AB,People!B$1+14,FALSE))</f>
        <v>Employees 30-50 years old, including:</v>
      </c>
      <c r="C34" s="7"/>
      <c r="D34" s="115" t="str">
        <f>IF(Content!$D$6=1,VLOOKUP(People!$A34,TranslationData!$A:$AB,People!D$1,FALSE),VLOOKUP(People!$A34,TranslationData!$A:$AB,People!D$1+14,FALSE))</f>
        <v>number</v>
      </c>
      <c r="E34" s="73">
        <f>VLOOKUP(People!$A34,TranslationData!$A:$AB,People!E$1,FALSE)</f>
        <v>1559</v>
      </c>
      <c r="F34" s="73">
        <f>VLOOKUP(People!$A34,TranslationData!$A:$AB,People!F$1,FALSE)</f>
        <v>1661</v>
      </c>
      <c r="G34" s="115">
        <f>VLOOKUP(People!$A34,TranslationData!$A:$AB,People!G$1,FALSE)</f>
        <v>1838</v>
      </c>
      <c r="H34" s="115">
        <f>VLOOKUP(People!$A34,TranslationData!$A:$AB,People!H$1,FALSE)</f>
        <v>2049</v>
      </c>
      <c r="I34" s="115">
        <f>VLOOKUP(People!$A34,TranslationData!$A:$AB,People!I$1,FALSE)</f>
        <v>2104</v>
      </c>
      <c r="J34" s="379">
        <f>VLOOKUP(People!$A34,TranslationData!$A:$AB,People!J$1,FALSE)</f>
        <v>2361</v>
      </c>
      <c r="K34" s="115"/>
      <c r="L34" s="115"/>
      <c r="M34" s="115"/>
      <c r="N34" s="115"/>
      <c r="O34" s="115"/>
    </row>
    <row r="35" spans="1:15" ht="10.199999999999999" x14ac:dyDescent="0.3">
      <c r="A35" s="191" t="s">
        <v>413</v>
      </c>
      <c r="B35" s="22" t="str">
        <f>IF(Content!$D$6=1,VLOOKUP(People!$A35,TranslationData!$A:$AB,People!B$1,FALSE),VLOOKUP(People!$A35,TranslationData!$A:$AB,People!B$1+14,FALSE))</f>
        <v>Female</v>
      </c>
      <c r="C35" s="7"/>
      <c r="D35" s="115" t="str">
        <f>IF(Content!$D$6=1,VLOOKUP(People!$A35,TranslationData!$A:$AB,People!D$1,FALSE),VLOOKUP(People!$A35,TranslationData!$A:$AB,People!D$1+14,FALSE))</f>
        <v>number</v>
      </c>
      <c r="E35" s="73">
        <f>VLOOKUP(People!$A35,TranslationData!$A:$AB,People!E$1,FALSE)</f>
        <v>304</v>
      </c>
      <c r="F35" s="73">
        <f>VLOOKUP(People!$A35,TranslationData!$A:$AB,People!F$1,FALSE)</f>
        <v>335</v>
      </c>
      <c r="G35" s="115">
        <f>VLOOKUP(People!$A35,TranslationData!$A:$AB,People!G$1,FALSE)</f>
        <v>378</v>
      </c>
      <c r="H35" s="115">
        <f>VLOOKUP(People!$A35,TranslationData!$A:$AB,People!H$1,FALSE)</f>
        <v>440</v>
      </c>
      <c r="I35" s="115">
        <f>VLOOKUP(People!$A35,TranslationData!$A:$AB,People!I$1,FALSE)</f>
        <v>447</v>
      </c>
      <c r="J35" s="379">
        <f>VLOOKUP(People!$A35,TranslationData!$A:$AB,People!J$1,FALSE)</f>
        <v>507</v>
      </c>
      <c r="K35" s="115"/>
      <c r="L35" s="115"/>
      <c r="M35" s="115"/>
      <c r="N35" s="115"/>
      <c r="O35" s="115"/>
    </row>
    <row r="36" spans="1:15" ht="10.199999999999999" x14ac:dyDescent="0.3">
      <c r="A36" s="191" t="s">
        <v>414</v>
      </c>
      <c r="B36" s="22" t="str">
        <f>IF(Content!$D$6=1,VLOOKUP(People!$A36,TranslationData!$A:$AB,People!B$1,FALSE),VLOOKUP(People!$A36,TranslationData!$A:$AB,People!B$1+14,FALSE))</f>
        <v>Male</v>
      </c>
      <c r="C36" s="7"/>
      <c r="D36" s="115" t="str">
        <f>IF(Content!$D$6=1,VLOOKUP(People!$A36,TranslationData!$A:$AB,People!D$1,FALSE),VLOOKUP(People!$A36,TranslationData!$A:$AB,People!D$1+14,FALSE))</f>
        <v>number</v>
      </c>
      <c r="E36" s="73">
        <f>VLOOKUP(People!$A36,TranslationData!$A:$AB,People!E$1,FALSE)</f>
        <v>1255</v>
      </c>
      <c r="F36" s="73">
        <f>VLOOKUP(People!$A36,TranslationData!$A:$AB,People!F$1,FALSE)</f>
        <v>1326</v>
      </c>
      <c r="G36" s="115">
        <f>VLOOKUP(People!$A36,TranslationData!$A:$AB,People!G$1,FALSE)</f>
        <v>1460</v>
      </c>
      <c r="H36" s="115">
        <f>VLOOKUP(People!$A36,TranslationData!$A:$AB,People!H$1,FALSE)</f>
        <v>1609</v>
      </c>
      <c r="I36" s="115">
        <f>VLOOKUP(People!$A36,TranslationData!$A:$AB,People!I$1,FALSE)</f>
        <v>1657</v>
      </c>
      <c r="J36" s="379">
        <f>VLOOKUP(People!$A36,TranslationData!$A:$AB,People!J$1,FALSE)</f>
        <v>1854</v>
      </c>
      <c r="K36" s="115"/>
      <c r="L36" s="115"/>
      <c r="M36" s="115"/>
      <c r="N36" s="115"/>
      <c r="O36" s="115"/>
    </row>
    <row r="37" spans="1:15" ht="10.199999999999999" x14ac:dyDescent="0.3">
      <c r="A37" s="191" t="s">
        <v>408</v>
      </c>
      <c r="B37" s="51" t="str">
        <f>IF(Content!$D$6=1,VLOOKUP(People!$A37,TranslationData!$A:$AB,People!B$1,FALSE),VLOOKUP(People!$A37,TranslationData!$A:$AB,People!B$1+14,FALSE))</f>
        <v>Percentage of employees 30-50 years old</v>
      </c>
      <c r="C37" s="7"/>
      <c r="D37" s="115" t="str">
        <f>IF(Content!$D$6=1,VLOOKUP(People!$A37,TranslationData!$A:$AB,People!D$1,FALSE),VLOOKUP(People!$A37,TranslationData!$A:$AB,People!D$1+14,FALSE))</f>
        <v>%</v>
      </c>
      <c r="E37" s="328">
        <f>VLOOKUP(People!$A37,TranslationData!$A:$AB,People!E$1,FALSE)</f>
        <v>60</v>
      </c>
      <c r="F37" s="328">
        <f>VLOOKUP(People!$A37,TranslationData!$A:$AB,People!F$1,FALSE)</f>
        <v>60</v>
      </c>
      <c r="G37" s="426">
        <f>VLOOKUP(People!$A37,TranslationData!$A:$AB,People!G$1,FALSE)</f>
        <v>61</v>
      </c>
      <c r="H37" s="426">
        <f>VLOOKUP(People!$A37,TranslationData!$A:$AB,People!H$1,FALSE)</f>
        <v>62</v>
      </c>
      <c r="I37" s="426">
        <f>VLOOKUP(People!$A37,TranslationData!$A:$AB,People!I$1,FALSE)</f>
        <v>61</v>
      </c>
      <c r="J37" s="427">
        <f>VLOOKUP(People!$A37,TranslationData!$A:$AB,People!J$1,FALSE)</f>
        <v>64</v>
      </c>
      <c r="K37" s="115"/>
      <c r="L37" s="115"/>
      <c r="M37" s="115"/>
      <c r="N37" s="115"/>
      <c r="O37" s="115"/>
    </row>
    <row r="38" spans="1:15" ht="10.199999999999999" x14ac:dyDescent="0.3">
      <c r="A38" s="191" t="s">
        <v>409</v>
      </c>
      <c r="B38" s="23" t="str">
        <f>IF(Content!$D$6=1,VLOOKUP(People!$A38,TranslationData!$A:$AB,People!B$1,FALSE),VLOOKUP(People!$A38,TranslationData!$A:$AB,People!B$1+14,FALSE))</f>
        <v>Over 50 years old, including:</v>
      </c>
      <c r="C38" s="7"/>
      <c r="D38" s="115" t="str">
        <f>IF(Content!$D$6=1,VLOOKUP(People!$A38,TranslationData!$A:$AB,People!D$1,FALSE),VLOOKUP(People!$A38,TranslationData!$A:$AB,People!D$1+14,FALSE))</f>
        <v>number</v>
      </c>
      <c r="E38" s="73">
        <f>VLOOKUP(People!$A38,TranslationData!$A:$AB,People!E$1,FALSE)</f>
        <v>463</v>
      </c>
      <c r="F38" s="73">
        <f>VLOOKUP(People!$A38,TranslationData!$A:$AB,People!F$1,FALSE)</f>
        <v>502</v>
      </c>
      <c r="G38" s="115">
        <f>VLOOKUP(People!$A38,TranslationData!$A:$AB,People!G$1,FALSE)</f>
        <v>592</v>
      </c>
      <c r="H38" s="115">
        <f>VLOOKUP(People!$A38,TranslationData!$A:$AB,People!H$1,FALSE)</f>
        <v>661</v>
      </c>
      <c r="I38" s="115">
        <f>VLOOKUP(People!$A38,TranslationData!$A:$AB,People!I$1,FALSE)</f>
        <v>726</v>
      </c>
      <c r="J38" s="379">
        <f>VLOOKUP(People!$A38,TranslationData!$A:$AB,People!J$1,FALSE)</f>
        <v>742</v>
      </c>
      <c r="K38" s="115"/>
      <c r="L38" s="115"/>
      <c r="M38" s="115"/>
      <c r="N38" s="115"/>
      <c r="O38" s="115"/>
    </row>
    <row r="39" spans="1:15" ht="10.199999999999999" x14ac:dyDescent="0.3">
      <c r="A39" s="191" t="s">
        <v>415</v>
      </c>
      <c r="B39" s="22" t="str">
        <f>IF(Content!$D$6=1,VLOOKUP(People!$A39,TranslationData!$A:$AB,People!B$1,FALSE),VLOOKUP(People!$A39,TranslationData!$A:$AB,People!B$1+14,FALSE))</f>
        <v>Female</v>
      </c>
      <c r="C39" s="7"/>
      <c r="D39" s="115" t="str">
        <f>IF(Content!$D$6=1,VLOOKUP(People!$A39,TranslationData!$A:$AB,People!D$1,FALSE),VLOOKUP(People!$A39,TranslationData!$A:$AB,People!D$1+14,FALSE))</f>
        <v>number</v>
      </c>
      <c r="E39" s="73">
        <f>VLOOKUP(People!$A39,TranslationData!$A:$AB,People!E$1,FALSE)</f>
        <v>59</v>
      </c>
      <c r="F39" s="73">
        <f>VLOOKUP(People!$A39,TranslationData!$A:$AB,People!F$1,FALSE)</f>
        <v>66</v>
      </c>
      <c r="G39" s="115">
        <f>VLOOKUP(People!$A39,TranslationData!$A:$AB,People!G$1,FALSE)</f>
        <v>103</v>
      </c>
      <c r="H39" s="115">
        <f>VLOOKUP(People!$A39,TranslationData!$A:$AB,People!H$1,FALSE)</f>
        <v>127</v>
      </c>
      <c r="I39" s="115">
        <f>VLOOKUP(People!$A39,TranslationData!$A:$AB,People!I$1,FALSE)</f>
        <v>133</v>
      </c>
      <c r="J39" s="379">
        <f>VLOOKUP(People!$A39,TranslationData!$A:$AB,People!J$1,FALSE)</f>
        <v>138</v>
      </c>
      <c r="K39" s="115"/>
      <c r="L39" s="115"/>
      <c r="M39" s="115"/>
      <c r="N39" s="115"/>
      <c r="O39" s="115"/>
    </row>
    <row r="40" spans="1:15" ht="10.199999999999999" x14ac:dyDescent="0.3">
      <c r="A40" s="191" t="s">
        <v>416</v>
      </c>
      <c r="B40" s="22" t="str">
        <f>IF(Content!$D$6=1,VLOOKUP(People!$A40,TranslationData!$A:$AB,People!B$1,FALSE),VLOOKUP(People!$A40,TranslationData!$A:$AB,People!B$1+14,FALSE))</f>
        <v>Male</v>
      </c>
      <c r="C40" s="7"/>
      <c r="D40" s="115" t="str">
        <f>IF(Content!$D$6=1,VLOOKUP(People!$A40,TranslationData!$A:$AB,People!D$1,FALSE),VLOOKUP(People!$A40,TranslationData!$A:$AB,People!D$1+14,FALSE))</f>
        <v>number</v>
      </c>
      <c r="E40" s="73">
        <f>VLOOKUP(People!$A40,TranslationData!$A:$AB,People!E$1,FALSE)</f>
        <v>404</v>
      </c>
      <c r="F40" s="73">
        <f>VLOOKUP(People!$A40,TranslationData!$A:$AB,People!F$1,FALSE)</f>
        <v>436</v>
      </c>
      <c r="G40" s="115">
        <f>VLOOKUP(People!$A40,TranslationData!$A:$AB,People!G$1,FALSE)</f>
        <v>489</v>
      </c>
      <c r="H40" s="115">
        <f>VLOOKUP(People!$A40,TranslationData!$A:$AB,People!H$1,FALSE)</f>
        <v>534</v>
      </c>
      <c r="I40" s="115">
        <f>VLOOKUP(People!$A40,TranslationData!$A:$AB,People!I$1,FALSE)</f>
        <v>593</v>
      </c>
      <c r="J40" s="379">
        <f>VLOOKUP(People!$A40,TranslationData!$A:$AB,People!J$1,FALSE)</f>
        <v>604</v>
      </c>
      <c r="K40" s="115"/>
      <c r="L40" s="115"/>
      <c r="M40" s="115"/>
      <c r="N40" s="115"/>
      <c r="O40" s="115"/>
    </row>
    <row r="41" spans="1:15" ht="10.199999999999999" x14ac:dyDescent="0.3">
      <c r="A41" s="191" t="s">
        <v>410</v>
      </c>
      <c r="B41" s="51" t="str">
        <f>IF(Content!$D$6=1,VLOOKUP(People!$A41,TranslationData!$A:$AB,People!B$1,FALSE),VLOOKUP(People!$A41,TranslationData!$A:$AB,People!B$1+14,FALSE))</f>
        <v>Percentage of employees over 50 years old</v>
      </c>
      <c r="C41" s="7"/>
      <c r="D41" s="115" t="str">
        <f>IF(Content!$D$6=1,VLOOKUP(People!$A41,TranslationData!$A:$AB,People!D$1,FALSE),VLOOKUP(People!$A41,TranslationData!$A:$AB,People!D$1+14,FALSE))</f>
        <v>%</v>
      </c>
      <c r="E41" s="328">
        <f>VLOOKUP(People!$A41,TranslationData!$A:$AB,People!E$1,FALSE)</f>
        <v>18</v>
      </c>
      <c r="F41" s="328">
        <f>VLOOKUP(People!$A41,TranslationData!$A:$AB,People!F$1,FALSE)</f>
        <v>18</v>
      </c>
      <c r="G41" s="426">
        <f>VLOOKUP(People!$A41,TranslationData!$A:$AB,People!G$1,FALSE)</f>
        <v>20</v>
      </c>
      <c r="H41" s="426">
        <f>VLOOKUP(People!$A41,TranslationData!$A:$AB,People!H$1,FALSE)</f>
        <v>20</v>
      </c>
      <c r="I41" s="426">
        <f>VLOOKUP(People!$A41,TranslationData!$A:$AB,People!I$1,FALSE)</f>
        <v>21</v>
      </c>
      <c r="J41" s="427">
        <f>VLOOKUP(People!$A41,TranslationData!$A:$AB,People!J$1,FALSE)</f>
        <v>20</v>
      </c>
      <c r="K41" s="115"/>
      <c r="L41" s="115"/>
      <c r="M41" s="115"/>
      <c r="N41" s="115"/>
      <c r="O41" s="115"/>
    </row>
    <row r="42" spans="1:15" ht="10.199999999999999" x14ac:dyDescent="0.3">
      <c r="A42" s="190"/>
      <c r="B42" s="23"/>
      <c r="C42" s="7"/>
      <c r="D42" s="29"/>
      <c r="E42" s="29"/>
      <c r="F42" s="29"/>
    </row>
    <row r="43" spans="1:15" ht="36" customHeight="1" x14ac:dyDescent="0.25">
      <c r="A43" s="203" t="s">
        <v>417</v>
      </c>
      <c r="B43" s="149" t="str">
        <f>IF(Content!$D$6=1,VLOOKUP(People!$A43,TranslationData!$A:$AB,People!B$1,FALSE),VLOOKUP(People!$A43,TranslationData!$A:$AB,People!B$1+14,FALSE))</f>
        <v>Employees by type of employment contract in 2024⁸</v>
      </c>
      <c r="C43" s="148"/>
      <c r="D43" s="198"/>
      <c r="E43" s="28"/>
      <c r="F43" s="157"/>
      <c r="G43" s="157" t="str">
        <f>IF(Content!$D$6=1,VLOOKUP(People!$A43,TranslationData!$A:$AB,People!G$1,FALSE),VLOOKUP(People!$A43,TranslationData!$A:$AB,People!G$1+14,FALSE))</f>
        <v>Female</v>
      </c>
      <c r="H43" s="157" t="str">
        <f>IF(Content!$D$6=1,VLOOKUP(People!$A43,TranslationData!$A:$AB,People!H$1,FALSE),VLOOKUP(People!$A43,TranslationData!$A:$AB,People!H$1+14,FALSE))</f>
        <v>Male</v>
      </c>
      <c r="I43" s="157" t="str">
        <f>IF(Content!$D$6=1,VLOOKUP(People!$A43,TranslationData!$A:$AB,People!I$1,FALSE),VLOOKUP(People!$A43,TranslationData!$A:$AB,People!I$1+14,FALSE))</f>
        <v>Total</v>
      </c>
      <c r="J43" s="157" t="str">
        <f>IF(Content!$D$6=1,VLOOKUP(People!$A43,TranslationData!$A:$AB,People!J$1,FALSE),VLOOKUP(People!$A43,TranslationData!$A:$AC,People!J$1+14,FALSE))</f>
        <v>Share in total workforce</v>
      </c>
    </row>
    <row r="44" spans="1:15" ht="10.199999999999999" x14ac:dyDescent="0.3">
      <c r="A44" s="190" t="s">
        <v>419</v>
      </c>
      <c r="B44" s="94" t="str">
        <f>IF(Content!$D$6=1,VLOOKUP(People!$A44,TranslationData!$A:$AB,People!B$1,FALSE),VLOOKUP(People!$A44,TranslationData!$A:$AB,People!B$1+14,FALSE))</f>
        <v>Employment contract type</v>
      </c>
      <c r="C44" s="7"/>
      <c r="D44" s="29"/>
      <c r="E44" s="55"/>
      <c r="F44" s="55"/>
    </row>
    <row r="45" spans="1:15" ht="10.199999999999999" x14ac:dyDescent="0.3">
      <c r="A45" s="190" t="s">
        <v>420</v>
      </c>
      <c r="B45" s="128" t="str">
        <f>IF(Content!$D$6=1,VLOOKUP(People!$A45,TranslationData!$A:$AB,People!B$1,FALSE),VLOOKUP(People!$A45,TranslationData!$A:$AB,People!B$1+14,FALSE))</f>
        <v>Indefinite term employment contract</v>
      </c>
      <c r="C45" s="125"/>
      <c r="D45" s="115" t="str">
        <f>IF(Content!$D$6=1,VLOOKUP(People!$A45,TranslationData!$A:$AB,People!D$1,FALSE),VLOOKUP(People!$A45,TranslationData!$A:$AB,People!D$1+14,FALSE))</f>
        <v>number</v>
      </c>
      <c r="E45" s="55"/>
      <c r="F45" s="55"/>
      <c r="G45" s="115">
        <f>VLOOKUP(People!$A45,TranslationData!$A:$AB,People!G$1,FALSE)</f>
        <v>733</v>
      </c>
      <c r="H45" s="115">
        <f>VLOOKUP(People!$A45,TranslationData!$A:$AB,People!H$1,FALSE)</f>
        <v>2890</v>
      </c>
      <c r="I45" s="115">
        <f>VLOOKUP(People!$A45,TranslationData!$A:$AB,People!I$1,FALSE)</f>
        <v>3623</v>
      </c>
      <c r="J45" s="115">
        <f>VLOOKUP(People!$A45,TranslationData!$A:$AB,People!J$1,FALSE)</f>
        <v>98</v>
      </c>
    </row>
    <row r="46" spans="1:15" ht="10.199999999999999" x14ac:dyDescent="0.3">
      <c r="A46" s="190" t="s">
        <v>421</v>
      </c>
      <c r="B46" s="22" t="str">
        <f>IF(Content!$D$6=1,VLOOKUP(People!$A46,TranslationData!$A:$AB,People!B$1,FALSE),VLOOKUP(People!$A46,TranslationData!$A:$AB,People!B$1+14,FALSE))</f>
        <v>Fixed-term employment contract</v>
      </c>
      <c r="C46" s="7"/>
      <c r="D46" s="115" t="str">
        <f>IF(Content!$D$6=1,VLOOKUP(People!$A46,TranslationData!$A:$AB,People!D$1,FALSE),VLOOKUP(People!$A46,TranslationData!$A:$AB,People!D$1+14,FALSE))</f>
        <v>number</v>
      </c>
      <c r="E46" s="55"/>
      <c r="F46" s="55"/>
      <c r="G46" s="115">
        <f>VLOOKUP(People!$A46,TranslationData!$A:$AB,People!G$1,FALSE)</f>
        <v>37</v>
      </c>
      <c r="H46" s="115">
        <f>VLOOKUP(People!$A46,TranslationData!$A:$AB,People!H$1,FALSE)</f>
        <v>39</v>
      </c>
      <c r="I46" s="115">
        <f>VLOOKUP(People!$A46,TranslationData!$A:$AB,People!I$1,FALSE)</f>
        <v>76</v>
      </c>
      <c r="J46" s="115">
        <f>VLOOKUP(People!$A46,TranslationData!$A:$AB,People!J$1,FALSE)</f>
        <v>2</v>
      </c>
    </row>
    <row r="47" spans="1:15" ht="10.199999999999999" x14ac:dyDescent="0.3">
      <c r="A47" s="190" t="s">
        <v>422</v>
      </c>
      <c r="B47" s="94" t="str">
        <f>IF(Content!$D$6=1,VLOOKUP(People!$A47,TranslationData!$A:$AB,People!B$1,FALSE),VLOOKUP(People!$A47,TranslationData!$A:$AB,People!B$1+14,FALSE))</f>
        <v>Employment status</v>
      </c>
      <c r="C47" s="7"/>
      <c r="D47" s="115"/>
      <c r="E47" s="55"/>
      <c r="F47" s="55"/>
    </row>
    <row r="48" spans="1:15" ht="10.199999999999999" x14ac:dyDescent="0.3">
      <c r="A48" s="190" t="s">
        <v>423</v>
      </c>
      <c r="B48" s="22" t="str">
        <f>IF(Content!$D$6=1,VLOOKUP(People!$A48,TranslationData!$A:$AB,People!B$1,FALSE),VLOOKUP(People!$A48,TranslationData!$A:$AB,People!B$1+14,FALSE))</f>
        <v>Full-time</v>
      </c>
      <c r="C48" s="7"/>
      <c r="D48" s="115" t="str">
        <f>IF(Content!$D$6=1,VLOOKUP(People!$A48,TranslationData!$A:$AB,People!D$1,FALSE),VLOOKUP(People!$A48,TranslationData!$A:$AB,People!D$1+14,FALSE))</f>
        <v>number</v>
      </c>
      <c r="E48" s="55"/>
      <c r="F48" s="55"/>
      <c r="G48" s="115">
        <f>VLOOKUP(People!$A48,TranslationData!$A:$AB,People!G$1,FALSE)</f>
        <v>683</v>
      </c>
      <c r="H48" s="115">
        <f>VLOOKUP(People!$A48,TranslationData!$A:$AB,People!H$1,FALSE)</f>
        <v>2780</v>
      </c>
      <c r="I48" s="115">
        <f>VLOOKUP(People!$A48,TranslationData!$A:$AB,People!I$1,FALSE)</f>
        <v>3463</v>
      </c>
      <c r="J48" s="115">
        <f>VLOOKUP(People!$A48,TranslationData!$A:$AB,People!J$1,FALSE)</f>
        <v>94</v>
      </c>
    </row>
    <row r="49" spans="1:15" ht="10.199999999999999" x14ac:dyDescent="0.3">
      <c r="A49" s="190" t="s">
        <v>424</v>
      </c>
      <c r="B49" s="22" t="str">
        <f>IF(Content!$D$6=1,VLOOKUP(People!$A49,TranslationData!$A:$AB,People!B$1,FALSE),VLOOKUP(People!$A49,TranslationData!$A:$AB,People!B$1+14,FALSE))</f>
        <v>Part-time</v>
      </c>
      <c r="C49" s="7"/>
      <c r="D49" s="115" t="str">
        <f>IF(Content!$D$6=1,VLOOKUP(People!$A49,TranslationData!$A:$AB,People!D$1,FALSE),VLOOKUP(People!$A49,TranslationData!$A:$AB,People!D$1+14,FALSE))</f>
        <v>number</v>
      </c>
      <c r="E49" s="55"/>
      <c r="F49" s="55"/>
      <c r="G49" s="115">
        <f>VLOOKUP(People!$A49,TranslationData!$A:$AB,People!G$1,FALSE)</f>
        <v>87</v>
      </c>
      <c r="H49" s="115">
        <f>VLOOKUP(People!$A49,TranslationData!$A:$AB,People!H$1,FALSE)</f>
        <v>149</v>
      </c>
      <c r="I49" s="115">
        <f>VLOOKUP(People!$A49,TranslationData!$A:$AB,People!I$1,FALSE)</f>
        <v>236</v>
      </c>
      <c r="J49" s="115">
        <f>VLOOKUP(People!$A49,TranslationData!$A:$AB,People!J$1,FALSE)</f>
        <v>6</v>
      </c>
    </row>
    <row r="50" spans="1:15" ht="10.199999999999999" x14ac:dyDescent="0.3">
      <c r="A50" s="190"/>
      <c r="B50" s="23"/>
      <c r="C50" s="7"/>
      <c r="D50" s="29"/>
      <c r="E50" s="29"/>
      <c r="F50" s="29"/>
    </row>
    <row r="51" spans="1:15" ht="24.9" customHeight="1" x14ac:dyDescent="0.25">
      <c r="A51" s="190" t="s">
        <v>430</v>
      </c>
      <c r="B51" s="275" t="str">
        <f>IF(Content!$D$6=1,VLOOKUP(People!$A51,TranslationData!$A:$AB,People!B$1,FALSE),VLOOKUP(People!$A51,TranslationData!$A:$AB,People!B$1+14,FALSE))</f>
        <v>Other information on employees</v>
      </c>
      <c r="C51" s="272"/>
      <c r="D51" s="172"/>
      <c r="E51" s="272"/>
      <c r="F51" s="272"/>
      <c r="G51" s="276"/>
      <c r="H51" s="444" t="s">
        <v>2041</v>
      </c>
      <c r="I51" s="444"/>
      <c r="J51" s="444"/>
    </row>
    <row r="52" spans="1:15" s="21" customFormat="1" ht="10.199999999999999" x14ac:dyDescent="0.3">
      <c r="A52" s="202" t="s">
        <v>429</v>
      </c>
      <c r="B52" s="123" t="str">
        <f>IF(Content!$D$6=1,VLOOKUP(People!$A52,TranslationData!$A:$AB,People!B$1,FALSE),VLOOKUP(People!$A52,TranslationData!$A:$AB,People!B$1+14,FALSE))</f>
        <v>Disabled personnel</v>
      </c>
      <c r="C52" s="19"/>
      <c r="D52" s="21" t="str">
        <f>IF(Content!$D$6=1,VLOOKUP(People!$A52,TranslationData!$A:$AB,People!D$1,FALSE),VLOOKUP(People!$A52,TranslationData!$A:$AB,People!D$1+14,FALSE))</f>
        <v>number</v>
      </c>
      <c r="E52" s="147">
        <f>VLOOKUP(People!$A52,TranslationData!$A:$AB,People!E$1,FALSE)</f>
        <v>11</v>
      </c>
      <c r="F52" s="147">
        <f>VLOOKUP(People!$A52,TranslationData!$A:$AB,People!F$1,FALSE)</f>
        <v>15</v>
      </c>
      <c r="G52" s="347">
        <f>VLOOKUP(People!$A52,TranslationData!$A:$AB,People!G$1,FALSE)</f>
        <v>17</v>
      </c>
      <c r="H52" s="347">
        <f>VLOOKUP(People!$A52,TranslationData!$A:$AB,People!H$1,FALSE)</f>
        <v>18</v>
      </c>
      <c r="I52" s="347">
        <f>VLOOKUP(People!$A52,TranslationData!$A:$AB,People!I$1,FALSE)</f>
        <v>23</v>
      </c>
      <c r="J52" s="388">
        <f>VLOOKUP(People!$A52,TranslationData!$A:$AB,People!J$1,FALSE)</f>
        <v>27</v>
      </c>
    </row>
    <row r="53" spans="1:15" s="21" customFormat="1" ht="10.199999999999999" x14ac:dyDescent="0.3">
      <c r="A53" s="348" t="s">
        <v>425</v>
      </c>
      <c r="B53" s="123" t="str">
        <f>IF(Content!$D$6=1,VLOOKUP(People!$A53,TranslationData!$A:$AB,People!B$1,FALSE),VLOOKUP(People!$A53,TranslationData!$A:$AB,People!B$1+14,FALSE))</f>
        <v>Taken parental leave, including:</v>
      </c>
      <c r="C53" s="19"/>
      <c r="D53" s="21" t="str">
        <f>IF(Content!$D$6=1,VLOOKUP(People!$A53,TranslationData!$A:$AB,People!D$1,FALSE),VLOOKUP(People!$A53,TranslationData!$A:$AB,People!D$1+14,FALSE))</f>
        <v>number</v>
      </c>
      <c r="E53" s="147">
        <f>VLOOKUP(People!$A53,TranslationData!$A:$AB,People!E$1,FALSE)</f>
        <v>14</v>
      </c>
      <c r="F53" s="147">
        <f>VLOOKUP(People!$A53,TranslationData!$A:$AB,People!F$1,FALSE)</f>
        <v>20</v>
      </c>
      <c r="G53" s="347">
        <f>VLOOKUP(People!$A53,TranslationData!$A:$AB,People!G$1,FALSE)</f>
        <v>19</v>
      </c>
      <c r="H53" s="347">
        <f>VLOOKUP(People!$A53,TranslationData!$A:$AB,People!H$1,FALSE)</f>
        <v>5</v>
      </c>
      <c r="I53" s="347">
        <f>VLOOKUP(People!$A53,TranslationData!$A:$AB,People!I$1,FALSE)</f>
        <v>39</v>
      </c>
      <c r="J53" s="388">
        <f>VLOOKUP(People!$A53,TranslationData!$A:$AB,People!J$1,FALSE)</f>
        <v>48</v>
      </c>
    </row>
    <row r="54" spans="1:15" ht="10.199999999999999" x14ac:dyDescent="0.3">
      <c r="A54" s="191" t="s">
        <v>426</v>
      </c>
      <c r="B54" s="22" t="str">
        <f>IF(Content!$D$6=1,VLOOKUP(People!$A54,TranslationData!$A:$AB,People!B$1,FALSE),VLOOKUP(People!$A54,TranslationData!$A:$AB,People!B$1+14,FALSE))</f>
        <v>Female employees on parental leave</v>
      </c>
      <c r="C54" s="7"/>
      <c r="D54" s="115" t="str">
        <f>IF(Content!$D$6=1,VLOOKUP(People!$A54,TranslationData!$A:$AB,People!D$1,FALSE),VLOOKUP(People!$A54,TranslationData!$A:$AB,People!D$1+14,FALSE))</f>
        <v>number</v>
      </c>
      <c r="E54" s="72">
        <f>VLOOKUP(People!$A54,TranslationData!$A:$AB,People!E$1,FALSE)</f>
        <v>14</v>
      </c>
      <c r="F54" s="72">
        <f>VLOOKUP(People!$A54,TranslationData!$A:$AB,People!F$1,FALSE)</f>
        <v>20</v>
      </c>
      <c r="G54" s="144">
        <f>VLOOKUP(People!$A54,TranslationData!$A:$AB,People!G$1,FALSE)</f>
        <v>19</v>
      </c>
      <c r="H54" s="144">
        <f>VLOOKUP(People!$A54,TranslationData!$A:$AB,People!H$1,FALSE)</f>
        <v>5</v>
      </c>
      <c r="I54" s="144">
        <f>VLOOKUP(People!$A54,TranslationData!$A:$AB,People!I$1,FALSE)</f>
        <v>39</v>
      </c>
      <c r="J54" s="389">
        <f>VLOOKUP(People!$A54,TranslationData!$A:$AB,People!J$1,FALSE)</f>
        <v>47</v>
      </c>
      <c r="K54" s="115"/>
      <c r="L54" s="115"/>
      <c r="M54" s="115"/>
      <c r="N54" s="115"/>
      <c r="O54" s="115"/>
    </row>
    <row r="55" spans="1:15" ht="10.199999999999999" x14ac:dyDescent="0.3">
      <c r="A55" s="191" t="s">
        <v>427</v>
      </c>
      <c r="B55" s="22" t="str">
        <f>IF(Content!$D$6=1,VLOOKUP(People!$A55,TranslationData!$A:$AB,People!B$1,FALSE),VLOOKUP(People!$A55,TranslationData!$A:$AB,People!B$1+14,FALSE))</f>
        <v>Male employees on parental leave</v>
      </c>
      <c r="C55" s="7"/>
      <c r="D55" s="115" t="str">
        <f>IF(Content!$D$6=1,VLOOKUP(People!$A55,TranslationData!$A:$AB,People!D$1,FALSE),VLOOKUP(People!$A55,TranslationData!$A:$AB,People!D$1+14,FALSE))</f>
        <v>number</v>
      </c>
      <c r="E55" s="72">
        <f>VLOOKUP(People!$A55,TranslationData!$A:$AB,People!E$1,FALSE)</f>
        <v>0</v>
      </c>
      <c r="F55" s="72">
        <f>VLOOKUP(People!$A55,TranslationData!$A:$AB,People!F$1,FALSE)</f>
        <v>0</v>
      </c>
      <c r="G55" s="144">
        <f>VLOOKUP(People!$A55,TranslationData!$A:$AB,People!G$1,FALSE)</f>
        <v>0</v>
      </c>
      <c r="H55" s="144">
        <f>VLOOKUP(People!$A55,TranslationData!$A:$AB,People!H$1,FALSE)</f>
        <v>0</v>
      </c>
      <c r="I55" s="144">
        <f>VLOOKUP(People!$A55,TranslationData!$A:$AB,People!I$1,FALSE)</f>
        <v>0</v>
      </c>
      <c r="J55" s="389">
        <f>VLOOKUP(People!$A55,TranslationData!$A:$AB,People!J$1,FALSE)</f>
        <v>1</v>
      </c>
    </row>
    <row r="56" spans="1:15" s="21" customFormat="1" ht="10.199999999999999" x14ac:dyDescent="0.3">
      <c r="A56" s="348" t="s">
        <v>428</v>
      </c>
      <c r="B56" s="123" t="str">
        <f>IF(Content!$D$6=1,VLOOKUP(People!$A56,TranslationData!$A:$AB,People!B$1,FALSE),VLOOKUP(People!$A56,TranslationData!$A:$AB,People!B$1+14,FALSE))</f>
        <v>Return to work and retention rates after parental leave</v>
      </c>
      <c r="C56" s="19"/>
      <c r="D56" s="21" t="str">
        <f>IF(Content!$D$6=1,VLOOKUP(People!$A56,TranslationData!$A:$AB,People!D$1,FALSE),VLOOKUP(People!$A56,TranslationData!$A:$AB,People!D$1+14,FALSE))</f>
        <v>%</v>
      </c>
      <c r="E56" s="147">
        <f>VLOOKUP(People!$A56,TranslationData!$A:$AB,People!E$1,FALSE)</f>
        <v>100</v>
      </c>
      <c r="F56" s="147">
        <f>VLOOKUP(People!$A56,TranslationData!$A:$AB,People!F$1,FALSE)</f>
        <v>100</v>
      </c>
      <c r="G56" s="147">
        <f>VLOOKUP(People!$A56,TranslationData!$A:$AB,People!G$1,FALSE)</f>
        <v>100</v>
      </c>
      <c r="H56" s="147">
        <f>VLOOKUP(People!$A56,TranslationData!$A:$AB,People!H$1,FALSE)</f>
        <v>100</v>
      </c>
      <c r="I56" s="147">
        <f>VLOOKUP(People!$A56,TranslationData!$A:$AB,People!I$1,FALSE)</f>
        <v>100</v>
      </c>
      <c r="J56" s="390">
        <f>VLOOKUP(People!$A56,TranslationData!$A:$AB,People!J$1,FALSE)</f>
        <v>87</v>
      </c>
    </row>
    <row r="57" spans="1:15" ht="10.199999999999999" x14ac:dyDescent="0.3">
      <c r="A57" s="190"/>
      <c r="B57" s="23"/>
      <c r="C57" s="7"/>
      <c r="D57" s="115"/>
      <c r="E57" s="29"/>
      <c r="F57" s="29"/>
    </row>
    <row r="58" spans="1:15" ht="24.9" customHeight="1" x14ac:dyDescent="0.25">
      <c r="A58" s="190" t="s">
        <v>431</v>
      </c>
      <c r="B58" s="275" t="str">
        <f>IF(Content!$D$6=1,VLOOKUP(People!$A58,TranslationData!$A:$AB,People!B$1,FALSE),VLOOKUP(People!$A58,TranslationData!$A:$AB,People!B$1+14,FALSE))</f>
        <v>Solidcore minimum salaries compared to the regional minimum</v>
      </c>
      <c r="C58" s="272"/>
      <c r="D58" s="172"/>
      <c r="E58" s="272"/>
      <c r="F58" s="272"/>
      <c r="G58" s="272"/>
      <c r="H58" s="276"/>
      <c r="I58" s="444" t="s">
        <v>2204</v>
      </c>
      <c r="J58" s="444"/>
    </row>
    <row r="59" spans="1:15" ht="10.199999999999999" x14ac:dyDescent="0.3">
      <c r="A59" s="190" t="s">
        <v>433</v>
      </c>
      <c r="B59" s="23" t="str">
        <f>IF(Content!$D$6=1,VLOOKUP(People!$A59,TranslationData!$A:$AB,People!B$1,FALSE),VLOOKUP(People!$A59,TranslationData!$A:$AB,People!B$1+14,FALSE))</f>
        <v>Kazakhstan</v>
      </c>
      <c r="C59" s="7"/>
      <c r="D59" s="115" t="str">
        <f>IF(Content!$D$6=1,VLOOKUP(People!$A59,TranslationData!$A:$AB,People!D$1,FALSE),VLOOKUP(People!$A59,TranslationData!$A:$AB,People!D$1+14,FALSE))</f>
        <v>ratio</v>
      </c>
      <c r="E59" s="71">
        <f>VLOOKUP(People!$A59,TranslationData!$A:$AB,People!E$1,FALSE)</f>
        <v>1.74</v>
      </c>
      <c r="F59" s="71">
        <f>VLOOKUP(People!$A59,TranslationData!$A:$AB,People!F$1,FALSE)</f>
        <v>2.69</v>
      </c>
      <c r="G59" s="37">
        <f>VLOOKUP(People!$A59,TranslationData!$A:$AB,People!G$1,FALSE)</f>
        <v>2.62</v>
      </c>
      <c r="H59" s="37">
        <f>VLOOKUP(People!$A59,TranslationData!$A:$AB,People!H$1,FALSE)</f>
        <v>2.1</v>
      </c>
      <c r="I59" s="37">
        <f>VLOOKUP(People!$A59,TranslationData!$A:$AB,People!I$1,FALSE)</f>
        <v>2.89</v>
      </c>
      <c r="J59" s="385">
        <f>VLOOKUP(People!$A59,TranslationData!$A:$AB,People!J$1,FALSE)</f>
        <v>2.59</v>
      </c>
    </row>
    <row r="60" spans="1:15" ht="10.199999999999999" x14ac:dyDescent="0.3">
      <c r="A60" s="190"/>
      <c r="B60" s="23"/>
      <c r="C60" s="7"/>
      <c r="D60" s="29"/>
      <c r="E60" s="29"/>
      <c r="F60" s="29"/>
    </row>
    <row r="61" spans="1:15" ht="24.9" customHeight="1" x14ac:dyDescent="0.25">
      <c r="A61" s="190" t="s">
        <v>434</v>
      </c>
      <c r="B61" s="275" t="str">
        <f>IF(Content!$D$6=1,VLOOKUP(People!$A61,TranslationData!$A:$AB,People!B$1,FALSE),VLOOKUP(People!$A61,TranslationData!$A:$AB,People!B$1+14,FALSE))</f>
        <v>Employee training</v>
      </c>
      <c r="C61" s="272"/>
      <c r="D61" s="172"/>
      <c r="E61" s="272"/>
      <c r="F61" s="272"/>
      <c r="G61" s="272"/>
      <c r="H61" s="276"/>
      <c r="I61" s="444" t="s">
        <v>2042</v>
      </c>
      <c r="J61" s="444"/>
    </row>
    <row r="62" spans="1:15" s="21" customFormat="1" ht="10.199999999999999" x14ac:dyDescent="0.3">
      <c r="A62" s="202" t="s">
        <v>446</v>
      </c>
      <c r="B62" s="123" t="str">
        <f>IF(Content!$D$6=1,VLOOKUP(People!$A62,TranslationData!$A:$AB,People!B$1,FALSE),VLOOKUP(People!$A62,TranslationData!$A:$AB,People!B$1+14,FALSE))</f>
        <v>Trained personnel</v>
      </c>
      <c r="C62" s="19"/>
      <c r="D62" s="21" t="str">
        <f>IF(Content!$D$6=1,VLOOKUP(People!$A62,TranslationData!$A:$AB,People!D$1,FALSE),VLOOKUP(People!$A62,TranslationData!$A:$AB,People!D$1+14,FALSE))</f>
        <v>number</v>
      </c>
      <c r="E62" s="328">
        <f>VLOOKUP(People!$A62,TranslationData!$A:$AB,People!E$1,FALSE)</f>
        <v>2963</v>
      </c>
      <c r="F62" s="328">
        <f>VLOOKUP(People!$A62,TranslationData!$A:$AB,People!F$1,FALSE)</f>
        <v>2551</v>
      </c>
      <c r="G62" s="21">
        <f>VLOOKUP(People!$A62,TranslationData!$A:$AB,People!G$1,FALSE)</f>
        <v>2793</v>
      </c>
      <c r="H62" s="21">
        <f>VLOOKUP(People!$A62,TranslationData!$A:$AB,People!H$1,FALSE)</f>
        <v>2856</v>
      </c>
      <c r="I62" s="21">
        <f>VLOOKUP(People!$A62,TranslationData!$A:$AB,People!I$1,FALSE)</f>
        <v>3083</v>
      </c>
      <c r="J62" s="378">
        <f>VLOOKUP(People!$A62,TranslationData!$A:$AB,People!J$1,FALSE)</f>
        <v>3097</v>
      </c>
    </row>
    <row r="63" spans="1:15" s="21" customFormat="1" ht="10.199999999999999" x14ac:dyDescent="0.3">
      <c r="A63" s="202" t="s">
        <v>447</v>
      </c>
      <c r="B63" s="123" t="str">
        <f>IF(Content!$D$6=1,VLOOKUP(People!$A63,TranslationData!$A:$AB,People!B$1,FALSE),VLOOKUP(People!$A63,TranslationData!$A:$AB,People!B$1+14,FALSE))</f>
        <v>Average number of training hours per employee (per year)⁹</v>
      </c>
      <c r="C63" s="19"/>
      <c r="D63" s="21" t="str">
        <f>IF(Content!$D$6=1,VLOOKUP(People!$A63,TranslationData!$A:$AB,People!D$1,FALSE),VLOOKUP(People!$A63,TranslationData!$A:$AB,People!D$1+14,FALSE))</f>
        <v>number</v>
      </c>
      <c r="E63" s="328" t="str">
        <f>VLOOKUP(People!$A63,TranslationData!$A:$AB,People!E$1,FALSE)</f>
        <v>N/A</v>
      </c>
      <c r="F63" s="328">
        <f>VLOOKUP(People!$A63,TranslationData!$A:$AB,People!F$1,FALSE)</f>
        <v>74</v>
      </c>
      <c r="G63" s="21">
        <f>VLOOKUP(People!$A63,TranslationData!$A:$AB,People!G$1,FALSE)</f>
        <v>74</v>
      </c>
      <c r="H63" s="21">
        <f>VLOOKUP(People!$A63,TranslationData!$A:$AB,People!H$1,FALSE)</f>
        <v>95</v>
      </c>
      <c r="I63" s="21">
        <f>VLOOKUP(People!$A63,TranslationData!$A:$AB,People!I$1,FALSE)</f>
        <v>100</v>
      </c>
      <c r="J63" s="378">
        <f>VLOOKUP(People!$A63,TranslationData!$A:$AB,People!J$1,FALSE)</f>
        <v>77</v>
      </c>
    </row>
    <row r="64" spans="1:15" ht="10.199999999999999" x14ac:dyDescent="0.3">
      <c r="A64" s="190" t="s">
        <v>448</v>
      </c>
      <c r="B64" s="94" t="str">
        <f>IF(Content!$D$6=1,VLOOKUP(People!$A64,TranslationData!$A:$AB,People!B$1,FALSE),VLOOKUP(People!$A64,TranslationData!$A:$AB,People!B$1+14,FALSE))</f>
        <v>By gender</v>
      </c>
      <c r="C64" s="7"/>
      <c r="D64" s="115"/>
      <c r="E64" s="73"/>
      <c r="F64" s="73"/>
      <c r="J64" s="379"/>
    </row>
    <row r="65" spans="1:15" ht="10.199999999999999" x14ac:dyDescent="0.3">
      <c r="A65" s="190" t="s">
        <v>453</v>
      </c>
      <c r="B65" s="22" t="str">
        <f>IF(Content!$D$6=1,VLOOKUP(People!$A65,TranslationData!$A:$AB,People!B$1,FALSE),VLOOKUP(People!$A65,TranslationData!$A:$AB,People!B$1+14,FALSE))</f>
        <v>Female</v>
      </c>
      <c r="C65" s="7"/>
      <c r="D65" s="115" t="str">
        <f>IF(Content!$D$6=1,VLOOKUP(People!$A65,TranslationData!$A:$AB,People!D$1,FALSE),VLOOKUP(People!$A65,TranslationData!$A:$AB,People!D$1+14,FALSE))</f>
        <v>number</v>
      </c>
      <c r="E65" s="73" t="str">
        <f>VLOOKUP(People!$A65,TranslationData!$A:$AB,People!E$1,FALSE)</f>
        <v>N/A</v>
      </c>
      <c r="F65" s="73">
        <f>VLOOKUP(People!$A65,TranslationData!$A:$AB,People!F$1,FALSE)</f>
        <v>46</v>
      </c>
      <c r="G65" s="18">
        <f>VLOOKUP(People!$A65,TranslationData!$A:$AB,People!G$1,FALSE)</f>
        <v>44</v>
      </c>
      <c r="H65" s="18">
        <f>VLOOKUP(People!$A65,TranslationData!$A:$AB,People!H$1,FALSE)</f>
        <v>49</v>
      </c>
      <c r="I65" s="115">
        <f>VLOOKUP(People!$A65,TranslationData!$A:$AB,People!I$1,FALSE)</f>
        <v>49</v>
      </c>
      <c r="J65" s="379">
        <f>VLOOKUP(People!$A65,TranslationData!$A:$AB,People!J$1,FALSE)</f>
        <v>31</v>
      </c>
      <c r="K65" s="115"/>
      <c r="L65" s="115"/>
      <c r="M65" s="115"/>
      <c r="N65" s="115"/>
      <c r="O65" s="115"/>
    </row>
    <row r="66" spans="1:15" ht="10.199999999999999" x14ac:dyDescent="0.3">
      <c r="A66" s="190" t="s">
        <v>454</v>
      </c>
      <c r="B66" s="22" t="str">
        <f>IF(Content!$D$6=1,VLOOKUP(People!$A66,TranslationData!$A:$AB,People!B$1,FALSE),VLOOKUP(People!$A66,TranslationData!$A:$AB,People!B$1+14,FALSE))</f>
        <v>Male</v>
      </c>
      <c r="C66" s="7"/>
      <c r="D66" s="115" t="str">
        <f>IF(Content!$D$6=1,VLOOKUP(People!$A66,TranslationData!$A:$AB,People!D$1,FALSE),VLOOKUP(People!$A66,TranslationData!$A:$AB,People!D$1+14,FALSE))</f>
        <v>number</v>
      </c>
      <c r="E66" s="73" t="str">
        <f>VLOOKUP(People!$A66,TranslationData!$A:$AB,People!E$1,FALSE)</f>
        <v>N/A</v>
      </c>
      <c r="F66" s="73">
        <f>VLOOKUP(People!$A66,TranslationData!$A:$AB,People!F$1,FALSE)</f>
        <v>79</v>
      </c>
      <c r="G66" s="18">
        <f>VLOOKUP(People!$A66,TranslationData!$A:$AB,People!G$1,FALSE)</f>
        <v>80</v>
      </c>
      <c r="H66" s="18">
        <f>VLOOKUP(People!$A66,TranslationData!$A:$AB,People!H$1,FALSE)</f>
        <v>107</v>
      </c>
      <c r="I66" s="115">
        <f>VLOOKUP(People!$A66,TranslationData!$A:$AB,People!I$1,FALSE)</f>
        <v>112</v>
      </c>
      <c r="J66" s="379">
        <f>VLOOKUP(People!$A66,TranslationData!$A:$AB,People!J$1,FALSE)</f>
        <v>89</v>
      </c>
      <c r="K66" s="115"/>
      <c r="L66" s="115"/>
      <c r="M66" s="115"/>
      <c r="N66" s="115"/>
      <c r="O66" s="115"/>
    </row>
    <row r="67" spans="1:15" ht="10.199999999999999" x14ac:dyDescent="0.3">
      <c r="A67" s="190" t="s">
        <v>449</v>
      </c>
      <c r="B67" s="94" t="str">
        <f>IF(Content!$D$6=1,VLOOKUP(People!$A67,TranslationData!$A:$AB,People!B$1,FALSE),VLOOKUP(People!$A67,TranslationData!$A:$AB,People!B$1+14,FALSE))</f>
        <v>By employee level</v>
      </c>
      <c r="C67" s="7"/>
      <c r="D67" s="115"/>
      <c r="E67" s="73"/>
      <c r="F67" s="73"/>
      <c r="J67" s="379"/>
    </row>
    <row r="68" spans="1:15" ht="10.199999999999999" x14ac:dyDescent="0.3">
      <c r="A68" s="190" t="s">
        <v>455</v>
      </c>
      <c r="B68" s="22" t="str">
        <f>IF(Content!$D$6=1,VLOOKUP(People!$A68,TranslationData!$A:$AB,People!B$1,FALSE),VLOOKUP(People!$A68,TranslationData!$A:$AB,People!B$1+14,FALSE))</f>
        <v>Managers</v>
      </c>
      <c r="C68" s="7"/>
      <c r="D68" s="115" t="str">
        <f>IF(Content!$D$6=1,VLOOKUP(People!$A68,TranslationData!$A:$AB,People!D$1,FALSE),VLOOKUP(People!$A68,TranslationData!$A:$AB,People!D$1+14,FALSE))</f>
        <v>number</v>
      </c>
      <c r="E68" s="73" t="str">
        <f>VLOOKUP(People!$A68,TranslationData!$A:$AB,People!E$1,FALSE)</f>
        <v>N/A</v>
      </c>
      <c r="F68" s="73">
        <f>VLOOKUP(People!$A68,TranslationData!$A:$AB,People!F$1,FALSE)</f>
        <v>79</v>
      </c>
      <c r="G68" s="18">
        <f>VLOOKUP(People!$A68,TranslationData!$A:$AB,People!G$1,FALSE)</f>
        <v>136</v>
      </c>
      <c r="H68" s="18">
        <f>VLOOKUP(People!$A68,TranslationData!$A:$AB,People!H$1,FALSE)</f>
        <v>111</v>
      </c>
      <c r="I68" s="115">
        <f>VLOOKUP(People!$A68,TranslationData!$A:$AB,People!I$1,FALSE)</f>
        <v>113</v>
      </c>
      <c r="J68" s="379">
        <f>VLOOKUP(People!$A68,TranslationData!$A:$AB,People!J$1,FALSE)</f>
        <v>55</v>
      </c>
      <c r="K68" s="115"/>
      <c r="L68" s="115"/>
      <c r="M68" s="115"/>
      <c r="N68" s="115"/>
      <c r="O68" s="115"/>
    </row>
    <row r="69" spans="1:15" ht="10.199999999999999" x14ac:dyDescent="0.3">
      <c r="A69" s="190" t="s">
        <v>456</v>
      </c>
      <c r="B69" s="22" t="str">
        <f>IF(Content!$D$6=1,VLOOKUP(People!$A69,TranslationData!$A:$AB,People!B$1,FALSE),VLOOKUP(People!$A69,TranslationData!$A:$AB,People!B$1+14,FALSE))</f>
        <v>Qualified personnel</v>
      </c>
      <c r="C69" s="7"/>
      <c r="D69" s="115" t="str">
        <f>IF(Content!$D$6=1,VLOOKUP(People!$A69,TranslationData!$A:$AB,People!D$1,FALSE),VLOOKUP(People!$A69,TranslationData!$A:$AB,People!D$1+14,FALSE))</f>
        <v>number</v>
      </c>
      <c r="E69" s="73" t="str">
        <f>VLOOKUP(People!$A69,TranslationData!$A:$AB,People!E$1,FALSE)</f>
        <v>N/A</v>
      </c>
      <c r="F69" s="73">
        <f>VLOOKUP(People!$A69,TranslationData!$A:$AB,People!F$1,FALSE)</f>
        <v>68</v>
      </c>
      <c r="G69" s="18">
        <f>VLOOKUP(People!$A69,TranslationData!$A:$AB,People!G$1,FALSE)</f>
        <v>78</v>
      </c>
      <c r="H69" s="18">
        <f>VLOOKUP(People!$A69,TranslationData!$A:$AB,People!H$1,FALSE)</f>
        <v>81</v>
      </c>
      <c r="I69" s="115">
        <f>VLOOKUP(People!$A69,TranslationData!$A:$AB,People!I$1,FALSE)</f>
        <v>83</v>
      </c>
      <c r="J69" s="379">
        <f>VLOOKUP(People!$A69,TranslationData!$A:$AB,People!J$1,FALSE)</f>
        <v>39</v>
      </c>
      <c r="K69" s="115"/>
      <c r="L69" s="115"/>
      <c r="M69" s="115"/>
      <c r="N69" s="115"/>
      <c r="O69" s="115"/>
    </row>
    <row r="70" spans="1:15" ht="10.199999999999999" x14ac:dyDescent="0.3">
      <c r="A70" s="190" t="s">
        <v>457</v>
      </c>
      <c r="B70" s="22" t="str">
        <f>IF(Content!$D$6=1,VLOOKUP(People!$A70,TranslationData!$A:$AB,People!B$1,FALSE),VLOOKUP(People!$A70,TranslationData!$A:$AB,People!B$1+14,FALSE))</f>
        <v>Workers</v>
      </c>
      <c r="C70" s="7"/>
      <c r="D70" s="115" t="str">
        <f>IF(Content!$D$6=1,VLOOKUP(People!$A70,TranslationData!$A:$AB,People!D$1,FALSE),VLOOKUP(People!$A70,TranslationData!$A:$AB,People!D$1+14,FALSE))</f>
        <v>number</v>
      </c>
      <c r="E70" s="73" t="str">
        <f>VLOOKUP(People!$A70,TranslationData!$A:$AB,People!E$1,FALSE)</f>
        <v>N/A</v>
      </c>
      <c r="F70" s="73">
        <f>VLOOKUP(People!$A70,TranslationData!$A:$AB,People!F$1,FALSE)</f>
        <v>74</v>
      </c>
      <c r="G70" s="18">
        <f>VLOOKUP(People!$A70,TranslationData!$A:$AB,People!G$1,FALSE)</f>
        <v>66</v>
      </c>
      <c r="H70" s="18">
        <f>VLOOKUP(People!$A70,TranslationData!$A:$AB,People!H$1,FALSE)</f>
        <v>97</v>
      </c>
      <c r="I70" s="115">
        <f>VLOOKUP(People!$A70,TranslationData!$A:$AB,People!I$1,FALSE)</f>
        <v>103</v>
      </c>
      <c r="J70" s="379">
        <f>VLOOKUP(People!$A70,TranslationData!$A:$AB,People!J$1,FALSE)</f>
        <v>95</v>
      </c>
      <c r="K70" s="115"/>
      <c r="L70" s="115"/>
      <c r="M70" s="115"/>
      <c r="N70" s="115"/>
      <c r="O70" s="115"/>
    </row>
    <row r="71" spans="1:15" s="115" customFormat="1" ht="10.199999999999999" x14ac:dyDescent="0.3">
      <c r="A71" s="190" t="s">
        <v>450</v>
      </c>
      <c r="B71" s="94" t="str">
        <f>IF(Content!$D$6=1,VLOOKUP(People!$A71,TranslationData!$A:$AB,People!B$1,FALSE),VLOOKUP(People!$A71,TranslationData!$A:$AB,People!B$1+14,FALSE))</f>
        <v>By type</v>
      </c>
      <c r="C71" s="125"/>
      <c r="E71" s="73"/>
      <c r="F71" s="73"/>
      <c r="J71" s="379"/>
    </row>
    <row r="72" spans="1:15" ht="10.199999999999999" x14ac:dyDescent="0.3">
      <c r="A72" s="190" t="s">
        <v>458</v>
      </c>
      <c r="B72" s="128" t="str">
        <f>IF(Content!$D$6=1,VLOOKUP(People!$A72,TranslationData!$A:$AB,People!B$1,FALSE),VLOOKUP(People!$A72,TranslationData!$A:$AB,People!B$1+14,FALSE))</f>
        <v>Average number of mandatory training hours per year¹⁰</v>
      </c>
      <c r="C72" s="7"/>
      <c r="D72" s="115" t="str">
        <f>IF(Content!$D$6=1,VLOOKUP(People!$A72,TranslationData!$A:$AB,People!D$1,FALSE),VLOOKUP(People!$A72,TranslationData!$A:$AB,People!D$1+14,FALSE))</f>
        <v>number</v>
      </c>
      <c r="E72" s="73" t="str">
        <f>VLOOKUP(People!$A72,TranslationData!$A:$AB,People!E$1,FALSE)</f>
        <v>N/A</v>
      </c>
      <c r="F72" s="73">
        <f>VLOOKUP(People!$A72,TranslationData!$A:$AB,People!F$1,FALSE)</f>
        <v>74</v>
      </c>
      <c r="G72" s="18">
        <f>VLOOKUP(People!$A72,TranslationData!$A:$AB,People!G$1,FALSE)</f>
        <v>71</v>
      </c>
      <c r="H72" s="18">
        <f>VLOOKUP(People!$A72,TranslationData!$A:$AB,People!H$1,FALSE)</f>
        <v>49</v>
      </c>
      <c r="I72" s="115">
        <f>VLOOKUP(People!$A72,TranslationData!$A:$AB,People!I$1,FALSE)</f>
        <v>63</v>
      </c>
      <c r="J72" s="379">
        <f>VLOOKUP(People!$A72,TranslationData!$A:$AB,People!J$1,FALSE)</f>
        <v>50</v>
      </c>
      <c r="K72" s="115"/>
      <c r="L72" s="115"/>
      <c r="M72" s="115"/>
      <c r="N72" s="115"/>
      <c r="O72" s="115"/>
    </row>
    <row r="73" spans="1:15" ht="10.199999999999999" x14ac:dyDescent="0.3">
      <c r="A73" s="190" t="s">
        <v>459</v>
      </c>
      <c r="B73" s="128" t="str">
        <f>IF(Content!$D$6=1,VLOOKUP(People!$A73,TranslationData!$A:$AB,People!B$1,FALSE),VLOOKUP(People!$A73,TranslationData!$A:$AB,People!B$1+14,FALSE))</f>
        <v>Average number of non-mandatory training hours per year</v>
      </c>
      <c r="C73" s="7"/>
      <c r="D73" s="115" t="str">
        <f>IF(Content!$D$6=1,VLOOKUP(People!$A73,TranslationData!$A:$AB,People!D$1,FALSE),VLOOKUP(People!$A73,TranslationData!$A:$AB,People!D$1+14,FALSE))</f>
        <v>number</v>
      </c>
      <c r="E73" s="73" t="str">
        <f>VLOOKUP(People!$A73,TranslationData!$A:$AB,People!E$1,FALSE)</f>
        <v>N/A</v>
      </c>
      <c r="F73" s="73">
        <f>VLOOKUP(People!$A73,TranslationData!$A:$AB,People!F$1,FALSE)</f>
        <v>13</v>
      </c>
      <c r="G73" s="18">
        <f>VLOOKUP(People!$A73,TranslationData!$A:$AB,People!G$1,FALSE)</f>
        <v>43</v>
      </c>
      <c r="H73" s="18">
        <f>VLOOKUP(People!$A73,TranslationData!$A:$AB,People!H$1,FALSE)</f>
        <v>49</v>
      </c>
      <c r="I73" s="115">
        <f>VLOOKUP(People!$A73,TranslationData!$A:$AB,People!I$1,FALSE)</f>
        <v>37</v>
      </c>
      <c r="J73" s="379">
        <f>VLOOKUP(People!$A73,TranslationData!$A:$AB,People!J$1,FALSE)</f>
        <v>26</v>
      </c>
      <c r="K73" s="115"/>
      <c r="L73" s="115"/>
      <c r="M73" s="115"/>
      <c r="N73" s="115"/>
      <c r="O73" s="115"/>
    </row>
    <row r="74" spans="1:15" ht="10.199999999999999" x14ac:dyDescent="0.3">
      <c r="A74" s="190" t="s">
        <v>451</v>
      </c>
      <c r="B74" s="23" t="str">
        <f>IF(Content!$D$6=1,VLOOKUP(People!$A74,TranslationData!$A:$AB,People!B$1,FALSE),VLOOKUP(People!$A74,TranslationData!$A:$AB,People!B$1+14,FALSE))</f>
        <v>Total investments in training¹¹</v>
      </c>
      <c r="C74" s="7"/>
      <c r="D74" s="115" t="str">
        <f>IF(Content!$D$6=1,VLOOKUP(People!$A74,TranslationData!$A:$AB,People!D$1,FALSE),VLOOKUP(People!$A74,TranslationData!$A:$AB,People!D$1+14,FALSE))</f>
        <v>$ thousand</v>
      </c>
      <c r="E74" s="73">
        <f>VLOOKUP(People!$A74,TranslationData!$A:$AB,People!E$1,FALSE)</f>
        <v>221</v>
      </c>
      <c r="F74" s="73">
        <f>VLOOKUP(People!$A74,TranslationData!$A:$AB,People!F$1,FALSE)</f>
        <v>139</v>
      </c>
      <c r="G74" s="18">
        <f>VLOOKUP(People!$A74,TranslationData!$A:$AB,People!G$1,FALSE)</f>
        <v>176</v>
      </c>
      <c r="H74" s="18">
        <f>VLOOKUP(People!$A74,TranslationData!$A:$AB,People!H$1,FALSE)</f>
        <v>198</v>
      </c>
      <c r="I74" s="115">
        <f>VLOOKUP(People!$A74,TranslationData!$A:$AB,People!I$1,FALSE)</f>
        <v>202</v>
      </c>
      <c r="J74" s="379">
        <f>VLOOKUP(People!$A74,TranslationData!$A:$AB,People!J$1,FALSE)</f>
        <v>342</v>
      </c>
      <c r="K74" s="115"/>
      <c r="L74" s="115"/>
      <c r="M74" s="115"/>
      <c r="N74" s="115"/>
      <c r="O74" s="115"/>
    </row>
    <row r="75" spans="1:15" ht="10.199999999999999" x14ac:dyDescent="0.3">
      <c r="A75" s="190" t="s">
        <v>452</v>
      </c>
      <c r="B75" s="23" t="str">
        <f>IF(Content!$D$6=1,VLOOKUP(People!$A75,TranslationData!$A:$AB,People!B$1,FALSE),VLOOKUP(People!$A75,TranslationData!$A:$AB,People!B$1+14,FALSE))</f>
        <v>Annual investments in training per employee</v>
      </c>
      <c r="C75" s="7"/>
      <c r="D75" s="115" t="str">
        <f>IF(Content!$D$6=1,VLOOKUP(People!$A75,TranslationData!$A:$AB,People!D$1,FALSE),VLOOKUP(People!$A75,TranslationData!$A:$AB,People!D$1+14,FALSE))</f>
        <v>$</v>
      </c>
      <c r="E75" s="73">
        <f>VLOOKUP(People!$A75,TranslationData!$A:$AB,People!E$1,FALSE)</f>
        <v>75</v>
      </c>
      <c r="F75" s="73">
        <f>VLOOKUP(People!$A75,TranslationData!$A:$AB,People!F$1,FALSE)</f>
        <v>54</v>
      </c>
      <c r="G75" s="18">
        <f>VLOOKUP(People!$A75,TranslationData!$A:$AB,People!G$1,FALSE)</f>
        <v>63</v>
      </c>
      <c r="H75" s="18">
        <f>VLOOKUP(People!$A75,TranslationData!$A:$AB,People!H$1,FALSE)</f>
        <v>62</v>
      </c>
      <c r="I75" s="115">
        <f>VLOOKUP(People!$A75,TranslationData!$A:$AB,People!I$1,FALSE)</f>
        <v>63</v>
      </c>
      <c r="J75" s="379">
        <f>VLOOKUP(People!$A75,TranslationData!$A:$AB,People!J$1,FALSE)</f>
        <v>96</v>
      </c>
      <c r="K75" s="115"/>
      <c r="L75" s="115"/>
      <c r="M75" s="115"/>
      <c r="N75" s="115"/>
      <c r="O75" s="115"/>
    </row>
    <row r="76" spans="1:15" ht="10.199999999999999" x14ac:dyDescent="0.3">
      <c r="A76" s="190" t="s">
        <v>460</v>
      </c>
      <c r="B76" s="22" t="str">
        <f>IF(Content!$D$6=1,VLOOKUP(People!$A76,TranslationData!$A:$AB,People!B$1,FALSE),VLOOKUP(People!$A76,TranslationData!$A:$AB,People!B$1+14,FALSE))</f>
        <v>Female</v>
      </c>
      <c r="C76" s="7"/>
      <c r="D76" s="115" t="str">
        <f>IF(Content!$D$6=1,VLOOKUP(People!$A76,TranslationData!$A:$AB,People!D$1,FALSE),VLOOKUP(People!$A76,TranslationData!$A:$AB,People!D$1+14,FALSE))</f>
        <v>$</v>
      </c>
      <c r="E76" s="73" t="str">
        <f>VLOOKUP(People!$A76,TranslationData!$A:$AB,People!E$1,FALSE)</f>
        <v>N/A</v>
      </c>
      <c r="F76" s="73">
        <f>VLOOKUP(People!$A76,TranslationData!$A:$AB,People!F$1,FALSE)</f>
        <v>67</v>
      </c>
      <c r="G76" s="18">
        <f>VLOOKUP(People!$A76,TranslationData!$A:$AB,People!G$1,FALSE)</f>
        <v>79</v>
      </c>
      <c r="H76" s="18">
        <f>VLOOKUP(People!$A76,TranslationData!$A:$AB,People!H$1,FALSE)</f>
        <v>53</v>
      </c>
      <c r="I76" s="115">
        <f>VLOOKUP(People!$A76,TranslationData!$A:$AB,People!I$1,FALSE)</f>
        <v>55</v>
      </c>
      <c r="J76" s="379">
        <f>VLOOKUP(People!$A76,TranslationData!$A:$AB,People!J$1,FALSE)</f>
        <v>73</v>
      </c>
      <c r="K76" s="115"/>
      <c r="L76" s="115"/>
      <c r="M76" s="115"/>
      <c r="N76" s="115"/>
      <c r="O76" s="115"/>
    </row>
    <row r="77" spans="1:15" ht="10.199999999999999" x14ac:dyDescent="0.3">
      <c r="A77" s="190" t="s">
        <v>461</v>
      </c>
      <c r="B77" s="22" t="str">
        <f>IF(Content!$D$6=1,VLOOKUP(People!$A77,TranslationData!$A:$AB,People!B$1,FALSE),VLOOKUP(People!$A77,TranslationData!$A:$AB,People!B$1+14,FALSE))</f>
        <v>Male</v>
      </c>
      <c r="C77" s="7"/>
      <c r="D77" s="115" t="str">
        <f>IF(Content!$D$6=1,VLOOKUP(People!$A77,TranslationData!$A:$AB,People!D$1,FALSE),VLOOKUP(People!$A77,TranslationData!$A:$AB,People!D$1+14,FALSE))</f>
        <v>$</v>
      </c>
      <c r="E77" s="73" t="str">
        <f>VLOOKUP(People!$A77,TranslationData!$A:$AB,People!E$1,FALSE)</f>
        <v>N/A</v>
      </c>
      <c r="F77" s="73">
        <f>VLOOKUP(People!$A77,TranslationData!$A:$AB,People!F$1,FALSE)</f>
        <v>52</v>
      </c>
      <c r="G77" s="18">
        <f>VLOOKUP(People!$A77,TranslationData!$A:$AB,People!G$1,FALSE)</f>
        <v>60</v>
      </c>
      <c r="H77" s="18">
        <f>VLOOKUP(People!$A77,TranslationData!$A:$AB,People!H$1,FALSE)</f>
        <v>64</v>
      </c>
      <c r="I77" s="115">
        <f>VLOOKUP(People!$A77,TranslationData!$A:$AB,People!I$1,FALSE)</f>
        <v>65</v>
      </c>
      <c r="J77" s="379">
        <f>VLOOKUP(People!$A77,TranslationData!$A:$AB,People!J$1,FALSE)</f>
        <v>102</v>
      </c>
      <c r="K77" s="115"/>
      <c r="L77" s="115"/>
      <c r="M77" s="115"/>
      <c r="N77" s="115"/>
      <c r="O77" s="115"/>
    </row>
    <row r="78" spans="1:15" ht="10.199999999999999" x14ac:dyDescent="0.3">
      <c r="A78" s="190"/>
      <c r="B78" s="23"/>
      <c r="C78" s="7"/>
      <c r="D78" s="29"/>
      <c r="E78" s="29"/>
      <c r="F78" s="29"/>
    </row>
    <row r="79" spans="1:15" ht="24.9" customHeight="1" x14ac:dyDescent="0.25">
      <c r="A79" s="190" t="s">
        <v>462</v>
      </c>
      <c r="B79" s="275" t="str">
        <f>IF(Content!$D$6=1,VLOOKUP(People!$A79,TranslationData!$A:$AB,People!B$1,FALSE),VLOOKUP(People!$A79,TranslationData!$A:$AB,People!B$1+14,FALSE))</f>
        <v>Employee engagement</v>
      </c>
      <c r="C79" s="272"/>
      <c r="D79" s="172"/>
      <c r="E79" s="272"/>
      <c r="F79" s="272"/>
      <c r="G79" s="276"/>
      <c r="H79" s="444" t="s">
        <v>2006</v>
      </c>
      <c r="I79" s="444"/>
      <c r="J79" s="444"/>
    </row>
    <row r="80" spans="1:15" s="21" customFormat="1" ht="10.199999999999999" x14ac:dyDescent="0.3">
      <c r="A80" s="202" t="s">
        <v>465</v>
      </c>
      <c r="B80" s="123" t="str">
        <f>IF(Content!$D$6=1,VLOOKUP(People!$A80,TranslationData!$A:$AB,People!B$1,FALSE),VLOOKUP(People!$A80,TranslationData!$A:$AB,People!B$1+14,FALSE))</f>
        <v>Employees enquiries, including the following topics:</v>
      </c>
      <c r="C80" s="19"/>
      <c r="D80" s="21" t="str">
        <f>IF(Content!$D$6=1,VLOOKUP(People!$A80,TranslationData!$A:$AB,People!D$1,FALSE),VLOOKUP(People!$A80,TranslationData!$A:$AB,People!D$1+14,FALSE))</f>
        <v>number</v>
      </c>
      <c r="E80" s="109">
        <f>VLOOKUP(People!$A80,TranslationData!$A:$AB,People!E$1,FALSE)</f>
        <v>200</v>
      </c>
      <c r="F80" s="109">
        <f>VLOOKUP(People!$A80,TranslationData!$A:$AB,People!F$1,FALSE)</f>
        <v>144</v>
      </c>
      <c r="G80" s="21">
        <f>VLOOKUP(People!$A80,TranslationData!$A:$AB,People!G$1,FALSE)</f>
        <v>153</v>
      </c>
      <c r="H80" s="21">
        <f>VLOOKUP(People!$A80,TranslationData!$A:$AB,People!H$1,FALSE)</f>
        <v>142</v>
      </c>
      <c r="I80" s="21">
        <f>VLOOKUP(People!$A80,TranslationData!$A:$AB,People!I$1,FALSE)</f>
        <v>332</v>
      </c>
      <c r="J80" s="378">
        <f>VLOOKUP(People!$A80,TranslationData!$A:$AB,People!J$1,FALSE)</f>
        <v>165</v>
      </c>
    </row>
    <row r="81" spans="1:77" ht="10.199999999999999" x14ac:dyDescent="0.3">
      <c r="A81" s="190" t="s">
        <v>466</v>
      </c>
      <c r="B81" s="22" t="str">
        <f>IF(Content!$D$6=1,VLOOKUP(People!$A81,TranslationData!$A:$AB,People!B$1,FALSE),VLOOKUP(People!$A81,TranslationData!$A:$AB,People!B$1+14,FALSE))</f>
        <v>Work conditions and equipment</v>
      </c>
      <c r="C81" s="7"/>
      <c r="D81" s="115" t="str">
        <f>IF(Content!$D$6=1,VLOOKUP(People!$A81,TranslationData!$A:$AB,People!D$1,FALSE),VLOOKUP(People!$A81,TranslationData!$A:$AB,People!D$1+14,FALSE))</f>
        <v>number</v>
      </c>
      <c r="E81" s="55">
        <f>VLOOKUP(People!$A81,TranslationData!$A:$AB,People!E$1,FALSE)</f>
        <v>40</v>
      </c>
      <c r="F81" s="55">
        <f>VLOOKUP(People!$A81,TranslationData!$A:$AB,People!F$1,FALSE)</f>
        <v>27</v>
      </c>
      <c r="G81" s="18">
        <f>VLOOKUP(People!$A81,TranslationData!$A:$AB,People!G$1,FALSE)</f>
        <v>46</v>
      </c>
      <c r="H81" s="18">
        <f>VLOOKUP(People!$A81,TranslationData!$A:$AB,People!H$1,FALSE)</f>
        <v>25</v>
      </c>
      <c r="I81" s="115">
        <f>VLOOKUP(People!$A81,TranslationData!$A:$AB,People!I$1,FALSE)</f>
        <v>88</v>
      </c>
      <c r="J81" s="379">
        <f>VLOOKUP(People!$A81,TranslationData!$A:$AB,People!J$1,FALSE)</f>
        <v>30</v>
      </c>
      <c r="K81" s="115"/>
      <c r="L81" s="115"/>
      <c r="M81" s="115"/>
      <c r="N81" s="115"/>
      <c r="O81" s="115"/>
    </row>
    <row r="82" spans="1:77" ht="10.199999999999999" x14ac:dyDescent="0.3">
      <c r="A82" s="190" t="s">
        <v>467</v>
      </c>
      <c r="B82" s="22" t="str">
        <f>IF(Content!$D$6=1,VLOOKUP(People!$A82,TranslationData!$A:$AB,People!B$1,FALSE),VLOOKUP(People!$A82,TranslationData!$A:$AB,People!B$1+14,FALSE))</f>
        <v>Remuneration</v>
      </c>
      <c r="C82" s="7"/>
      <c r="D82" s="115" t="str">
        <f>IF(Content!$D$6=1,VLOOKUP(People!$A82,TranslationData!$A:$AB,People!D$1,FALSE),VLOOKUP(People!$A82,TranslationData!$A:$AB,People!D$1+14,FALSE))</f>
        <v>number</v>
      </c>
      <c r="E82" s="55">
        <f>VLOOKUP(People!$A82,TranslationData!$A:$AB,People!E$1,FALSE)</f>
        <v>26</v>
      </c>
      <c r="F82" s="55">
        <f>VLOOKUP(People!$A82,TranslationData!$A:$AB,People!F$1,FALSE)</f>
        <v>23</v>
      </c>
      <c r="G82" s="18">
        <f>VLOOKUP(People!$A82,TranslationData!$A:$AB,People!G$1,FALSE)</f>
        <v>19</v>
      </c>
      <c r="H82" s="18">
        <f>VLOOKUP(People!$A82,TranslationData!$A:$AB,People!H$1,FALSE)</f>
        <v>29</v>
      </c>
      <c r="I82" s="115">
        <f>VLOOKUP(People!$A82,TranslationData!$A:$AB,People!I$1,FALSE)</f>
        <v>82</v>
      </c>
      <c r="J82" s="379">
        <f>VLOOKUP(People!$A82,TranslationData!$A:$AB,People!J$1,FALSE)</f>
        <v>10</v>
      </c>
      <c r="K82" s="115"/>
      <c r="L82" s="115"/>
      <c r="M82" s="115"/>
      <c r="N82" s="115"/>
      <c r="O82" s="115"/>
    </row>
    <row r="83" spans="1:77" ht="10.199999999999999" x14ac:dyDescent="0.3">
      <c r="A83" s="190" t="s">
        <v>468</v>
      </c>
      <c r="B83" s="22" t="str">
        <f>IF(Content!$D$6=1,VLOOKUP(People!$A83,TranslationData!$A:$AB,People!B$1,FALSE),VLOOKUP(People!$A83,TranslationData!$A:$AB,People!B$1+14,FALSE))</f>
        <v>Living conditions</v>
      </c>
      <c r="C83" s="7"/>
      <c r="D83" s="115" t="str">
        <f>IF(Content!$D$6=1,VLOOKUP(People!$A83,TranslationData!$A:$AB,People!D$1,FALSE),VLOOKUP(People!$A83,TranslationData!$A:$AB,People!D$1+14,FALSE))</f>
        <v>number</v>
      </c>
      <c r="E83" s="55">
        <f>VLOOKUP(People!$A83,TranslationData!$A:$AB,People!E$1,FALSE)</f>
        <v>77</v>
      </c>
      <c r="F83" s="55">
        <f>VLOOKUP(People!$A83,TranslationData!$A:$AB,People!F$1,FALSE)</f>
        <v>50</v>
      </c>
      <c r="G83" s="18">
        <f>VLOOKUP(People!$A83,TranslationData!$A:$AB,People!G$1,FALSE)</f>
        <v>41</v>
      </c>
      <c r="H83" s="18">
        <f>VLOOKUP(People!$A83,TranslationData!$A:$AB,People!H$1,FALSE)</f>
        <v>36</v>
      </c>
      <c r="I83" s="115">
        <f>VLOOKUP(People!$A83,TranslationData!$A:$AB,People!I$1,FALSE)</f>
        <v>76</v>
      </c>
      <c r="J83" s="379">
        <f>VLOOKUP(People!$A83,TranslationData!$A:$AB,People!J$1,FALSE)</f>
        <v>64</v>
      </c>
      <c r="K83" s="115"/>
      <c r="L83" s="115"/>
      <c r="M83" s="115"/>
      <c r="N83" s="115"/>
      <c r="O83" s="115"/>
    </row>
    <row r="84" spans="1:77" ht="10.199999999999999" x14ac:dyDescent="0.3">
      <c r="A84" s="190" t="s">
        <v>469</v>
      </c>
      <c r="B84" s="22" t="str">
        <f>IF(Content!$D$6=1,VLOOKUP(People!$A84,TranslationData!$A:$AB,People!B$1,FALSE),VLOOKUP(People!$A84,TranslationData!$A:$AB,People!B$1+14,FALSE))</f>
        <v>Social benefits</v>
      </c>
      <c r="C84" s="7"/>
      <c r="D84" s="115" t="str">
        <f>IF(Content!$D$6=1,VLOOKUP(People!$A84,TranslationData!$A:$AB,People!D$1,FALSE),VLOOKUP(People!$A84,TranslationData!$A:$AB,People!D$1+14,FALSE))</f>
        <v>number</v>
      </c>
      <c r="E84" s="55">
        <f>VLOOKUP(People!$A84,TranslationData!$A:$AB,People!E$1,FALSE)</f>
        <v>5</v>
      </c>
      <c r="F84" s="55">
        <f>VLOOKUP(People!$A84,TranslationData!$A:$AB,People!F$1,FALSE)</f>
        <v>10</v>
      </c>
      <c r="G84" s="18">
        <f>VLOOKUP(People!$A84,TranslationData!$A:$AB,People!G$1,FALSE)</f>
        <v>15</v>
      </c>
      <c r="H84" s="18">
        <f>VLOOKUP(People!$A84,TranslationData!$A:$AB,People!H$1,FALSE)</f>
        <v>18</v>
      </c>
      <c r="I84" s="115">
        <f>VLOOKUP(People!$A84,TranslationData!$A:$AB,People!I$1,FALSE)</f>
        <v>56</v>
      </c>
      <c r="J84" s="379">
        <f>VLOOKUP(People!$A84,TranslationData!$A:$AB,People!J$1,FALSE)</f>
        <v>7</v>
      </c>
      <c r="K84" s="115"/>
      <c r="L84" s="115"/>
      <c r="M84" s="115"/>
      <c r="N84" s="115"/>
      <c r="O84" s="115"/>
    </row>
    <row r="85" spans="1:77" ht="10.199999999999999" x14ac:dyDescent="0.3">
      <c r="A85" s="190" t="s">
        <v>470</v>
      </c>
      <c r="B85" s="22" t="str">
        <f>IF(Content!$D$6=1,VLOOKUP(People!$A85,TranslationData!$A:$AB,People!B$1,FALSE),VLOOKUP(People!$A85,TranslationData!$A:$AB,People!B$1+14,FALSE))</f>
        <v>Company’s business strategy</v>
      </c>
      <c r="C85" s="7"/>
      <c r="D85" s="115" t="str">
        <f>IF(Content!$D$6=1,VLOOKUP(People!$A85,TranslationData!$A:$AB,People!D$1,FALSE),VLOOKUP(People!$A85,TranslationData!$A:$AB,People!D$1+14,FALSE))</f>
        <v>number</v>
      </c>
      <c r="E85" s="55">
        <f>VLOOKUP(People!$A85,TranslationData!$A:$AB,People!E$1,FALSE)</f>
        <v>0</v>
      </c>
      <c r="F85" s="55">
        <f>VLOOKUP(People!$A85,TranslationData!$A:$AB,People!F$1,FALSE)</f>
        <v>2</v>
      </c>
      <c r="G85" s="18">
        <f>VLOOKUP(People!$A85,TranslationData!$A:$AB,People!G$1,FALSE)</f>
        <v>9</v>
      </c>
      <c r="H85" s="18">
        <f>VLOOKUP(People!$A85,TranslationData!$A:$AB,People!H$1,FALSE)</f>
        <v>10</v>
      </c>
      <c r="I85" s="115">
        <f>VLOOKUP(People!$A85,TranslationData!$A:$AB,People!I$1,FALSE)</f>
        <v>9</v>
      </c>
      <c r="J85" s="379">
        <f>VLOOKUP(People!$A85,TranslationData!$A:$AB,People!J$1,FALSE)</f>
        <v>8</v>
      </c>
      <c r="K85" s="115"/>
      <c r="L85" s="115"/>
      <c r="M85" s="115"/>
      <c r="N85" s="115"/>
      <c r="O85" s="115"/>
    </row>
    <row r="86" spans="1:77" ht="10.199999999999999" x14ac:dyDescent="0.3">
      <c r="A86" s="190" t="s">
        <v>471</v>
      </c>
      <c r="B86" s="22" t="str">
        <f>IF(Content!$D$6=1,VLOOKUP(People!$A86,TranslationData!$A:$AB,People!B$1,FALSE),VLOOKUP(People!$A86,TranslationData!$A:$AB,People!B$1+14,FALSE))</f>
        <v>Health and safety</v>
      </c>
      <c r="C86" s="7"/>
      <c r="D86" s="115" t="str">
        <f>IF(Content!$D$6=1,VLOOKUP(People!$A86,TranslationData!$A:$AB,People!D$1,FALSE),VLOOKUP(People!$A86,TranslationData!$A:$AB,People!D$1+14,FALSE))</f>
        <v>number</v>
      </c>
      <c r="E86" s="55">
        <f>VLOOKUP(People!$A86,TranslationData!$A:$AB,People!E$1,FALSE)</f>
        <v>15</v>
      </c>
      <c r="F86" s="55">
        <f>VLOOKUP(People!$A86,TranslationData!$A:$AB,People!F$1,FALSE)</f>
        <v>19</v>
      </c>
      <c r="G86" s="18">
        <f>VLOOKUP(People!$A86,TranslationData!$A:$AB,People!G$1,FALSE)</f>
        <v>1</v>
      </c>
      <c r="H86" s="18">
        <f>VLOOKUP(People!$A86,TranslationData!$A:$AB,People!H$1,FALSE)</f>
        <v>0</v>
      </c>
      <c r="I86" s="115">
        <f>VLOOKUP(People!$A86,TranslationData!$A:$AB,People!I$1,FALSE)</f>
        <v>8</v>
      </c>
      <c r="J86" s="379">
        <f>VLOOKUP(People!$A86,TranslationData!$A:$AB,People!J$1,FALSE)</f>
        <v>38</v>
      </c>
      <c r="K86" s="115"/>
      <c r="L86" s="115"/>
      <c r="M86" s="115"/>
      <c r="N86" s="115"/>
      <c r="O86" s="115"/>
    </row>
    <row r="87" spans="1:77" ht="10.199999999999999" x14ac:dyDescent="0.3">
      <c r="A87" s="190" t="s">
        <v>472</v>
      </c>
      <c r="B87" s="22" t="str">
        <f>IF(Content!$D$6=1,VLOOKUP(People!$A87,TranslationData!$A:$AB,People!B$1,FALSE),VLOOKUP(People!$A87,TranslationData!$A:$AB,People!B$1+14,FALSE))</f>
        <v xml:space="preserve">Training and development </v>
      </c>
      <c r="C87" s="7"/>
      <c r="D87" s="115" t="str">
        <f>IF(Content!$D$6=1,VLOOKUP(People!$A87,TranslationData!$A:$AB,People!D$1,FALSE),VLOOKUP(People!$A87,TranslationData!$A:$AB,People!D$1+14,FALSE))</f>
        <v>number</v>
      </c>
      <c r="E87" s="55">
        <f>VLOOKUP(People!$A87,TranslationData!$A:$AB,People!E$1,FALSE)</f>
        <v>17</v>
      </c>
      <c r="F87" s="55">
        <f>VLOOKUP(People!$A87,TranslationData!$A:$AB,People!F$1,FALSE)</f>
        <v>4</v>
      </c>
      <c r="G87" s="18">
        <f>VLOOKUP(People!$A87,TranslationData!$A:$AB,People!G$1,FALSE)</f>
        <v>1</v>
      </c>
      <c r="H87" s="18">
        <f>VLOOKUP(People!$A87,TranslationData!$A:$AB,People!H$1,FALSE)</f>
        <v>2</v>
      </c>
      <c r="I87" s="115">
        <f>VLOOKUP(People!$A87,TranslationData!$A:$AB,People!I$1,FALSE)</f>
        <v>3</v>
      </c>
      <c r="J87" s="379">
        <f>VLOOKUP(People!$A87,TranslationData!$A:$AB,People!J$1,FALSE)</f>
        <v>1</v>
      </c>
      <c r="K87" s="115"/>
      <c r="L87" s="115"/>
      <c r="M87" s="115"/>
      <c r="N87" s="115"/>
      <c r="O87" s="115"/>
    </row>
    <row r="88" spans="1:77" ht="10.199999999999999" x14ac:dyDescent="0.3">
      <c r="A88" s="190" t="s">
        <v>473</v>
      </c>
      <c r="B88" s="22" t="str">
        <f>IF(Content!$D$6=1,VLOOKUP(People!$A88,TranslationData!$A:$AB,People!B$1,FALSE),VLOOKUP(People!$A88,TranslationData!$A:$AB,People!B$1+14,FALSE))</f>
        <v>Corporate events, professional contents and sport</v>
      </c>
      <c r="C88" s="7"/>
      <c r="D88" s="115" t="str">
        <f>IF(Content!$D$6=1,VLOOKUP(People!$A88,TranslationData!$A:$AB,People!D$1,FALSE),VLOOKUP(People!$A88,TranslationData!$A:$AB,People!D$1+14,FALSE))</f>
        <v>number</v>
      </c>
      <c r="E88" s="55">
        <f>VLOOKUP(People!$A88,TranslationData!$A:$AB,People!E$1,FALSE)</f>
        <v>0</v>
      </c>
      <c r="F88" s="55">
        <f>VLOOKUP(People!$A88,TranslationData!$A:$AB,People!F$1,FALSE)</f>
        <v>4</v>
      </c>
      <c r="G88" s="18">
        <f>VLOOKUP(People!$A88,TranslationData!$A:$AB,People!G$1,FALSE)</f>
        <v>2</v>
      </c>
      <c r="H88" s="18">
        <f>VLOOKUP(People!$A88,TranslationData!$A:$AB,People!H$1,FALSE)</f>
        <v>7</v>
      </c>
      <c r="I88" s="115">
        <f>VLOOKUP(People!$A88,TranslationData!$A:$AB,People!I$1,FALSE)</f>
        <v>3</v>
      </c>
      <c r="J88" s="379">
        <f>VLOOKUP(People!$A88,TranslationData!$A:$AB,People!J$1,FALSE)</f>
        <v>6</v>
      </c>
    </row>
    <row r="89" spans="1:77" ht="10.199999999999999" x14ac:dyDescent="0.3">
      <c r="A89" s="190" t="s">
        <v>474</v>
      </c>
      <c r="B89" s="22" t="str">
        <f>IF(Content!$D$6=1,VLOOKUP(People!$A89,TranslationData!$A:$AB,People!B$1,FALSE),VLOOKUP(People!$A89,TranslationData!$A:$AB,People!B$1+14,FALSE))</f>
        <v>Other</v>
      </c>
      <c r="C89" s="7"/>
      <c r="D89" s="115" t="str">
        <f>IF(Content!$D$6=1,VLOOKUP(People!$A89,TranslationData!$A:$AB,People!D$1,FALSE),VLOOKUP(People!$A89,TranslationData!$A:$AB,People!D$1+14,FALSE))</f>
        <v>number</v>
      </c>
      <c r="E89" s="55">
        <f>VLOOKUP(People!$A89,TranslationData!$A:$AB,People!E$1,FALSE)</f>
        <v>20</v>
      </c>
      <c r="F89" s="55">
        <f>VLOOKUP(People!$A89,TranslationData!$A:$AB,People!F$1,FALSE)</f>
        <v>5</v>
      </c>
      <c r="G89" s="115">
        <f>VLOOKUP(People!$A89,TranslationData!$A:$AB,People!G$1,FALSE)</f>
        <v>19</v>
      </c>
      <c r="H89" s="115">
        <f>VLOOKUP(People!$A89,TranslationData!$A:$AB,People!H$1,FALSE)</f>
        <v>15</v>
      </c>
      <c r="I89" s="115">
        <f>VLOOKUP(People!$A89,TranslationData!$A:$AB,People!I$1,FALSE)</f>
        <v>7</v>
      </c>
      <c r="J89" s="379">
        <f>VLOOKUP(People!$A89,TranslationData!$A:$AB,People!J$1,FALSE)</f>
        <v>1</v>
      </c>
    </row>
    <row r="90" spans="1:77" s="21" customFormat="1" ht="10.199999999999999" x14ac:dyDescent="0.3">
      <c r="A90" s="202" t="s">
        <v>475</v>
      </c>
      <c r="B90" s="123" t="str">
        <f>IF(Content!$D$6=1,VLOOKUP(People!$A90,TranslationData!$A:$AB,People!B$1,FALSE),VLOOKUP(People!$A90,TranslationData!$A:$AB,People!B$1+14,FALSE))</f>
        <v>Response rate</v>
      </c>
      <c r="C90" s="19"/>
      <c r="D90" s="21" t="str">
        <f>IF(Content!$D$6=1,VLOOKUP(People!$A90,TranslationData!$A:$AB,People!D$1,FALSE),VLOOKUP(People!$A90,TranslationData!$A:$AB,People!D$1+14,FALSE))</f>
        <v>%</v>
      </c>
      <c r="E90" s="147">
        <f>VLOOKUP(People!$A90,TranslationData!$A:$AB,People!E$1,FALSE)</f>
        <v>100</v>
      </c>
      <c r="F90" s="147">
        <f>VLOOKUP(People!$A90,TranslationData!$A:$AB,People!F$1,FALSE)</f>
        <v>100</v>
      </c>
      <c r="G90" s="147">
        <f>VLOOKUP(People!$A90,TranslationData!$A:$AB,People!G$1,FALSE)</f>
        <v>100</v>
      </c>
      <c r="H90" s="147">
        <f>VLOOKUP(People!$A90,TranslationData!$A:$AB,People!H$1,FALSE)</f>
        <v>100</v>
      </c>
      <c r="I90" s="147">
        <f>VLOOKUP(People!$A90,TranslationData!$A:$AB,People!I$1,FALSE)</f>
        <v>100</v>
      </c>
      <c r="J90" s="390">
        <f>VLOOKUP(People!$A90,TranslationData!$A:$AB,People!J$1,FALSE)</f>
        <v>100</v>
      </c>
    </row>
    <row r="91" spans="1:77" customFormat="1" ht="11.25" customHeight="1" x14ac:dyDescent="0.3">
      <c r="A91" s="190"/>
      <c r="B91" s="27"/>
      <c r="C91" s="28"/>
      <c r="D91" s="33"/>
      <c r="E91" s="28"/>
      <c r="F91" s="28"/>
      <c r="G91" s="28"/>
      <c r="H91" s="28"/>
      <c r="I91" s="131"/>
      <c r="J91" s="391"/>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7"/>
      <c r="BG91" s="32"/>
      <c r="BH91" s="32"/>
      <c r="BI91" s="32"/>
      <c r="BJ91" s="32"/>
      <c r="BK91" s="32"/>
      <c r="BL91" s="32"/>
      <c r="BM91" s="32"/>
      <c r="BN91" s="32"/>
      <c r="BO91" s="32"/>
      <c r="BP91" s="32"/>
      <c r="BQ91" s="32"/>
      <c r="BR91" s="32"/>
      <c r="BS91" s="32"/>
      <c r="BT91" s="32"/>
      <c r="BU91" s="32"/>
      <c r="BV91" s="32"/>
      <c r="BW91" s="32"/>
      <c r="BX91" s="32"/>
      <c r="BY91" s="32"/>
    </row>
    <row r="92" spans="1:77" customFormat="1" ht="11.25" customHeight="1" x14ac:dyDescent="0.3">
      <c r="A92" s="190"/>
      <c r="B92" s="75"/>
      <c r="C92" s="76"/>
      <c r="D92" s="197"/>
      <c r="E92" s="76"/>
      <c r="F92" s="76"/>
      <c r="G92" s="76"/>
      <c r="H92" s="18"/>
      <c r="I92" s="115"/>
      <c r="J92" s="115"/>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7"/>
      <c r="BG92" s="32"/>
      <c r="BH92" s="32"/>
      <c r="BI92" s="32"/>
      <c r="BJ92" s="32"/>
      <c r="BK92" s="32"/>
      <c r="BL92" s="32"/>
      <c r="BM92" s="32"/>
      <c r="BN92" s="32"/>
      <c r="BO92" s="32"/>
      <c r="BP92" s="32"/>
      <c r="BQ92" s="32"/>
      <c r="BR92" s="32"/>
      <c r="BS92" s="32"/>
      <c r="BT92" s="32"/>
      <c r="BU92" s="32"/>
      <c r="BV92" s="32"/>
      <c r="BW92" s="32"/>
      <c r="BX92" s="32"/>
      <c r="BY92" s="32"/>
    </row>
    <row r="93" spans="1:77" ht="10.199999999999999" x14ac:dyDescent="0.3">
      <c r="A93" s="204" t="s">
        <v>934</v>
      </c>
      <c r="B93" s="141" t="str">
        <f>IF(Content!$D$6=1,VLOOKUP(People!$A93,TranslationData!$A:$AB,People!B$1,FALSE),VLOOKUP(People!$A93,TranslationData!$A:$AB,People!B$1+14,FALSE))</f>
        <v>Notes:</v>
      </c>
      <c r="C93" s="125"/>
      <c r="D93" s="29"/>
      <c r="E93" s="31"/>
      <c r="F93" s="31"/>
      <c r="G93" s="115"/>
    </row>
    <row r="94" spans="1:77" ht="10.199999999999999" x14ac:dyDescent="0.3">
      <c r="A94" s="204" t="s">
        <v>937</v>
      </c>
      <c r="B94" s="445" t="str">
        <f>IF(Content!$D$6=1,VLOOKUP(People!$A94,TranslationData!$A:$AB,People!B$1,FALSE),VLOOKUP(People!$A94,TranslationData!$A:$AB,People!B$1+14,FALSE))</f>
        <v>[1] The data in this section are presented for all Solidcore's subsidiaries, in accordance with the consolidation principles applied in the consolidated financial statements.</v>
      </c>
      <c r="C94" s="445"/>
      <c r="D94" s="445"/>
      <c r="E94" s="445"/>
      <c r="F94" s="445"/>
      <c r="G94" s="445"/>
      <c r="H94" s="445"/>
      <c r="I94" s="445"/>
      <c r="J94" s="445"/>
    </row>
    <row r="95" spans="1:77" ht="11.25" customHeight="1" x14ac:dyDescent="0.3">
      <c r="A95" s="204" t="s">
        <v>938</v>
      </c>
      <c r="B95" s="445" t="str">
        <f>IF(Content!$D$6=1,VLOOKUP(People!$A95,TranslationData!$A:$AB,People!B$1,FALSE),VLOOKUP(People!$A95,TranslationData!$A:$AB,People!B$1+14,FALSE))</f>
        <v>[2] Includes only employees that left the Company voluntarily due to dissatisfaction with their job.</v>
      </c>
      <c r="C95" s="445"/>
      <c r="D95" s="445"/>
      <c r="E95" s="445"/>
      <c r="F95" s="445"/>
      <c r="G95" s="445"/>
      <c r="H95" s="445"/>
      <c r="I95" s="445"/>
      <c r="J95" s="445"/>
    </row>
    <row r="96" spans="1:77" ht="11.25" customHeight="1" x14ac:dyDescent="0.3">
      <c r="A96" s="204" t="s">
        <v>939</v>
      </c>
      <c r="B96" s="445" t="str">
        <f>IF(Content!$D$6=1,VLOOKUP(People!$A96,TranslationData!$A:$AB,People!B$1,FALSE),VLOOKUP(People!$A96,TranslationData!$A:$AB,People!B$1+14,FALSE))</f>
        <v>[3] Includes employees that were dismissed.</v>
      </c>
      <c r="C96" s="445"/>
      <c r="D96" s="445"/>
      <c r="E96" s="445"/>
      <c r="F96" s="445"/>
      <c r="G96" s="445"/>
      <c r="H96" s="445"/>
      <c r="I96" s="445"/>
      <c r="J96" s="445"/>
    </row>
    <row r="97" spans="1:10" ht="22.5" customHeight="1" x14ac:dyDescent="0.3">
      <c r="A97" s="204" t="s">
        <v>940</v>
      </c>
      <c r="B97" s="445" t="str">
        <f>IF(Content!$D$6=1,VLOOKUP(People!$A97,TranslationData!$A:$AB,People!B$1,FALSE),VLOOKUP(People!$A97,TranslationData!$A:$AB,People!B$1+14,FALSE))</f>
        <v>[4] Managers – employees who hold positions as heads of business units: directors, chiefs of divisions, managers, experts or supervisors, etc.; chief specialists, for example, chief accountant, chief dispatcher, chief engineer, chief mechanic, chief metallurgist, chief geologist; and deputies to these positions.</v>
      </c>
      <c r="C97" s="445"/>
      <c r="D97" s="445"/>
      <c r="E97" s="445"/>
      <c r="F97" s="445"/>
      <c r="G97" s="445"/>
      <c r="H97" s="445"/>
      <c r="I97" s="445"/>
      <c r="J97" s="445"/>
    </row>
    <row r="98" spans="1:10" ht="19.5" customHeight="1" x14ac:dyDescent="0.3">
      <c r="A98" s="204" t="s">
        <v>941</v>
      </c>
      <c r="B98" s="445" t="str">
        <f>IF(Content!$D$6=1,VLOOKUP(People!$A98,TranslationData!$A:$AB,People!B$1,FALSE),VLOOKUP(People!$A98,TranslationData!$A:$AB,People!B$1+14,FALSE))</f>
        <v>[5] Qualified personnel – employees engaged in engineering and technical works or finance, such as accountants, geologists, dispatchers, engineers, inspectors, mechanics, quantity surveyors, editors, economists, energy specialists, legal advisors, etc., and assistants to these positions. It also covers office workers in accounting and control and maintenance positions who are not engaged in manual labour.</v>
      </c>
      <c r="C98" s="445"/>
      <c r="D98" s="445"/>
      <c r="E98" s="445"/>
      <c r="F98" s="445"/>
      <c r="G98" s="445"/>
      <c r="H98" s="445"/>
      <c r="I98" s="445"/>
      <c r="J98" s="445"/>
    </row>
    <row r="99" spans="1:10" ht="10.199999999999999" x14ac:dyDescent="0.3">
      <c r="A99" s="204" t="s">
        <v>942</v>
      </c>
      <c r="B99" s="445" t="str">
        <f>IF(Content!$D$6=1,VLOOKUP(People!$A99,TranslationData!$A:$AB,People!B$1,FALSE),VLOOKUP(People!$A99,TranslationData!$A:$AB,People!B$1+14,FALSE))</f>
        <v>[6] Workers include personnel who are directly engaged in the process of value creation, as well as those engaged in repair, moving goods, transporting passengers, providing material services, and so on.</v>
      </c>
      <c r="C99" s="445"/>
      <c r="D99" s="445"/>
      <c r="E99" s="445"/>
      <c r="F99" s="445"/>
      <c r="G99" s="445"/>
      <c r="H99" s="445"/>
      <c r="I99" s="445"/>
      <c r="J99" s="445"/>
    </row>
    <row r="100" spans="1:10" ht="11.25" customHeight="1" x14ac:dyDescent="0.3">
      <c r="A100" s="204" t="s">
        <v>943</v>
      </c>
      <c r="B100" s="445" t="str">
        <f>IF(Content!$D$6=1,VLOOKUP(People!$A100,TranslationData!$A:$AB,People!B$1,FALSE),VLOOKUP(People!$A100,TranslationData!$A:$AB,People!B$1+14,FALSE))</f>
        <v>[7] Calculated as average remuneration for men to average remuneration for women divided by average remuneration for women. Only the operational assets and management company in Astana are taken into account; small exploration and non-core assets are not included in the calculation due to the small number of personnel and irrelevant data on average wages.</v>
      </c>
      <c r="C100" s="445"/>
      <c r="D100" s="445"/>
      <c r="E100" s="445"/>
      <c r="F100" s="445"/>
      <c r="G100" s="445"/>
      <c r="H100" s="445"/>
      <c r="I100" s="445"/>
      <c r="J100" s="445"/>
    </row>
    <row r="101" spans="1:10" ht="10.199999999999999" x14ac:dyDescent="0.3">
      <c r="A101" s="204" t="s">
        <v>944</v>
      </c>
      <c r="B101" s="445" t="str">
        <f>IF(Content!$D$6=1,VLOOKUP(People!$A101,TranslationData!$A:$AB,People!B$1,FALSE),VLOOKUP(People!$A101,TranslationData!$A:$AB,People!B$1+14,FALSE))</f>
        <v>[8] Based on headcount at 31 December 2024.</v>
      </c>
      <c r="C101" s="445"/>
      <c r="D101" s="445"/>
      <c r="E101" s="445"/>
      <c r="F101" s="445"/>
      <c r="G101" s="445"/>
      <c r="H101" s="445"/>
      <c r="I101" s="445"/>
      <c r="J101" s="445"/>
    </row>
    <row r="102" spans="1:10" ht="21.75" customHeight="1" x14ac:dyDescent="0.3">
      <c r="A102" s="204" t="s">
        <v>945</v>
      </c>
      <c r="B102" s="445" t="str">
        <f>IF(Content!$D$6=1,VLOOKUP(People!$A102,TranslationData!$A:$AB,People!B$1,FALSE),VLOOKUP(People!$A102,TranslationData!$A:$AB,People!B$1+14,FALSE))</f>
        <v>[9] The new methodology has been applied since 2021 to ensure better alignment with the GRI-404. Data for 2020 has been restated accordingly for comparative purposes. Data for 2019 calculated using the old methodology is considered to be unrepresentative.</v>
      </c>
      <c r="C102" s="445"/>
      <c r="D102" s="445"/>
      <c r="E102" s="445"/>
      <c r="F102" s="445"/>
      <c r="G102" s="445"/>
      <c r="H102" s="445"/>
      <c r="I102" s="445"/>
      <c r="J102" s="445"/>
    </row>
    <row r="103" spans="1:10" ht="10.199999999999999" x14ac:dyDescent="0.3">
      <c r="A103" s="204" t="s">
        <v>946</v>
      </c>
      <c r="B103" s="445" t="str">
        <f>IF(Content!$D$6=1,VLOOKUP(People!$A103,TranslationData!$A:$AB,People!B$1,FALSE),VLOOKUP(People!$A103,TranslationData!$A:$AB,People!B$1+14,FALSE))</f>
        <v>[10] Mandatory training mostly refers to safety training.</v>
      </c>
      <c r="C103" s="445"/>
      <c r="D103" s="445"/>
      <c r="E103" s="445"/>
      <c r="F103" s="445"/>
      <c r="G103" s="445"/>
      <c r="H103" s="445"/>
      <c r="I103" s="445"/>
      <c r="J103" s="445"/>
    </row>
    <row r="104" spans="1:10" ht="11.25" customHeight="1" x14ac:dyDescent="0.3">
      <c r="A104" s="204" t="s">
        <v>947</v>
      </c>
      <c r="B104" s="445" t="str">
        <f>IF(Content!$D$6=1,VLOOKUP(People!$A104,TranslationData!$A:$AB,People!B$1,FALSE),VLOOKUP(People!$A104,TranslationData!$A:$AB,People!B$1+14,FALSE))</f>
        <v>[11] Travel costs excluded from 2020.</v>
      </c>
      <c r="C104" s="445"/>
      <c r="D104" s="445"/>
      <c r="E104" s="445"/>
      <c r="F104" s="445"/>
      <c r="G104" s="445"/>
      <c r="H104" s="445"/>
      <c r="I104" s="445"/>
      <c r="J104" s="445"/>
    </row>
    <row r="105" spans="1:10" ht="10.199999999999999" x14ac:dyDescent="0.3">
      <c r="A105" s="204"/>
      <c r="B105" s="141"/>
      <c r="C105" s="125"/>
      <c r="D105" s="29"/>
      <c r="E105" s="31"/>
      <c r="F105" s="31"/>
      <c r="G105" s="115"/>
    </row>
    <row r="106" spans="1:10" ht="10.199999999999999" x14ac:dyDescent="0.3">
      <c r="A106" s="190"/>
      <c r="B106" s="23"/>
      <c r="C106" s="7"/>
      <c r="D106" s="29"/>
      <c r="E106" s="31"/>
      <c r="F106" s="31"/>
    </row>
    <row r="107" spans="1:10" ht="10.199999999999999" x14ac:dyDescent="0.3">
      <c r="A107" s="190"/>
      <c r="B107" s="23"/>
      <c r="C107" s="7"/>
      <c r="D107" s="29"/>
      <c r="E107" s="31"/>
      <c r="F107" s="31"/>
    </row>
    <row r="108" spans="1:10" ht="10.199999999999999" x14ac:dyDescent="0.3">
      <c r="A108" s="190"/>
      <c r="B108" s="141"/>
      <c r="C108" s="141"/>
      <c r="D108" s="141"/>
      <c r="E108" s="141"/>
      <c r="F108" s="141"/>
      <c r="G108" s="141"/>
      <c r="H108" s="141"/>
    </row>
    <row r="109" spans="1:10" ht="10.199999999999999" x14ac:dyDescent="0.3">
      <c r="A109" s="190"/>
      <c r="B109" s="141"/>
      <c r="C109" s="141"/>
      <c r="D109" s="141"/>
      <c r="E109" s="141"/>
      <c r="F109" s="141"/>
      <c r="G109" s="141"/>
      <c r="H109" s="141"/>
    </row>
    <row r="110" spans="1:10" ht="10.199999999999999" x14ac:dyDescent="0.3">
      <c r="A110" s="190"/>
      <c r="B110" s="141"/>
      <c r="C110" s="141"/>
      <c r="D110" s="141"/>
      <c r="E110" s="141"/>
      <c r="F110" s="141"/>
      <c r="G110" s="141"/>
      <c r="H110" s="141"/>
    </row>
    <row r="111" spans="1:10" ht="10.199999999999999" x14ac:dyDescent="0.3">
      <c r="A111" s="190"/>
      <c r="B111" s="141"/>
      <c r="C111" s="141"/>
      <c r="D111" s="141"/>
      <c r="E111" s="141"/>
      <c r="F111" s="141"/>
      <c r="G111" s="141"/>
      <c r="H111" s="141"/>
    </row>
    <row r="112" spans="1:10" ht="10.199999999999999" x14ac:dyDescent="0.3">
      <c r="A112" s="190"/>
      <c r="B112" s="141"/>
      <c r="C112" s="141"/>
      <c r="D112" s="141"/>
      <c r="E112" s="141"/>
      <c r="F112" s="141"/>
      <c r="G112" s="141"/>
      <c r="H112" s="141"/>
    </row>
    <row r="113" spans="1:8" ht="10.199999999999999" x14ac:dyDescent="0.3">
      <c r="A113" s="190"/>
      <c r="B113" s="141"/>
      <c r="C113" s="141"/>
      <c r="D113" s="141"/>
      <c r="E113" s="141"/>
      <c r="F113" s="141"/>
      <c r="G113" s="141"/>
      <c r="H113" s="141"/>
    </row>
    <row r="114" spans="1:8" ht="10.199999999999999" x14ac:dyDescent="0.3">
      <c r="A114" s="190"/>
      <c r="B114" s="141"/>
      <c r="C114" s="141"/>
      <c r="D114" s="141"/>
      <c r="E114" s="141"/>
      <c r="F114" s="141"/>
      <c r="G114" s="141"/>
      <c r="H114" s="141"/>
    </row>
    <row r="115" spans="1:8" ht="10.199999999999999" x14ac:dyDescent="0.3">
      <c r="A115" s="190"/>
      <c r="B115" s="141"/>
      <c r="C115" s="141"/>
      <c r="D115" s="141"/>
      <c r="E115" s="141"/>
      <c r="F115" s="141"/>
      <c r="G115" s="141"/>
      <c r="H115" s="141"/>
    </row>
    <row r="116" spans="1:8" ht="10.199999999999999" x14ac:dyDescent="0.3">
      <c r="A116" s="190"/>
      <c r="B116" s="141"/>
      <c r="C116" s="141"/>
      <c r="D116" s="141"/>
      <c r="E116" s="141"/>
      <c r="F116" s="141"/>
      <c r="G116" s="141"/>
      <c r="H116" s="141"/>
    </row>
    <row r="117" spans="1:8" ht="10.199999999999999" x14ac:dyDescent="0.3">
      <c r="A117" s="190"/>
      <c r="B117" s="141"/>
      <c r="C117" s="141"/>
      <c r="D117" s="141"/>
      <c r="E117" s="141"/>
      <c r="F117" s="141"/>
      <c r="G117" s="141"/>
      <c r="H117" s="141"/>
    </row>
    <row r="118" spans="1:8" ht="10.199999999999999" x14ac:dyDescent="0.3">
      <c r="A118" s="190"/>
      <c r="B118" s="141"/>
      <c r="C118" s="141"/>
      <c r="D118" s="141"/>
      <c r="E118" s="141"/>
      <c r="F118" s="141"/>
      <c r="G118" s="141"/>
      <c r="H118" s="141"/>
    </row>
    <row r="119" spans="1:8" ht="10.199999999999999" x14ac:dyDescent="0.3">
      <c r="A119" s="190"/>
      <c r="B119" s="141"/>
      <c r="C119" s="141"/>
      <c r="D119" s="141"/>
      <c r="E119" s="141"/>
      <c r="F119" s="141"/>
      <c r="G119" s="141"/>
      <c r="H119" s="141"/>
    </row>
    <row r="120" spans="1:8" ht="10.199999999999999" x14ac:dyDescent="0.3">
      <c r="A120" s="190"/>
      <c r="B120" s="141"/>
      <c r="C120" s="141"/>
      <c r="D120" s="141"/>
      <c r="E120" s="141"/>
      <c r="F120" s="141"/>
      <c r="G120" s="141"/>
      <c r="H120" s="141"/>
    </row>
    <row r="121" spans="1:8" ht="10.199999999999999" x14ac:dyDescent="0.3">
      <c r="A121" s="190"/>
      <c r="B121" s="141"/>
      <c r="C121" s="141"/>
      <c r="D121" s="141"/>
      <c r="E121" s="141"/>
      <c r="F121" s="141"/>
      <c r="G121" s="141"/>
      <c r="H121" s="141"/>
    </row>
    <row r="122" spans="1:8" ht="10.199999999999999" x14ac:dyDescent="0.3">
      <c r="A122" s="190"/>
      <c r="B122" s="141"/>
      <c r="C122" s="141"/>
      <c r="D122" s="141"/>
      <c r="E122" s="141"/>
      <c r="F122" s="141"/>
      <c r="G122" s="141"/>
      <c r="H122" s="141"/>
    </row>
    <row r="123" spans="1:8" ht="10.199999999999999" x14ac:dyDescent="0.3">
      <c r="A123" s="190"/>
      <c r="B123" s="141"/>
      <c r="C123" s="141"/>
      <c r="D123" s="141"/>
      <c r="E123" s="141"/>
      <c r="F123" s="141"/>
      <c r="G123" s="141"/>
      <c r="H123" s="141"/>
    </row>
    <row r="124" spans="1:8" ht="10.199999999999999" x14ac:dyDescent="0.3">
      <c r="A124" s="190"/>
      <c r="B124" s="141"/>
      <c r="C124" s="141"/>
      <c r="D124" s="141"/>
      <c r="E124" s="141"/>
      <c r="F124" s="141"/>
      <c r="G124" s="141"/>
      <c r="H124" s="141"/>
    </row>
    <row r="125" spans="1:8" ht="10.199999999999999" x14ac:dyDescent="0.3">
      <c r="A125" s="190"/>
      <c r="B125" s="23"/>
      <c r="C125" s="7"/>
      <c r="D125" s="29"/>
      <c r="E125" s="31"/>
      <c r="F125" s="31"/>
    </row>
    <row r="126" spans="1:8" ht="10.199999999999999" x14ac:dyDescent="0.3">
      <c r="A126" s="190"/>
      <c r="B126" s="23"/>
      <c r="C126" s="7"/>
      <c r="D126" s="29"/>
      <c r="E126" s="31"/>
      <c r="F126" s="31"/>
    </row>
    <row r="127" spans="1:8" ht="10.199999999999999" x14ac:dyDescent="0.3">
      <c r="A127" s="190"/>
      <c r="B127" s="23"/>
      <c r="C127" s="7"/>
      <c r="D127" s="29"/>
      <c r="E127" s="31"/>
      <c r="F127" s="31"/>
    </row>
    <row r="128" spans="1:8" ht="10.199999999999999" x14ac:dyDescent="0.3">
      <c r="A128" s="190"/>
      <c r="B128" s="23"/>
      <c r="C128" s="7"/>
      <c r="D128" s="29"/>
      <c r="E128" s="31"/>
      <c r="F128" s="31"/>
    </row>
    <row r="129" spans="1:6" ht="10.199999999999999" x14ac:dyDescent="0.3">
      <c r="A129" s="190"/>
      <c r="B129" s="23"/>
      <c r="C129" s="7"/>
      <c r="D129" s="29"/>
      <c r="E129" s="31"/>
      <c r="F129" s="31"/>
    </row>
    <row r="130" spans="1:6" ht="10.199999999999999" x14ac:dyDescent="0.3">
      <c r="A130" s="190"/>
      <c r="B130" s="23"/>
      <c r="C130" s="7"/>
      <c r="D130" s="29"/>
      <c r="E130" s="31"/>
      <c r="F130" s="31"/>
    </row>
    <row r="131" spans="1:6" ht="10.199999999999999" x14ac:dyDescent="0.3">
      <c r="A131" s="190"/>
      <c r="B131" s="23"/>
      <c r="C131" s="7"/>
      <c r="D131" s="29"/>
      <c r="E131" s="31"/>
      <c r="F131" s="31"/>
    </row>
    <row r="132" spans="1:6" ht="10.199999999999999" x14ac:dyDescent="0.3">
      <c r="A132" s="190"/>
      <c r="B132" s="23"/>
      <c r="C132" s="7"/>
      <c r="D132" s="29"/>
      <c r="E132" s="31"/>
      <c r="F132" s="31"/>
    </row>
    <row r="133" spans="1:6" ht="10.199999999999999" x14ac:dyDescent="0.3">
      <c r="A133" s="190"/>
      <c r="B133" s="23"/>
      <c r="C133" s="7"/>
      <c r="D133" s="29"/>
      <c r="E133" s="31"/>
      <c r="F133" s="31"/>
    </row>
    <row r="134" spans="1:6" ht="10.199999999999999" x14ac:dyDescent="0.3">
      <c r="A134" s="190"/>
      <c r="B134" s="23"/>
      <c r="C134" s="7"/>
      <c r="D134" s="29"/>
      <c r="E134" s="31"/>
      <c r="F134" s="31"/>
    </row>
    <row r="135" spans="1:6" ht="10.199999999999999" x14ac:dyDescent="0.3">
      <c r="A135" s="190"/>
      <c r="B135" s="23"/>
      <c r="C135" s="7"/>
      <c r="D135" s="29"/>
      <c r="E135" s="31"/>
      <c r="F135" s="31"/>
    </row>
    <row r="136" spans="1:6" ht="10.199999999999999" x14ac:dyDescent="0.3">
      <c r="A136" s="190"/>
      <c r="B136" s="23"/>
      <c r="C136" s="7"/>
      <c r="D136" s="29"/>
      <c r="E136" s="31"/>
      <c r="F136" s="31"/>
    </row>
    <row r="137" spans="1:6" ht="10.199999999999999" x14ac:dyDescent="0.3">
      <c r="A137" s="190"/>
      <c r="B137" s="23"/>
      <c r="C137" s="7"/>
      <c r="D137" s="29"/>
      <c r="E137" s="31"/>
      <c r="F137" s="31"/>
    </row>
    <row r="138" spans="1:6" ht="10.199999999999999" x14ac:dyDescent="0.3">
      <c r="A138" s="190"/>
      <c r="B138" s="23"/>
      <c r="C138" s="7"/>
      <c r="D138" s="29"/>
      <c r="E138" s="31"/>
      <c r="F138" s="31"/>
    </row>
    <row r="139" spans="1:6" ht="10.199999999999999" x14ac:dyDescent="0.3">
      <c r="A139" s="190"/>
      <c r="B139" s="23"/>
      <c r="C139" s="7"/>
      <c r="D139" s="29"/>
      <c r="E139" s="31"/>
      <c r="F139" s="31"/>
    </row>
    <row r="140" spans="1:6" ht="10.199999999999999" x14ac:dyDescent="0.3">
      <c r="A140" s="190"/>
      <c r="B140" s="23"/>
      <c r="C140" s="7"/>
      <c r="D140" s="29"/>
      <c r="E140" s="31"/>
      <c r="F140" s="31"/>
    </row>
    <row r="141" spans="1:6" ht="10.199999999999999" x14ac:dyDescent="0.3">
      <c r="A141" s="190"/>
      <c r="B141" s="23"/>
      <c r="C141" s="7"/>
      <c r="D141" s="29"/>
      <c r="E141" s="31"/>
      <c r="F141" s="31"/>
    </row>
    <row r="142" spans="1:6" ht="10.199999999999999" x14ac:dyDescent="0.3">
      <c r="A142" s="190"/>
      <c r="B142" s="23"/>
      <c r="C142" s="7"/>
      <c r="D142" s="29"/>
      <c r="E142" s="31"/>
      <c r="F142" s="31"/>
    </row>
    <row r="143" spans="1:6" ht="10.199999999999999" x14ac:dyDescent="0.3">
      <c r="A143" s="190"/>
      <c r="B143" s="23"/>
      <c r="C143" s="7"/>
      <c r="D143" s="29"/>
      <c r="E143" s="31"/>
      <c r="F143" s="31"/>
    </row>
    <row r="144" spans="1:6" ht="10.199999999999999" x14ac:dyDescent="0.3">
      <c r="A144" s="190"/>
      <c r="B144" s="23"/>
      <c r="C144" s="7"/>
      <c r="D144" s="29"/>
      <c r="E144" s="31"/>
      <c r="F144" s="31"/>
    </row>
    <row r="145" spans="1:6" ht="10.199999999999999" x14ac:dyDescent="0.3">
      <c r="A145" s="190"/>
      <c r="B145" s="23"/>
      <c r="C145" s="7"/>
      <c r="D145" s="29"/>
      <c r="E145" s="31"/>
      <c r="F145" s="31"/>
    </row>
    <row r="146" spans="1:6" ht="10.199999999999999" x14ac:dyDescent="0.3">
      <c r="A146" s="190"/>
      <c r="B146" s="23"/>
      <c r="C146" s="7"/>
      <c r="D146" s="29"/>
      <c r="E146" s="31"/>
      <c r="F146" s="31"/>
    </row>
    <row r="147" spans="1:6" ht="10.199999999999999" x14ac:dyDescent="0.3">
      <c r="A147" s="190"/>
      <c r="B147" s="23"/>
      <c r="C147" s="7"/>
      <c r="D147" s="29"/>
      <c r="E147" s="31"/>
      <c r="F147" s="31"/>
    </row>
    <row r="148" spans="1:6" ht="10.199999999999999" x14ac:dyDescent="0.3">
      <c r="A148" s="190"/>
      <c r="B148" s="23"/>
      <c r="C148" s="7"/>
      <c r="D148" s="29"/>
      <c r="E148" s="31"/>
      <c r="F148" s="31"/>
    </row>
    <row r="149" spans="1:6" ht="10.199999999999999" x14ac:dyDescent="0.3">
      <c r="A149" s="190"/>
      <c r="B149" s="23"/>
      <c r="C149" s="7"/>
      <c r="D149" s="29"/>
      <c r="E149" s="31"/>
      <c r="F149" s="31"/>
    </row>
    <row r="150" spans="1:6" ht="10.199999999999999" x14ac:dyDescent="0.3">
      <c r="A150" s="190"/>
      <c r="B150" s="23"/>
      <c r="C150" s="7"/>
      <c r="D150" s="29"/>
      <c r="E150" s="31"/>
      <c r="F150" s="31"/>
    </row>
    <row r="151" spans="1:6" ht="10.199999999999999" x14ac:dyDescent="0.3">
      <c r="A151" s="190"/>
      <c r="B151" s="23"/>
      <c r="C151" s="7"/>
      <c r="D151" s="29"/>
      <c r="E151" s="31"/>
      <c r="F151" s="31"/>
    </row>
    <row r="152" spans="1:6" ht="10.199999999999999" x14ac:dyDescent="0.3">
      <c r="A152" s="190"/>
      <c r="B152" s="23"/>
      <c r="C152" s="7"/>
      <c r="D152" s="29"/>
      <c r="E152" s="31"/>
      <c r="F152" s="31"/>
    </row>
    <row r="153" spans="1:6" ht="10.199999999999999" x14ac:dyDescent="0.3">
      <c r="A153" s="190"/>
      <c r="B153" s="23"/>
      <c r="C153" s="7"/>
      <c r="D153" s="29"/>
      <c r="E153" s="31"/>
      <c r="F153" s="31"/>
    </row>
    <row r="154" spans="1:6" ht="10.199999999999999" x14ac:dyDescent="0.3">
      <c r="A154" s="190"/>
      <c r="B154" s="23"/>
      <c r="C154" s="7"/>
      <c r="D154" s="29"/>
      <c r="E154" s="31"/>
      <c r="F154" s="31"/>
    </row>
    <row r="155" spans="1:6" ht="10.199999999999999" x14ac:dyDescent="0.3">
      <c r="A155" s="190"/>
      <c r="B155" s="23"/>
      <c r="C155" s="7"/>
      <c r="D155" s="29"/>
      <c r="E155" s="31"/>
      <c r="F155" s="31"/>
    </row>
    <row r="156" spans="1:6" ht="10.199999999999999" x14ac:dyDescent="0.3">
      <c r="A156" s="190"/>
      <c r="B156" s="23"/>
      <c r="C156" s="7"/>
      <c r="D156" s="29"/>
      <c r="E156" s="31"/>
      <c r="F156" s="31"/>
    </row>
    <row r="157" spans="1:6" ht="10.199999999999999" x14ac:dyDescent="0.3">
      <c r="A157" s="190"/>
      <c r="B157" s="23"/>
      <c r="C157" s="7"/>
      <c r="D157" s="29"/>
      <c r="E157" s="31"/>
      <c r="F157" s="31"/>
    </row>
    <row r="158" spans="1:6" ht="10.199999999999999" x14ac:dyDescent="0.3">
      <c r="A158" s="190"/>
      <c r="B158" s="23"/>
      <c r="C158" s="7"/>
      <c r="D158" s="29"/>
      <c r="E158" s="31"/>
      <c r="F158" s="31"/>
    </row>
    <row r="159" spans="1:6" ht="10.199999999999999" x14ac:dyDescent="0.3">
      <c r="A159" s="190"/>
      <c r="B159" s="23"/>
      <c r="C159" s="7"/>
      <c r="D159" s="29"/>
      <c r="E159" s="31"/>
      <c r="F159" s="31"/>
    </row>
    <row r="160" spans="1:6" ht="10.199999999999999" x14ac:dyDescent="0.3">
      <c r="A160" s="190"/>
      <c r="B160" s="23"/>
      <c r="C160" s="7"/>
      <c r="D160" s="29"/>
      <c r="E160" s="31"/>
      <c r="F160" s="31"/>
    </row>
    <row r="161" spans="1:6" ht="10.199999999999999" x14ac:dyDescent="0.3">
      <c r="A161" s="190"/>
      <c r="B161" s="23"/>
      <c r="C161" s="7"/>
      <c r="D161" s="29"/>
      <c r="E161" s="31"/>
      <c r="F161" s="31"/>
    </row>
    <row r="162" spans="1:6" ht="10.199999999999999" x14ac:dyDescent="0.3">
      <c r="A162" s="190"/>
      <c r="B162" s="23"/>
      <c r="C162" s="7"/>
      <c r="D162" s="29"/>
      <c r="E162" s="31"/>
      <c r="F162" s="31"/>
    </row>
    <row r="163" spans="1:6" ht="10.199999999999999" x14ac:dyDescent="0.3">
      <c r="A163" s="190"/>
      <c r="B163" s="23"/>
      <c r="C163" s="7"/>
      <c r="D163" s="29"/>
      <c r="E163" s="31"/>
      <c r="F163" s="31"/>
    </row>
    <row r="164" spans="1:6" ht="10.199999999999999" x14ac:dyDescent="0.3">
      <c r="A164" s="190"/>
      <c r="B164" s="23"/>
      <c r="C164" s="7"/>
      <c r="D164" s="29"/>
      <c r="E164" s="31"/>
      <c r="F164" s="31"/>
    </row>
    <row r="165" spans="1:6" ht="10.199999999999999" x14ac:dyDescent="0.3">
      <c r="A165" s="190"/>
      <c r="B165" s="23"/>
      <c r="C165" s="7"/>
      <c r="D165" s="29"/>
      <c r="E165" s="31"/>
      <c r="F165" s="31"/>
    </row>
    <row r="166" spans="1:6" ht="10.199999999999999" x14ac:dyDescent="0.3">
      <c r="A166" s="190"/>
      <c r="B166" s="23"/>
      <c r="C166" s="7"/>
      <c r="D166" s="29"/>
      <c r="E166" s="31"/>
      <c r="F166" s="31"/>
    </row>
    <row r="167" spans="1:6" ht="10.199999999999999" x14ac:dyDescent="0.3">
      <c r="A167" s="190"/>
      <c r="B167" s="23"/>
      <c r="C167" s="7"/>
      <c r="D167" s="29"/>
      <c r="E167" s="31"/>
      <c r="F167" s="31"/>
    </row>
    <row r="168" spans="1:6" ht="10.199999999999999" x14ac:dyDescent="0.3">
      <c r="A168" s="190"/>
      <c r="B168" s="23"/>
      <c r="C168" s="7"/>
      <c r="D168" s="29"/>
      <c r="E168" s="31"/>
      <c r="F168" s="31"/>
    </row>
    <row r="169" spans="1:6" ht="10.199999999999999" x14ac:dyDescent="0.3">
      <c r="A169" s="190"/>
      <c r="B169" s="23"/>
      <c r="C169" s="7"/>
      <c r="D169" s="29"/>
      <c r="E169" s="31"/>
      <c r="F169" s="31"/>
    </row>
    <row r="170" spans="1:6" ht="10.199999999999999" x14ac:dyDescent="0.3">
      <c r="A170" s="190"/>
      <c r="B170" s="23"/>
      <c r="C170" s="7"/>
      <c r="D170" s="29"/>
      <c r="E170" s="31"/>
      <c r="F170" s="31"/>
    </row>
    <row r="171" spans="1:6" ht="10.199999999999999" x14ac:dyDescent="0.3">
      <c r="A171" s="190"/>
      <c r="B171" s="23"/>
      <c r="C171" s="7"/>
      <c r="D171" s="29"/>
      <c r="E171" s="31"/>
      <c r="F171" s="31"/>
    </row>
    <row r="172" spans="1:6" ht="10.199999999999999" x14ac:dyDescent="0.3">
      <c r="A172" s="190"/>
      <c r="B172" s="23"/>
      <c r="C172" s="7"/>
      <c r="D172" s="29"/>
      <c r="E172" s="31"/>
      <c r="F172" s="31"/>
    </row>
    <row r="173" spans="1:6" ht="10.199999999999999" x14ac:dyDescent="0.3">
      <c r="A173" s="190"/>
      <c r="B173" s="23"/>
      <c r="C173" s="7"/>
      <c r="D173" s="29"/>
      <c r="E173" s="31"/>
      <c r="F173" s="31"/>
    </row>
    <row r="174" spans="1:6" ht="10.199999999999999" x14ac:dyDescent="0.3">
      <c r="A174" s="190"/>
      <c r="B174" s="23"/>
      <c r="C174" s="7"/>
      <c r="D174" s="29"/>
      <c r="E174" s="31"/>
      <c r="F174" s="31"/>
    </row>
    <row r="175" spans="1:6" ht="10.199999999999999" x14ac:dyDescent="0.3">
      <c r="A175" s="190"/>
      <c r="B175" s="23"/>
      <c r="C175" s="7"/>
      <c r="D175" s="29"/>
      <c r="E175" s="31"/>
      <c r="F175" s="31"/>
    </row>
    <row r="176" spans="1:6" ht="10.199999999999999" x14ac:dyDescent="0.3">
      <c r="A176" s="190"/>
      <c r="B176" s="23"/>
      <c r="C176" s="7"/>
      <c r="D176" s="29"/>
      <c r="E176" s="31"/>
      <c r="F176" s="31"/>
    </row>
    <row r="177" spans="1:6" ht="10.199999999999999" x14ac:dyDescent="0.3">
      <c r="A177" s="190"/>
      <c r="B177" s="23"/>
      <c r="C177" s="7"/>
      <c r="D177" s="29"/>
      <c r="E177" s="31"/>
      <c r="F177" s="31"/>
    </row>
    <row r="178" spans="1:6" ht="10.199999999999999" x14ac:dyDescent="0.3">
      <c r="A178" s="190"/>
      <c r="B178" s="23"/>
      <c r="C178" s="7"/>
      <c r="D178" s="29"/>
      <c r="E178" s="31"/>
      <c r="F178" s="31"/>
    </row>
    <row r="179" spans="1:6" ht="10.199999999999999" x14ac:dyDescent="0.3">
      <c r="A179" s="190"/>
      <c r="B179" s="23"/>
      <c r="C179" s="7"/>
      <c r="D179" s="29"/>
      <c r="E179" s="31"/>
      <c r="F179" s="31"/>
    </row>
    <row r="180" spans="1:6" ht="10.199999999999999" x14ac:dyDescent="0.3">
      <c r="A180" s="190"/>
      <c r="B180" s="23"/>
      <c r="C180" s="7"/>
      <c r="D180" s="29"/>
      <c r="E180" s="31"/>
      <c r="F180" s="31"/>
    </row>
    <row r="181" spans="1:6" ht="10.199999999999999" x14ac:dyDescent="0.3">
      <c r="A181" s="190"/>
      <c r="B181" s="23"/>
      <c r="C181" s="7"/>
      <c r="D181" s="29"/>
      <c r="E181" s="31"/>
      <c r="F181" s="31"/>
    </row>
    <row r="182" spans="1:6" ht="10.199999999999999" x14ac:dyDescent="0.3">
      <c r="A182" s="190"/>
      <c r="B182" s="23"/>
      <c r="C182" s="7"/>
      <c r="D182" s="29"/>
      <c r="E182" s="31"/>
      <c r="F182" s="31"/>
    </row>
    <row r="183" spans="1:6" ht="10.199999999999999" x14ac:dyDescent="0.3">
      <c r="A183" s="190"/>
      <c r="B183" s="23"/>
      <c r="C183" s="7"/>
      <c r="D183" s="29"/>
      <c r="E183" s="31"/>
      <c r="F183" s="31"/>
    </row>
    <row r="184" spans="1:6" ht="10.199999999999999" x14ac:dyDescent="0.3">
      <c r="A184" s="190"/>
      <c r="B184" s="23"/>
      <c r="C184" s="7"/>
      <c r="D184" s="29"/>
      <c r="E184" s="31"/>
      <c r="F184" s="31"/>
    </row>
    <row r="185" spans="1:6" ht="10.199999999999999" x14ac:dyDescent="0.3">
      <c r="A185" s="190"/>
      <c r="B185" s="23"/>
      <c r="C185" s="7"/>
      <c r="D185" s="29"/>
      <c r="E185" s="31"/>
      <c r="F185" s="31"/>
    </row>
    <row r="186" spans="1:6" ht="10.199999999999999" x14ac:dyDescent="0.3">
      <c r="A186" s="190"/>
      <c r="B186" s="23"/>
      <c r="C186" s="7"/>
      <c r="D186" s="29"/>
      <c r="E186" s="31"/>
      <c r="F186" s="31"/>
    </row>
    <row r="187" spans="1:6" ht="10.199999999999999" x14ac:dyDescent="0.3">
      <c r="A187" s="190"/>
      <c r="B187" s="23"/>
      <c r="C187" s="7"/>
      <c r="D187" s="29"/>
      <c r="E187" s="31"/>
      <c r="F187" s="31"/>
    </row>
    <row r="188" spans="1:6" ht="10.199999999999999" x14ac:dyDescent="0.3">
      <c r="A188" s="190"/>
      <c r="B188" s="23"/>
      <c r="C188" s="7"/>
      <c r="D188" s="29"/>
      <c r="E188" s="31"/>
      <c r="F188" s="31"/>
    </row>
    <row r="189" spans="1:6" ht="10.199999999999999" x14ac:dyDescent="0.3">
      <c r="A189" s="190"/>
      <c r="B189" s="23"/>
      <c r="C189" s="7"/>
      <c r="D189" s="29"/>
      <c r="E189" s="31"/>
      <c r="F189" s="31"/>
    </row>
    <row r="190" spans="1:6" ht="10.199999999999999" x14ac:dyDescent="0.3">
      <c r="A190" s="190"/>
      <c r="B190" s="23"/>
      <c r="C190" s="7"/>
      <c r="D190" s="29"/>
      <c r="E190" s="31"/>
      <c r="F190" s="31"/>
    </row>
    <row r="191" spans="1:6" ht="10.199999999999999" x14ac:dyDescent="0.3">
      <c r="A191" s="190"/>
      <c r="B191" s="23"/>
      <c r="C191" s="7"/>
      <c r="D191" s="29"/>
      <c r="E191" s="31"/>
      <c r="F191" s="31"/>
    </row>
    <row r="192" spans="1:6" ht="10.199999999999999" x14ac:dyDescent="0.3">
      <c r="A192" s="190"/>
      <c r="B192" s="23"/>
      <c r="C192" s="7"/>
      <c r="D192" s="29"/>
      <c r="E192" s="31"/>
      <c r="F192" s="31"/>
    </row>
    <row r="193" spans="1:6" ht="10.199999999999999" x14ac:dyDescent="0.3">
      <c r="A193" s="190"/>
      <c r="B193" s="23"/>
      <c r="C193" s="7"/>
      <c r="D193" s="29"/>
      <c r="E193" s="31"/>
      <c r="F193" s="31"/>
    </row>
    <row r="194" spans="1:6" ht="10.199999999999999" x14ac:dyDescent="0.3">
      <c r="A194" s="190"/>
      <c r="B194" s="23"/>
      <c r="C194" s="7"/>
      <c r="D194" s="29"/>
      <c r="E194" s="31"/>
      <c r="F194" s="31"/>
    </row>
    <row r="195" spans="1:6" ht="10.199999999999999" x14ac:dyDescent="0.3">
      <c r="A195" s="190"/>
      <c r="B195" s="23"/>
      <c r="C195" s="7"/>
      <c r="D195" s="29"/>
      <c r="E195" s="31"/>
      <c r="F195" s="31"/>
    </row>
    <row r="196" spans="1:6" ht="10.199999999999999" x14ac:dyDescent="0.3">
      <c r="A196" s="190"/>
      <c r="B196" s="23"/>
      <c r="C196" s="7"/>
      <c r="D196" s="29"/>
      <c r="E196" s="31"/>
      <c r="F196" s="31"/>
    </row>
    <row r="197" spans="1:6" ht="10.199999999999999" x14ac:dyDescent="0.3">
      <c r="A197" s="190"/>
      <c r="B197" s="23"/>
      <c r="C197" s="7"/>
      <c r="D197" s="29"/>
      <c r="E197" s="31"/>
      <c r="F197" s="31"/>
    </row>
    <row r="198" spans="1:6" ht="10.199999999999999" x14ac:dyDescent="0.3">
      <c r="A198" s="190"/>
      <c r="B198" s="23"/>
      <c r="C198" s="7"/>
      <c r="D198" s="29"/>
      <c r="E198" s="31"/>
      <c r="F198" s="31"/>
    </row>
    <row r="199" spans="1:6" ht="10.199999999999999" x14ac:dyDescent="0.3">
      <c r="A199" s="190"/>
      <c r="B199" s="23"/>
      <c r="C199" s="7"/>
      <c r="D199" s="29"/>
      <c r="E199" s="31"/>
      <c r="F199" s="31"/>
    </row>
    <row r="200" spans="1:6" ht="10.199999999999999" x14ac:dyDescent="0.3">
      <c r="A200" s="190"/>
      <c r="B200" s="23"/>
      <c r="C200" s="7"/>
      <c r="D200" s="29"/>
      <c r="E200" s="31"/>
      <c r="F200" s="31"/>
    </row>
    <row r="201" spans="1:6" ht="10.199999999999999" x14ac:dyDescent="0.3">
      <c r="A201" s="190"/>
      <c r="B201" s="23"/>
      <c r="C201" s="7"/>
      <c r="D201" s="29"/>
      <c r="E201" s="31"/>
      <c r="F201" s="31"/>
    </row>
    <row r="202" spans="1:6" ht="10.199999999999999" x14ac:dyDescent="0.3">
      <c r="A202" s="190"/>
      <c r="B202" s="23"/>
      <c r="C202" s="7"/>
      <c r="D202" s="29"/>
      <c r="E202" s="31"/>
      <c r="F202" s="31"/>
    </row>
    <row r="203" spans="1:6" ht="10.199999999999999" x14ac:dyDescent="0.3">
      <c r="A203" s="190"/>
      <c r="B203" s="23"/>
      <c r="C203" s="7"/>
      <c r="D203" s="29"/>
      <c r="E203" s="31"/>
      <c r="F203" s="31"/>
    </row>
    <row r="204" spans="1:6" ht="10.199999999999999" x14ac:dyDescent="0.3">
      <c r="A204" s="190"/>
      <c r="B204" s="23"/>
      <c r="C204" s="7"/>
      <c r="D204" s="29"/>
      <c r="E204" s="31"/>
      <c r="F204" s="31"/>
    </row>
    <row r="205" spans="1:6" ht="10.199999999999999" x14ac:dyDescent="0.3">
      <c r="A205" s="190"/>
      <c r="B205" s="23"/>
      <c r="C205" s="7"/>
      <c r="D205" s="29"/>
      <c r="E205" s="31"/>
      <c r="F205" s="31"/>
    </row>
    <row r="206" spans="1:6" ht="10.199999999999999" x14ac:dyDescent="0.3">
      <c r="A206" s="190"/>
      <c r="B206" s="23"/>
      <c r="C206" s="7"/>
      <c r="D206" s="29"/>
      <c r="E206" s="31"/>
      <c r="F206" s="31"/>
    </row>
    <row r="207" spans="1:6" ht="10.199999999999999" x14ac:dyDescent="0.3">
      <c r="A207" s="190"/>
      <c r="B207" s="23"/>
      <c r="C207" s="7"/>
      <c r="D207" s="29"/>
      <c r="E207" s="31"/>
      <c r="F207" s="31"/>
    </row>
    <row r="208" spans="1:6" ht="10.199999999999999" x14ac:dyDescent="0.3">
      <c r="A208" s="190"/>
      <c r="B208" s="23"/>
      <c r="C208" s="7"/>
      <c r="D208" s="29"/>
      <c r="E208" s="31"/>
      <c r="F208" s="31"/>
    </row>
    <row r="209" spans="1:6" ht="10.199999999999999" x14ac:dyDescent="0.3">
      <c r="A209" s="190"/>
      <c r="B209" s="23"/>
      <c r="C209" s="7"/>
      <c r="D209" s="29"/>
      <c r="E209" s="31"/>
      <c r="F209" s="31"/>
    </row>
    <row r="210" spans="1:6" ht="10.199999999999999" x14ac:dyDescent="0.3">
      <c r="A210" s="190"/>
      <c r="B210" s="23"/>
      <c r="C210" s="7"/>
      <c r="D210" s="29"/>
      <c r="E210" s="31"/>
      <c r="F210" s="31"/>
    </row>
    <row r="211" spans="1:6" ht="10.199999999999999" x14ac:dyDescent="0.3">
      <c r="A211" s="190"/>
      <c r="B211" s="23"/>
      <c r="C211" s="7"/>
      <c r="D211" s="29"/>
      <c r="E211" s="31"/>
      <c r="F211" s="31"/>
    </row>
    <row r="212" spans="1:6" ht="10.199999999999999" x14ac:dyDescent="0.3">
      <c r="A212" s="190"/>
      <c r="B212" s="23"/>
      <c r="C212" s="7"/>
      <c r="D212" s="29"/>
      <c r="E212" s="31"/>
      <c r="F212" s="31"/>
    </row>
    <row r="213" spans="1:6" ht="10.199999999999999" x14ac:dyDescent="0.3">
      <c r="A213" s="190"/>
      <c r="B213" s="23"/>
      <c r="C213" s="7"/>
      <c r="D213" s="29"/>
      <c r="E213" s="31"/>
      <c r="F213" s="31"/>
    </row>
    <row r="214" spans="1:6" ht="10.199999999999999" x14ac:dyDescent="0.3">
      <c r="A214" s="190"/>
      <c r="B214" s="23"/>
      <c r="C214" s="7"/>
      <c r="D214" s="29"/>
      <c r="E214" s="31"/>
      <c r="F214" s="31"/>
    </row>
    <row r="215" spans="1:6" ht="10.199999999999999" x14ac:dyDescent="0.3">
      <c r="A215" s="190"/>
      <c r="B215" s="23"/>
      <c r="C215" s="7"/>
      <c r="D215" s="29"/>
      <c r="E215" s="31"/>
      <c r="F215" s="31"/>
    </row>
    <row r="216" spans="1:6" ht="10.199999999999999" x14ac:dyDescent="0.3">
      <c r="A216" s="190"/>
      <c r="B216" s="23"/>
      <c r="C216" s="7"/>
      <c r="D216" s="29"/>
      <c r="E216" s="31"/>
      <c r="F216" s="31"/>
    </row>
    <row r="217" spans="1:6" ht="10.199999999999999" x14ac:dyDescent="0.3">
      <c r="A217" s="190"/>
      <c r="B217" s="23"/>
      <c r="C217" s="7"/>
      <c r="D217" s="29"/>
      <c r="E217" s="31"/>
      <c r="F217" s="31"/>
    </row>
    <row r="218" spans="1:6" ht="10.199999999999999" x14ac:dyDescent="0.3">
      <c r="A218" s="190"/>
      <c r="B218" s="23"/>
      <c r="C218" s="7"/>
      <c r="D218" s="29"/>
      <c r="E218" s="31"/>
      <c r="F218" s="31"/>
    </row>
    <row r="219" spans="1:6" ht="10.199999999999999" x14ac:dyDescent="0.3">
      <c r="A219" s="190"/>
      <c r="B219" s="23"/>
      <c r="C219" s="7"/>
      <c r="D219" s="29"/>
      <c r="E219" s="31"/>
      <c r="F219" s="31"/>
    </row>
    <row r="220" spans="1:6" ht="10.199999999999999" x14ac:dyDescent="0.3">
      <c r="A220" s="190"/>
      <c r="B220" s="23"/>
      <c r="C220" s="7"/>
      <c r="D220" s="29"/>
      <c r="E220" s="31"/>
      <c r="F220" s="31"/>
    </row>
    <row r="221" spans="1:6" ht="10.199999999999999" x14ac:dyDescent="0.3">
      <c r="A221" s="190"/>
      <c r="B221" s="23"/>
      <c r="C221" s="7"/>
      <c r="D221" s="29"/>
      <c r="E221" s="31"/>
      <c r="F221" s="31"/>
    </row>
    <row r="222" spans="1:6" ht="10.199999999999999" x14ac:dyDescent="0.3">
      <c r="A222" s="190"/>
      <c r="B222" s="23"/>
      <c r="C222" s="7"/>
      <c r="D222" s="29"/>
      <c r="E222" s="31"/>
      <c r="F222" s="31"/>
    </row>
    <row r="223" spans="1:6" ht="10.199999999999999" x14ac:dyDescent="0.3">
      <c r="A223" s="190"/>
      <c r="B223" s="23"/>
      <c r="C223" s="7"/>
      <c r="D223" s="29"/>
      <c r="E223" s="31"/>
      <c r="F223" s="31"/>
    </row>
    <row r="224" spans="1:6" ht="10.199999999999999" x14ac:dyDescent="0.3">
      <c r="A224" s="190"/>
      <c r="B224" s="23"/>
      <c r="C224" s="7"/>
      <c r="D224" s="29"/>
      <c r="E224" s="31"/>
      <c r="F224" s="31"/>
    </row>
    <row r="225" spans="1:6" ht="10.199999999999999" x14ac:dyDescent="0.3">
      <c r="A225" s="190"/>
      <c r="B225" s="23"/>
      <c r="C225" s="7"/>
      <c r="D225" s="29"/>
      <c r="E225" s="31"/>
      <c r="F225" s="31"/>
    </row>
    <row r="226" spans="1:6" ht="10.199999999999999" x14ac:dyDescent="0.3">
      <c r="A226" s="190"/>
      <c r="B226" s="23"/>
      <c r="C226" s="7"/>
      <c r="D226" s="29"/>
      <c r="E226" s="31"/>
      <c r="F226" s="31"/>
    </row>
    <row r="227" spans="1:6" ht="10.199999999999999" x14ac:dyDescent="0.3">
      <c r="A227" s="190"/>
      <c r="B227" s="23"/>
      <c r="C227" s="7"/>
      <c r="D227" s="29"/>
      <c r="E227" s="31"/>
      <c r="F227" s="31"/>
    </row>
    <row r="228" spans="1:6" ht="10.199999999999999" x14ac:dyDescent="0.3">
      <c r="A228" s="190"/>
      <c r="B228" s="23"/>
      <c r="C228" s="7"/>
      <c r="D228" s="29"/>
      <c r="E228" s="31"/>
      <c r="F228" s="31"/>
    </row>
    <row r="229" spans="1:6" ht="10.199999999999999" x14ac:dyDescent="0.3">
      <c r="A229" s="190"/>
      <c r="B229" s="23"/>
      <c r="C229" s="7"/>
      <c r="D229" s="29"/>
      <c r="E229" s="31"/>
      <c r="F229" s="31"/>
    </row>
    <row r="230" spans="1:6" ht="10.199999999999999" x14ac:dyDescent="0.3">
      <c r="A230" s="190"/>
      <c r="B230" s="23"/>
      <c r="C230" s="7"/>
      <c r="D230" s="29"/>
      <c r="E230" s="31"/>
      <c r="F230" s="31"/>
    </row>
    <row r="231" spans="1:6" ht="10.199999999999999" x14ac:dyDescent="0.3">
      <c r="A231" s="190"/>
      <c r="B231" s="23"/>
      <c r="C231" s="7"/>
      <c r="D231" s="29"/>
      <c r="E231" s="31"/>
      <c r="F231" s="31"/>
    </row>
    <row r="232" spans="1:6" ht="10.199999999999999" x14ac:dyDescent="0.3">
      <c r="A232" s="190"/>
      <c r="B232" s="23"/>
      <c r="C232" s="7"/>
      <c r="D232" s="29"/>
      <c r="E232" s="31"/>
      <c r="F232" s="31"/>
    </row>
    <row r="233" spans="1:6" ht="10.199999999999999" x14ac:dyDescent="0.3">
      <c r="A233" s="190"/>
      <c r="B233" s="23"/>
      <c r="C233" s="7"/>
      <c r="D233" s="29"/>
      <c r="E233" s="31"/>
      <c r="F233" s="31"/>
    </row>
    <row r="234" spans="1:6" ht="10.199999999999999" x14ac:dyDescent="0.3">
      <c r="A234" s="190"/>
      <c r="B234" s="23"/>
      <c r="C234" s="7"/>
      <c r="D234" s="29"/>
      <c r="E234" s="31"/>
      <c r="F234" s="31"/>
    </row>
    <row r="235" spans="1:6" ht="10.199999999999999" x14ac:dyDescent="0.3">
      <c r="A235" s="190"/>
      <c r="B235" s="23"/>
      <c r="C235" s="7"/>
      <c r="D235" s="29"/>
      <c r="E235" s="31"/>
      <c r="F235" s="31"/>
    </row>
    <row r="236" spans="1:6" ht="10.199999999999999" x14ac:dyDescent="0.3">
      <c r="A236" s="190"/>
      <c r="B236" s="23"/>
      <c r="C236" s="7"/>
      <c r="D236" s="29"/>
      <c r="E236" s="31"/>
      <c r="F236" s="31"/>
    </row>
    <row r="237" spans="1:6" ht="10.199999999999999" x14ac:dyDescent="0.3">
      <c r="A237" s="190"/>
      <c r="B237" s="23"/>
      <c r="C237" s="7"/>
      <c r="D237" s="29"/>
      <c r="E237" s="31"/>
      <c r="F237" s="31"/>
    </row>
    <row r="238" spans="1:6" ht="10.199999999999999" x14ac:dyDescent="0.3">
      <c r="A238" s="190"/>
      <c r="B238" s="23"/>
      <c r="C238" s="7"/>
      <c r="D238" s="29"/>
      <c r="E238" s="31"/>
      <c r="F238" s="31"/>
    </row>
    <row r="239" spans="1:6" ht="10.199999999999999" x14ac:dyDescent="0.3">
      <c r="A239" s="190"/>
      <c r="B239" s="23"/>
      <c r="C239" s="7"/>
      <c r="D239" s="29"/>
      <c r="E239" s="31"/>
      <c r="F239" s="31"/>
    </row>
    <row r="240" spans="1:6" ht="10.199999999999999" x14ac:dyDescent="0.3">
      <c r="A240" s="190"/>
      <c r="B240" s="23"/>
      <c r="C240" s="7"/>
      <c r="D240" s="29"/>
      <c r="E240" s="31"/>
      <c r="F240" s="31"/>
    </row>
    <row r="241" spans="1:6" ht="10.199999999999999" x14ac:dyDescent="0.3">
      <c r="A241" s="190"/>
      <c r="B241" s="23"/>
      <c r="C241" s="7"/>
      <c r="D241" s="29"/>
      <c r="E241" s="31"/>
      <c r="F241" s="31"/>
    </row>
    <row r="242" spans="1:6" ht="10.199999999999999" x14ac:dyDescent="0.3">
      <c r="A242" s="190"/>
      <c r="B242" s="23"/>
      <c r="C242" s="7"/>
      <c r="D242" s="29"/>
      <c r="E242" s="31"/>
      <c r="F242" s="31"/>
    </row>
    <row r="243" spans="1:6" ht="10.199999999999999" x14ac:dyDescent="0.3">
      <c r="A243" s="190"/>
      <c r="B243" s="23"/>
      <c r="C243" s="7"/>
      <c r="D243" s="29"/>
      <c r="E243" s="31"/>
      <c r="F243" s="31"/>
    </row>
    <row r="244" spans="1:6" ht="10.199999999999999" x14ac:dyDescent="0.3">
      <c r="A244" s="190"/>
      <c r="B244" s="23"/>
      <c r="C244" s="7"/>
      <c r="D244" s="29"/>
      <c r="E244" s="31"/>
      <c r="F244" s="31"/>
    </row>
    <row r="245" spans="1:6" ht="10.199999999999999" x14ac:dyDescent="0.3">
      <c r="A245" s="190"/>
      <c r="B245" s="23"/>
      <c r="C245" s="7"/>
      <c r="D245" s="29"/>
      <c r="E245" s="31"/>
      <c r="F245" s="31"/>
    </row>
    <row r="246" spans="1:6" ht="10.199999999999999" x14ac:dyDescent="0.3">
      <c r="A246" s="190"/>
      <c r="B246" s="23"/>
      <c r="C246" s="7"/>
      <c r="D246" s="29"/>
      <c r="E246" s="31"/>
      <c r="F246" s="31"/>
    </row>
    <row r="247" spans="1:6" ht="10.199999999999999" x14ac:dyDescent="0.3">
      <c r="A247" s="190"/>
      <c r="B247" s="23"/>
      <c r="C247" s="7"/>
      <c r="D247" s="29"/>
      <c r="E247" s="31"/>
      <c r="F247" s="31"/>
    </row>
    <row r="248" spans="1:6" ht="10.199999999999999" x14ac:dyDescent="0.3">
      <c r="A248" s="190"/>
      <c r="B248" s="23"/>
      <c r="C248" s="7"/>
      <c r="D248" s="29"/>
      <c r="E248" s="31"/>
      <c r="F248" s="31"/>
    </row>
    <row r="249" spans="1:6" ht="10.199999999999999" x14ac:dyDescent="0.3">
      <c r="A249" s="190"/>
      <c r="B249" s="23"/>
      <c r="C249" s="7"/>
      <c r="D249" s="29"/>
      <c r="E249" s="31"/>
      <c r="F249" s="31"/>
    </row>
    <row r="250" spans="1:6" ht="10.199999999999999" x14ac:dyDescent="0.3">
      <c r="A250" s="190"/>
      <c r="B250" s="23"/>
      <c r="C250" s="7"/>
      <c r="D250" s="29"/>
      <c r="E250" s="31"/>
      <c r="F250" s="31"/>
    </row>
    <row r="251" spans="1:6" ht="10.199999999999999" x14ac:dyDescent="0.3">
      <c r="A251" s="190"/>
      <c r="B251" s="23"/>
      <c r="C251" s="7"/>
      <c r="D251" s="29"/>
      <c r="E251" s="31"/>
      <c r="F251" s="31"/>
    </row>
    <row r="252" spans="1:6" ht="10.199999999999999" x14ac:dyDescent="0.3">
      <c r="A252" s="190"/>
      <c r="B252" s="23"/>
      <c r="C252" s="7"/>
      <c r="D252" s="29"/>
      <c r="E252" s="31"/>
      <c r="F252" s="31"/>
    </row>
    <row r="253" spans="1:6" ht="10.199999999999999" x14ac:dyDescent="0.3">
      <c r="A253" s="190"/>
      <c r="B253" s="23"/>
      <c r="C253" s="7"/>
      <c r="D253" s="29"/>
      <c r="E253" s="31"/>
      <c r="F253" s="31"/>
    </row>
    <row r="254" spans="1:6" ht="10.199999999999999" x14ac:dyDescent="0.3">
      <c r="A254" s="190"/>
      <c r="B254" s="23"/>
      <c r="C254" s="7"/>
      <c r="D254" s="29"/>
      <c r="E254" s="31"/>
      <c r="F254" s="31"/>
    </row>
    <row r="255" spans="1:6" ht="10.199999999999999" x14ac:dyDescent="0.3">
      <c r="A255" s="190"/>
      <c r="B255" s="23"/>
      <c r="C255" s="7"/>
      <c r="D255" s="29"/>
      <c r="E255" s="31"/>
      <c r="F255" s="31"/>
    </row>
    <row r="256" spans="1:6" ht="10.199999999999999" x14ac:dyDescent="0.3">
      <c r="A256" s="190"/>
      <c r="B256" s="23"/>
      <c r="C256" s="7"/>
      <c r="D256" s="29"/>
      <c r="E256" s="31"/>
      <c r="F256" s="31"/>
    </row>
    <row r="257" spans="1:6" ht="10.199999999999999" x14ac:dyDescent="0.3">
      <c r="A257" s="190"/>
      <c r="B257" s="23"/>
      <c r="C257" s="7"/>
      <c r="D257" s="29"/>
      <c r="E257" s="31"/>
      <c r="F257" s="31"/>
    </row>
    <row r="258" spans="1:6" ht="10.199999999999999" x14ac:dyDescent="0.3">
      <c r="A258" s="190"/>
      <c r="B258" s="23"/>
      <c r="C258" s="7"/>
      <c r="D258" s="29"/>
      <c r="E258" s="31"/>
      <c r="F258" s="31"/>
    </row>
    <row r="259" spans="1:6" ht="10.199999999999999" x14ac:dyDescent="0.3">
      <c r="A259" s="190"/>
      <c r="B259" s="23"/>
      <c r="C259" s="7"/>
      <c r="D259" s="29"/>
      <c r="E259" s="31"/>
      <c r="F259" s="31"/>
    </row>
    <row r="260" spans="1:6" ht="10.199999999999999" x14ac:dyDescent="0.3">
      <c r="A260" s="190"/>
      <c r="B260" s="23"/>
      <c r="C260" s="7"/>
      <c r="D260" s="29"/>
      <c r="E260" s="31"/>
      <c r="F260" s="31"/>
    </row>
    <row r="261" spans="1:6" ht="10.199999999999999" x14ac:dyDescent="0.3">
      <c r="A261" s="190"/>
      <c r="B261" s="23"/>
      <c r="C261" s="7"/>
      <c r="D261" s="29"/>
      <c r="E261" s="31"/>
      <c r="F261" s="31"/>
    </row>
    <row r="262" spans="1:6" ht="10.199999999999999" x14ac:dyDescent="0.3">
      <c r="A262" s="190"/>
      <c r="B262" s="23"/>
      <c r="C262" s="7"/>
      <c r="D262" s="29"/>
      <c r="E262" s="31"/>
      <c r="F262" s="31"/>
    </row>
    <row r="263" spans="1:6" ht="10.199999999999999" x14ac:dyDescent="0.3">
      <c r="A263" s="190"/>
      <c r="B263" s="23"/>
      <c r="C263" s="7"/>
      <c r="D263" s="29"/>
      <c r="E263" s="31"/>
      <c r="F263" s="31"/>
    </row>
    <row r="264" spans="1:6" ht="10.199999999999999" x14ac:dyDescent="0.3">
      <c r="A264" s="190"/>
      <c r="B264" s="23"/>
      <c r="C264" s="7"/>
      <c r="D264" s="29"/>
      <c r="E264" s="31"/>
      <c r="F264" s="31"/>
    </row>
    <row r="265" spans="1:6" ht="10.199999999999999" x14ac:dyDescent="0.3">
      <c r="A265" s="190"/>
      <c r="B265" s="23"/>
      <c r="C265" s="7"/>
      <c r="D265" s="29"/>
      <c r="E265" s="31"/>
      <c r="F265" s="31"/>
    </row>
    <row r="266" spans="1:6" ht="10.199999999999999" x14ac:dyDescent="0.3">
      <c r="A266" s="190"/>
      <c r="B266" s="23"/>
      <c r="C266" s="7"/>
      <c r="D266" s="29"/>
      <c r="E266" s="31"/>
      <c r="F266" s="31"/>
    </row>
    <row r="267" spans="1:6" ht="10.199999999999999" x14ac:dyDescent="0.3">
      <c r="A267" s="190"/>
      <c r="B267" s="23"/>
      <c r="C267" s="7"/>
      <c r="D267" s="29"/>
      <c r="E267" s="31"/>
      <c r="F267" s="31"/>
    </row>
    <row r="268" spans="1:6" ht="10.199999999999999" x14ac:dyDescent="0.3">
      <c r="A268" s="190"/>
      <c r="B268" s="23"/>
      <c r="C268" s="7"/>
      <c r="D268" s="29"/>
      <c r="E268" s="31"/>
      <c r="F268" s="31"/>
    </row>
    <row r="269" spans="1:6" ht="10.199999999999999" x14ac:dyDescent="0.3">
      <c r="A269" s="190"/>
      <c r="B269" s="23"/>
      <c r="C269" s="7"/>
      <c r="D269" s="29"/>
      <c r="E269" s="31"/>
      <c r="F269" s="31"/>
    </row>
    <row r="270" spans="1:6" ht="10.199999999999999" x14ac:dyDescent="0.3">
      <c r="A270" s="190"/>
      <c r="B270" s="23"/>
      <c r="C270" s="7"/>
      <c r="D270" s="29"/>
      <c r="E270" s="31"/>
      <c r="F270" s="31"/>
    </row>
    <row r="271" spans="1:6" ht="10.199999999999999" x14ac:dyDescent="0.3">
      <c r="A271" s="190"/>
      <c r="B271" s="23"/>
      <c r="C271" s="7"/>
      <c r="D271" s="29"/>
      <c r="E271" s="31"/>
      <c r="F271" s="31"/>
    </row>
    <row r="272" spans="1:6" ht="10.199999999999999" x14ac:dyDescent="0.3">
      <c r="A272" s="190"/>
      <c r="B272" s="23"/>
      <c r="C272" s="7"/>
      <c r="D272" s="29"/>
      <c r="E272" s="31"/>
      <c r="F272" s="31"/>
    </row>
    <row r="273" spans="1:6" ht="10.199999999999999" x14ac:dyDescent="0.3">
      <c r="A273" s="190"/>
      <c r="B273" s="23"/>
      <c r="C273" s="7"/>
      <c r="D273" s="29"/>
      <c r="E273" s="31"/>
      <c r="F273" s="31"/>
    </row>
    <row r="274" spans="1:6" ht="10.199999999999999" x14ac:dyDescent="0.3">
      <c r="A274" s="190"/>
      <c r="B274" s="23"/>
      <c r="C274" s="7"/>
      <c r="D274" s="29"/>
      <c r="E274" s="31"/>
      <c r="F274" s="31"/>
    </row>
    <row r="275" spans="1:6" ht="10.199999999999999" x14ac:dyDescent="0.3">
      <c r="A275" s="190"/>
      <c r="B275" s="23"/>
      <c r="C275" s="7"/>
      <c r="D275" s="29"/>
      <c r="E275" s="31"/>
      <c r="F275" s="31"/>
    </row>
    <row r="276" spans="1:6" ht="10.199999999999999" x14ac:dyDescent="0.3">
      <c r="A276" s="190"/>
      <c r="B276" s="23"/>
      <c r="C276" s="7"/>
      <c r="D276" s="29"/>
      <c r="E276" s="31"/>
      <c r="F276" s="31"/>
    </row>
    <row r="277" spans="1:6" ht="10.199999999999999" x14ac:dyDescent="0.3">
      <c r="A277" s="190"/>
      <c r="B277" s="23"/>
      <c r="C277" s="7"/>
      <c r="D277" s="29"/>
      <c r="E277" s="31"/>
      <c r="F277" s="31"/>
    </row>
    <row r="278" spans="1:6" ht="10.199999999999999" x14ac:dyDescent="0.3">
      <c r="A278" s="190"/>
      <c r="B278" s="23"/>
      <c r="C278" s="7"/>
      <c r="D278" s="29"/>
      <c r="E278" s="31"/>
      <c r="F278" s="31"/>
    </row>
    <row r="279" spans="1:6" ht="10.199999999999999" x14ac:dyDescent="0.3">
      <c r="A279" s="190"/>
      <c r="B279" s="23"/>
      <c r="C279" s="7"/>
      <c r="D279" s="29"/>
      <c r="E279" s="31"/>
      <c r="F279" s="31"/>
    </row>
    <row r="280" spans="1:6" ht="10.199999999999999" x14ac:dyDescent="0.3">
      <c r="A280" s="190"/>
      <c r="B280" s="23"/>
      <c r="C280" s="7"/>
      <c r="D280" s="29"/>
      <c r="E280" s="31"/>
      <c r="F280" s="31"/>
    </row>
    <row r="281" spans="1:6" ht="10.199999999999999" x14ac:dyDescent="0.3">
      <c r="A281" s="190"/>
      <c r="B281" s="23"/>
      <c r="C281" s="7"/>
      <c r="D281" s="29"/>
      <c r="E281" s="31"/>
      <c r="F281" s="31"/>
    </row>
    <row r="282" spans="1:6" ht="10.199999999999999" x14ac:dyDescent="0.3">
      <c r="A282" s="190"/>
      <c r="B282" s="23"/>
      <c r="C282" s="7"/>
      <c r="D282" s="29"/>
      <c r="E282" s="31"/>
      <c r="F282" s="31"/>
    </row>
    <row r="283" spans="1:6" ht="10.199999999999999" x14ac:dyDescent="0.3">
      <c r="A283" s="190"/>
      <c r="B283" s="23"/>
      <c r="C283" s="7"/>
      <c r="D283" s="29"/>
      <c r="E283" s="31"/>
      <c r="F283" s="31"/>
    </row>
    <row r="284" spans="1:6" ht="10.199999999999999" x14ac:dyDescent="0.3">
      <c r="A284" s="190"/>
      <c r="B284" s="23"/>
      <c r="C284" s="7"/>
      <c r="D284" s="29"/>
      <c r="E284" s="31"/>
      <c r="F284" s="31"/>
    </row>
    <row r="285" spans="1:6" ht="10.199999999999999" x14ac:dyDescent="0.3">
      <c r="A285" s="190"/>
      <c r="B285" s="23"/>
      <c r="C285" s="7"/>
      <c r="D285" s="29"/>
      <c r="E285" s="31"/>
      <c r="F285" s="31"/>
    </row>
    <row r="286" spans="1:6" ht="10.199999999999999" x14ac:dyDescent="0.3">
      <c r="A286" s="190"/>
      <c r="B286" s="23"/>
      <c r="C286" s="7"/>
      <c r="D286" s="29"/>
      <c r="E286" s="31"/>
      <c r="F286" s="31"/>
    </row>
    <row r="287" spans="1:6" ht="10.199999999999999" x14ac:dyDescent="0.3">
      <c r="A287" s="190"/>
      <c r="B287" s="23"/>
      <c r="C287" s="7"/>
      <c r="D287" s="29"/>
      <c r="E287" s="31"/>
      <c r="F287" s="31"/>
    </row>
    <row r="288" spans="1:6" ht="10.199999999999999" x14ac:dyDescent="0.3">
      <c r="A288" s="190"/>
      <c r="B288" s="23"/>
      <c r="C288" s="7"/>
      <c r="D288" s="29"/>
      <c r="E288" s="31"/>
      <c r="F288" s="31"/>
    </row>
    <row r="289" spans="1:6" ht="10.199999999999999" x14ac:dyDescent="0.3">
      <c r="A289" s="190"/>
      <c r="B289" s="23"/>
      <c r="C289" s="7"/>
      <c r="D289" s="29"/>
      <c r="E289" s="31"/>
      <c r="F289" s="31"/>
    </row>
    <row r="290" spans="1:6" ht="10.199999999999999" x14ac:dyDescent="0.3">
      <c r="A290" s="190"/>
      <c r="B290" s="23"/>
      <c r="C290" s="7"/>
      <c r="D290" s="29"/>
      <c r="E290" s="31"/>
      <c r="F290" s="31"/>
    </row>
    <row r="291" spans="1:6" ht="10.199999999999999" x14ac:dyDescent="0.3">
      <c r="A291" s="190"/>
      <c r="B291" s="23"/>
      <c r="C291" s="7"/>
      <c r="D291" s="29"/>
      <c r="E291" s="31"/>
      <c r="F291" s="31"/>
    </row>
    <row r="292" spans="1:6" ht="10.199999999999999" x14ac:dyDescent="0.3">
      <c r="A292" s="190"/>
      <c r="B292" s="23"/>
      <c r="C292" s="7"/>
      <c r="D292" s="29"/>
      <c r="E292" s="31"/>
      <c r="F292" s="31"/>
    </row>
    <row r="293" spans="1:6" ht="10.199999999999999" x14ac:dyDescent="0.3">
      <c r="A293" s="190"/>
      <c r="B293" s="23"/>
      <c r="C293" s="7"/>
      <c r="D293" s="29"/>
      <c r="E293" s="31"/>
      <c r="F293" s="31"/>
    </row>
    <row r="294" spans="1:6" ht="10.199999999999999" x14ac:dyDescent="0.3">
      <c r="A294" s="190"/>
      <c r="B294" s="23"/>
      <c r="C294" s="7"/>
      <c r="D294" s="29"/>
      <c r="E294" s="31"/>
      <c r="F294" s="31"/>
    </row>
    <row r="295" spans="1:6" ht="10.199999999999999" x14ac:dyDescent="0.3">
      <c r="A295" s="190"/>
      <c r="B295" s="23"/>
      <c r="C295" s="7"/>
      <c r="D295" s="29"/>
      <c r="E295" s="31"/>
      <c r="F295" s="31"/>
    </row>
    <row r="296" spans="1:6" ht="10.199999999999999" x14ac:dyDescent="0.3">
      <c r="A296" s="190"/>
      <c r="B296" s="23"/>
      <c r="C296" s="7"/>
      <c r="D296" s="29"/>
      <c r="E296" s="31"/>
      <c r="F296" s="31"/>
    </row>
    <row r="297" spans="1:6" ht="10.199999999999999" x14ac:dyDescent="0.3">
      <c r="A297" s="190"/>
      <c r="B297" s="23"/>
      <c r="C297" s="7"/>
      <c r="D297" s="29"/>
      <c r="E297" s="31"/>
      <c r="F297" s="31"/>
    </row>
    <row r="298" spans="1:6" ht="10.199999999999999" x14ac:dyDescent="0.3">
      <c r="A298" s="190"/>
      <c r="B298" s="23"/>
      <c r="C298" s="7"/>
      <c r="D298" s="29"/>
      <c r="E298" s="31"/>
      <c r="F298" s="31"/>
    </row>
    <row r="299" spans="1:6" ht="10.199999999999999" x14ac:dyDescent="0.3">
      <c r="A299" s="190"/>
      <c r="B299" s="23"/>
      <c r="C299" s="7"/>
      <c r="D299" s="29"/>
      <c r="E299" s="31"/>
      <c r="F299" s="31"/>
    </row>
    <row r="300" spans="1:6" ht="10.199999999999999" x14ac:dyDescent="0.3">
      <c r="A300" s="190"/>
      <c r="B300" s="23"/>
      <c r="C300" s="7"/>
      <c r="D300" s="29"/>
      <c r="E300" s="31"/>
      <c r="F300" s="31"/>
    </row>
    <row r="301" spans="1:6" ht="10.199999999999999" x14ac:dyDescent="0.3">
      <c r="A301" s="190"/>
      <c r="B301" s="23"/>
      <c r="C301" s="7"/>
      <c r="D301" s="29"/>
      <c r="E301" s="31"/>
      <c r="F301" s="31"/>
    </row>
    <row r="302" spans="1:6" ht="10.199999999999999" x14ac:dyDescent="0.3">
      <c r="A302" s="190"/>
      <c r="B302" s="23"/>
      <c r="C302" s="7"/>
      <c r="D302" s="29"/>
      <c r="E302" s="31"/>
      <c r="F302" s="31"/>
    </row>
    <row r="303" spans="1:6" ht="10.199999999999999" x14ac:dyDescent="0.3">
      <c r="A303" s="190"/>
      <c r="B303" s="23"/>
      <c r="C303" s="7"/>
      <c r="D303" s="29"/>
      <c r="E303" s="31"/>
      <c r="F303" s="31"/>
    </row>
    <row r="304" spans="1:6" ht="10.199999999999999" x14ac:dyDescent="0.3">
      <c r="A304" s="190"/>
      <c r="B304" s="23"/>
      <c r="C304" s="7"/>
      <c r="D304" s="29"/>
      <c r="E304" s="31"/>
      <c r="F304" s="31"/>
    </row>
    <row r="305" spans="1:6" ht="10.199999999999999" x14ac:dyDescent="0.3">
      <c r="A305" s="190"/>
      <c r="B305" s="23"/>
      <c r="C305" s="7"/>
      <c r="D305" s="29"/>
      <c r="E305" s="31"/>
      <c r="F305" s="31"/>
    </row>
    <row r="306" spans="1:6" ht="10.199999999999999" x14ac:dyDescent="0.3">
      <c r="A306" s="190"/>
      <c r="B306" s="23"/>
      <c r="C306" s="7"/>
      <c r="D306" s="29"/>
      <c r="E306" s="31"/>
      <c r="F306" s="31"/>
    </row>
    <row r="307" spans="1:6" ht="10.199999999999999" x14ac:dyDescent="0.3">
      <c r="A307" s="190"/>
      <c r="B307" s="23"/>
      <c r="C307" s="7"/>
      <c r="D307" s="29"/>
      <c r="E307" s="31"/>
      <c r="F307" s="31"/>
    </row>
    <row r="308" spans="1:6" ht="10.199999999999999" x14ac:dyDescent="0.3">
      <c r="A308" s="190"/>
      <c r="B308" s="23"/>
      <c r="C308" s="7"/>
      <c r="D308" s="29"/>
      <c r="E308" s="31"/>
      <c r="F308" s="31"/>
    </row>
    <row r="309" spans="1:6" ht="10.199999999999999" x14ac:dyDescent="0.3">
      <c r="A309" s="190"/>
      <c r="B309" s="23"/>
      <c r="C309" s="7"/>
      <c r="D309" s="29"/>
      <c r="E309" s="31"/>
      <c r="F309" s="31"/>
    </row>
    <row r="310" spans="1:6" ht="10.199999999999999" x14ac:dyDescent="0.3">
      <c r="A310" s="190"/>
      <c r="B310" s="23"/>
      <c r="C310" s="7"/>
      <c r="D310" s="29"/>
      <c r="E310" s="31"/>
      <c r="F310" s="31"/>
    </row>
    <row r="311" spans="1:6" ht="10.199999999999999" x14ac:dyDescent="0.3">
      <c r="A311" s="190"/>
      <c r="B311" s="23"/>
      <c r="C311" s="7"/>
      <c r="D311" s="29"/>
      <c r="E311" s="31"/>
      <c r="F311" s="31"/>
    </row>
    <row r="312" spans="1:6" ht="10.199999999999999" x14ac:dyDescent="0.3">
      <c r="A312" s="190"/>
      <c r="B312" s="23"/>
      <c r="C312" s="7"/>
      <c r="D312" s="29"/>
      <c r="E312" s="31"/>
      <c r="F312" s="31"/>
    </row>
    <row r="313" spans="1:6" ht="10.199999999999999" x14ac:dyDescent="0.3">
      <c r="A313" s="190"/>
      <c r="B313" s="23"/>
      <c r="C313" s="7"/>
      <c r="D313" s="29"/>
      <c r="E313" s="31"/>
      <c r="F313" s="31"/>
    </row>
    <row r="314" spans="1:6" ht="10.199999999999999" x14ac:dyDescent="0.3">
      <c r="A314" s="190"/>
      <c r="B314" s="23"/>
      <c r="C314" s="7"/>
      <c r="D314" s="29"/>
      <c r="E314" s="31"/>
      <c r="F314" s="31"/>
    </row>
    <row r="315" spans="1:6" ht="10.199999999999999" x14ac:dyDescent="0.3">
      <c r="A315" s="190"/>
      <c r="B315" s="23"/>
      <c r="C315" s="7"/>
      <c r="D315" s="29"/>
      <c r="E315" s="31"/>
      <c r="F315" s="31"/>
    </row>
    <row r="316" spans="1:6" ht="10.199999999999999" x14ac:dyDescent="0.3">
      <c r="A316" s="190"/>
      <c r="B316" s="23"/>
      <c r="C316" s="7"/>
      <c r="D316" s="29"/>
      <c r="E316" s="31"/>
      <c r="F316" s="31"/>
    </row>
    <row r="317" spans="1:6" ht="10.199999999999999" x14ac:dyDescent="0.3">
      <c r="A317" s="190"/>
      <c r="B317" s="23"/>
      <c r="C317" s="7"/>
      <c r="D317" s="29"/>
      <c r="E317" s="31"/>
      <c r="F317" s="31"/>
    </row>
    <row r="318" spans="1:6" ht="10.199999999999999" x14ac:dyDescent="0.3">
      <c r="A318" s="190"/>
      <c r="B318" s="23"/>
      <c r="C318" s="7"/>
      <c r="D318" s="29"/>
      <c r="E318" s="31"/>
      <c r="F318" s="31"/>
    </row>
    <row r="319" spans="1:6" ht="10.199999999999999" x14ac:dyDescent="0.3">
      <c r="A319" s="190"/>
      <c r="B319" s="23"/>
      <c r="C319" s="7"/>
      <c r="D319" s="29"/>
      <c r="E319" s="31"/>
      <c r="F319" s="31"/>
    </row>
    <row r="320" spans="1:6" ht="10.199999999999999" x14ac:dyDescent="0.3">
      <c r="A320" s="190"/>
      <c r="B320" s="23"/>
      <c r="C320" s="7"/>
      <c r="D320" s="29"/>
      <c r="E320" s="31"/>
      <c r="F320" s="31"/>
    </row>
    <row r="321" spans="1:6" ht="10.199999999999999" x14ac:dyDescent="0.3">
      <c r="A321" s="190"/>
      <c r="B321" s="23"/>
      <c r="C321" s="7"/>
      <c r="D321" s="29"/>
      <c r="E321" s="31"/>
      <c r="F321" s="31"/>
    </row>
    <row r="322" spans="1:6" ht="10.199999999999999" x14ac:dyDescent="0.3">
      <c r="A322" s="190"/>
      <c r="B322" s="23"/>
      <c r="C322" s="7"/>
      <c r="D322" s="29"/>
      <c r="E322" s="31"/>
      <c r="F322" s="31"/>
    </row>
    <row r="323" spans="1:6" ht="10.199999999999999" x14ac:dyDescent="0.3">
      <c r="A323" s="190"/>
      <c r="B323" s="23"/>
      <c r="C323" s="7"/>
      <c r="D323" s="29"/>
      <c r="E323" s="31"/>
      <c r="F323" s="31"/>
    </row>
    <row r="324" spans="1:6" ht="10.199999999999999" x14ac:dyDescent="0.3">
      <c r="A324" s="190"/>
      <c r="B324" s="23"/>
      <c r="C324" s="7"/>
      <c r="D324" s="29"/>
      <c r="E324" s="31"/>
      <c r="F324" s="31"/>
    </row>
    <row r="325" spans="1:6" ht="10.199999999999999" x14ac:dyDescent="0.3">
      <c r="A325" s="190"/>
      <c r="B325" s="23"/>
      <c r="C325" s="7"/>
      <c r="D325" s="29"/>
      <c r="E325" s="31"/>
      <c r="F325" s="31"/>
    </row>
    <row r="326" spans="1:6" ht="10.199999999999999" x14ac:dyDescent="0.3">
      <c r="A326" s="190"/>
      <c r="B326" s="23"/>
      <c r="C326" s="7"/>
      <c r="D326" s="29"/>
      <c r="E326" s="31"/>
      <c r="F326" s="31"/>
    </row>
    <row r="327" spans="1:6" ht="10.199999999999999" x14ac:dyDescent="0.3">
      <c r="A327" s="190"/>
      <c r="B327" s="23"/>
      <c r="C327" s="7"/>
      <c r="D327" s="29"/>
      <c r="E327" s="31"/>
      <c r="F327" s="31"/>
    </row>
    <row r="328" spans="1:6" ht="10.199999999999999" x14ac:dyDescent="0.3">
      <c r="A328" s="190"/>
      <c r="B328" s="23"/>
      <c r="C328" s="7"/>
      <c r="D328" s="29"/>
      <c r="E328" s="31"/>
      <c r="F328" s="31"/>
    </row>
    <row r="329" spans="1:6" ht="10.199999999999999" x14ac:dyDescent="0.3">
      <c r="A329" s="190"/>
      <c r="B329" s="23"/>
      <c r="C329" s="7"/>
      <c r="D329" s="29"/>
      <c r="E329" s="31"/>
      <c r="F329" s="31"/>
    </row>
    <row r="330" spans="1:6" ht="10.199999999999999" x14ac:dyDescent="0.3">
      <c r="A330" s="190"/>
      <c r="B330" s="23"/>
      <c r="C330" s="7"/>
      <c r="D330" s="29"/>
      <c r="E330" s="31"/>
      <c r="F330" s="31"/>
    </row>
    <row r="331" spans="1:6" ht="10.199999999999999" x14ac:dyDescent="0.3">
      <c r="A331" s="190"/>
      <c r="B331" s="23"/>
      <c r="C331" s="7"/>
      <c r="D331" s="29"/>
      <c r="E331" s="31"/>
      <c r="F331" s="31"/>
    </row>
    <row r="332" spans="1:6" ht="10.199999999999999" x14ac:dyDescent="0.3">
      <c r="A332" s="190"/>
      <c r="B332" s="23"/>
      <c r="C332" s="7"/>
      <c r="D332" s="29"/>
      <c r="E332" s="31"/>
      <c r="F332" s="31"/>
    </row>
    <row r="333" spans="1:6" ht="10.199999999999999" x14ac:dyDescent="0.3">
      <c r="A333" s="190"/>
      <c r="B333" s="23"/>
      <c r="C333" s="7"/>
      <c r="D333" s="29"/>
      <c r="E333" s="31"/>
      <c r="F333" s="31"/>
    </row>
    <row r="334" spans="1:6" ht="10.199999999999999" x14ac:dyDescent="0.3">
      <c r="A334" s="190"/>
      <c r="B334" s="23"/>
      <c r="C334" s="7"/>
      <c r="D334" s="29"/>
      <c r="E334" s="31"/>
      <c r="F334" s="31"/>
    </row>
    <row r="335" spans="1:6" ht="10.199999999999999" x14ac:dyDescent="0.3">
      <c r="A335" s="190"/>
      <c r="B335" s="23"/>
      <c r="C335" s="7"/>
      <c r="D335" s="29"/>
      <c r="E335" s="31"/>
      <c r="F335" s="31"/>
    </row>
    <row r="336" spans="1:6" ht="10.199999999999999" x14ac:dyDescent="0.3">
      <c r="A336" s="190"/>
      <c r="B336" s="23"/>
      <c r="C336" s="7"/>
      <c r="D336" s="29"/>
      <c r="E336" s="31"/>
      <c r="F336" s="31"/>
    </row>
    <row r="337" spans="1:6" ht="10.199999999999999" x14ac:dyDescent="0.3">
      <c r="A337" s="190"/>
      <c r="B337" s="23"/>
      <c r="C337" s="7"/>
      <c r="D337" s="29"/>
      <c r="E337" s="31"/>
      <c r="F337" s="31"/>
    </row>
    <row r="338" spans="1:6" ht="10.199999999999999" x14ac:dyDescent="0.3">
      <c r="A338" s="190"/>
      <c r="B338" s="23"/>
      <c r="C338" s="7"/>
      <c r="D338" s="29"/>
      <c r="E338" s="31"/>
      <c r="F338" s="31"/>
    </row>
    <row r="339" spans="1:6" ht="10.199999999999999" x14ac:dyDescent="0.3">
      <c r="A339" s="190"/>
      <c r="B339" s="23"/>
      <c r="C339" s="7"/>
      <c r="D339" s="29"/>
      <c r="E339" s="31"/>
      <c r="F339" s="31"/>
    </row>
    <row r="340" spans="1:6" ht="10.199999999999999" x14ac:dyDescent="0.3">
      <c r="A340" s="190"/>
      <c r="B340" s="23"/>
      <c r="C340" s="7"/>
      <c r="D340" s="29"/>
      <c r="E340" s="31"/>
      <c r="F340" s="31"/>
    </row>
    <row r="341" spans="1:6" ht="10.199999999999999" x14ac:dyDescent="0.3">
      <c r="A341" s="190"/>
      <c r="B341" s="23"/>
      <c r="C341" s="7"/>
      <c r="D341" s="29"/>
      <c r="E341" s="31"/>
      <c r="F341" s="31"/>
    </row>
    <row r="342" spans="1:6" ht="10.199999999999999" x14ac:dyDescent="0.3">
      <c r="A342" s="190"/>
      <c r="B342" s="23"/>
      <c r="C342" s="7"/>
      <c r="D342" s="29"/>
      <c r="E342" s="31"/>
      <c r="F342" s="31"/>
    </row>
    <row r="343" spans="1:6" ht="10.199999999999999" x14ac:dyDescent="0.3">
      <c r="A343" s="190"/>
      <c r="B343" s="23"/>
      <c r="C343" s="7"/>
      <c r="D343" s="29"/>
      <c r="E343" s="31"/>
      <c r="F343" s="31"/>
    </row>
    <row r="344" spans="1:6" ht="10.199999999999999" x14ac:dyDescent="0.3">
      <c r="A344" s="190"/>
      <c r="B344" s="23"/>
      <c r="C344" s="7"/>
      <c r="D344" s="29"/>
      <c r="E344" s="31"/>
      <c r="F344" s="31"/>
    </row>
    <row r="345" spans="1:6" ht="10.199999999999999" x14ac:dyDescent="0.3">
      <c r="A345" s="190"/>
      <c r="B345" s="23"/>
      <c r="C345" s="7"/>
      <c r="D345" s="29"/>
      <c r="E345" s="31"/>
      <c r="F345" s="31"/>
    </row>
    <row r="346" spans="1:6" ht="10.199999999999999" x14ac:dyDescent="0.3">
      <c r="A346" s="190"/>
      <c r="B346" s="23"/>
      <c r="C346" s="7"/>
      <c r="D346" s="29"/>
      <c r="E346" s="31"/>
      <c r="F346" s="31"/>
    </row>
    <row r="347" spans="1:6" ht="10.199999999999999" x14ac:dyDescent="0.3">
      <c r="A347" s="190"/>
      <c r="B347" s="23"/>
      <c r="C347" s="7"/>
      <c r="D347" s="29"/>
      <c r="E347" s="31"/>
      <c r="F347" s="31"/>
    </row>
    <row r="348" spans="1:6" ht="10.199999999999999" x14ac:dyDescent="0.3">
      <c r="A348" s="190"/>
      <c r="B348" s="23"/>
      <c r="C348" s="7"/>
      <c r="D348" s="29"/>
      <c r="E348" s="31"/>
      <c r="F348" s="31"/>
    </row>
    <row r="349" spans="1:6" ht="10.199999999999999" x14ac:dyDescent="0.3">
      <c r="A349" s="190"/>
      <c r="B349" s="23"/>
      <c r="C349" s="7"/>
      <c r="D349" s="29"/>
      <c r="E349" s="31"/>
      <c r="F349" s="31"/>
    </row>
    <row r="350" spans="1:6" ht="10.199999999999999" x14ac:dyDescent="0.3">
      <c r="A350" s="190"/>
      <c r="B350" s="23"/>
      <c r="C350" s="7"/>
      <c r="D350" s="29"/>
      <c r="E350" s="31"/>
      <c r="F350" s="31"/>
    </row>
    <row r="351" spans="1:6" ht="10.199999999999999" x14ac:dyDescent="0.3">
      <c r="A351" s="190"/>
      <c r="B351" s="23"/>
      <c r="C351" s="7"/>
      <c r="D351" s="29"/>
      <c r="E351" s="31"/>
      <c r="F351" s="31"/>
    </row>
    <row r="352" spans="1:6" ht="10.199999999999999" x14ac:dyDescent="0.3">
      <c r="A352" s="190"/>
      <c r="B352" s="23"/>
      <c r="C352" s="7"/>
      <c r="D352" s="29"/>
      <c r="E352" s="31"/>
      <c r="F352" s="31"/>
    </row>
    <row r="353" spans="1:6" ht="10.199999999999999" x14ac:dyDescent="0.3">
      <c r="A353" s="190"/>
      <c r="B353" s="23"/>
      <c r="C353" s="7"/>
      <c r="D353" s="29"/>
      <c r="E353" s="31"/>
      <c r="F353" s="31"/>
    </row>
    <row r="354" spans="1:6" ht="10.199999999999999" x14ac:dyDescent="0.3">
      <c r="A354" s="190"/>
      <c r="B354" s="23"/>
      <c r="C354" s="7"/>
      <c r="D354" s="29"/>
      <c r="E354" s="31"/>
      <c r="F354" s="31"/>
    </row>
    <row r="355" spans="1:6" ht="10.199999999999999" x14ac:dyDescent="0.3">
      <c r="A355" s="190"/>
      <c r="B355" s="23"/>
      <c r="C355" s="7"/>
      <c r="D355" s="29"/>
      <c r="E355" s="31"/>
      <c r="F355" s="31"/>
    </row>
    <row r="356" spans="1:6" ht="10.199999999999999" x14ac:dyDescent="0.3">
      <c r="A356" s="190"/>
      <c r="B356" s="23"/>
      <c r="C356" s="7"/>
      <c r="D356" s="29"/>
      <c r="E356" s="31"/>
      <c r="F356" s="31"/>
    </row>
    <row r="357" spans="1:6" ht="10.199999999999999" x14ac:dyDescent="0.3">
      <c r="A357" s="190"/>
      <c r="B357" s="23"/>
      <c r="C357" s="7"/>
      <c r="D357" s="29"/>
      <c r="E357" s="31"/>
      <c r="F357" s="31"/>
    </row>
    <row r="358" spans="1:6" ht="10.199999999999999" x14ac:dyDescent="0.3">
      <c r="A358" s="190"/>
      <c r="B358" s="23"/>
      <c r="C358" s="7"/>
      <c r="D358" s="29"/>
      <c r="E358" s="31"/>
      <c r="F358" s="31"/>
    </row>
    <row r="359" spans="1:6" ht="10.199999999999999" x14ac:dyDescent="0.3">
      <c r="A359" s="190"/>
      <c r="B359" s="23"/>
      <c r="C359" s="7"/>
      <c r="D359" s="29"/>
      <c r="E359" s="31"/>
      <c r="F359" s="31"/>
    </row>
    <row r="360" spans="1:6" ht="10.199999999999999" x14ac:dyDescent="0.3">
      <c r="A360" s="190"/>
      <c r="B360" s="23"/>
      <c r="C360" s="7"/>
      <c r="D360" s="29"/>
      <c r="E360" s="31"/>
      <c r="F360" s="31"/>
    </row>
    <row r="361" spans="1:6" ht="10.199999999999999" x14ac:dyDescent="0.3">
      <c r="A361" s="190"/>
      <c r="B361" s="23"/>
      <c r="C361" s="7"/>
      <c r="D361" s="29"/>
      <c r="E361" s="31"/>
      <c r="F361" s="31"/>
    </row>
    <row r="362" spans="1:6" ht="10.199999999999999" x14ac:dyDescent="0.3">
      <c r="A362" s="190"/>
      <c r="B362" s="23"/>
      <c r="C362" s="7"/>
      <c r="D362" s="29"/>
      <c r="E362" s="31"/>
      <c r="F362" s="31"/>
    </row>
    <row r="363" spans="1:6" ht="10.199999999999999" x14ac:dyDescent="0.3">
      <c r="A363" s="190"/>
      <c r="B363" s="23"/>
      <c r="C363" s="7"/>
      <c r="D363" s="29"/>
      <c r="E363" s="31"/>
      <c r="F363" s="31"/>
    </row>
    <row r="364" spans="1:6" ht="10.199999999999999" x14ac:dyDescent="0.3">
      <c r="A364" s="190"/>
      <c r="B364" s="23"/>
      <c r="C364" s="7"/>
      <c r="D364" s="29"/>
      <c r="E364" s="31"/>
      <c r="F364" s="31"/>
    </row>
    <row r="365" spans="1:6" ht="10.199999999999999" x14ac:dyDescent="0.3">
      <c r="A365" s="190"/>
      <c r="B365" s="23"/>
      <c r="C365" s="7"/>
      <c r="D365" s="29"/>
      <c r="E365" s="31"/>
      <c r="F365" s="31"/>
    </row>
    <row r="366" spans="1:6" ht="10.199999999999999" x14ac:dyDescent="0.3">
      <c r="A366" s="190"/>
      <c r="B366" s="23"/>
      <c r="C366" s="7"/>
      <c r="D366" s="29"/>
      <c r="E366" s="31"/>
      <c r="F366" s="31"/>
    </row>
    <row r="367" spans="1:6" ht="10.199999999999999" x14ac:dyDescent="0.3">
      <c r="A367" s="190"/>
      <c r="B367" s="23"/>
      <c r="C367" s="7"/>
      <c r="D367" s="29"/>
      <c r="E367" s="31"/>
      <c r="F367" s="31"/>
    </row>
    <row r="368" spans="1:6" ht="10.199999999999999" x14ac:dyDescent="0.3">
      <c r="A368" s="190"/>
      <c r="B368" s="23"/>
      <c r="C368" s="7"/>
      <c r="D368" s="29"/>
      <c r="E368" s="31"/>
      <c r="F368" s="31"/>
    </row>
    <row r="369" spans="1:6" ht="10.199999999999999" x14ac:dyDescent="0.3">
      <c r="A369" s="190"/>
      <c r="B369" s="23"/>
      <c r="C369" s="7"/>
      <c r="D369" s="29"/>
      <c r="E369" s="31"/>
      <c r="F369" s="31"/>
    </row>
    <row r="370" spans="1:6" ht="10.199999999999999" x14ac:dyDescent="0.3">
      <c r="A370" s="190"/>
      <c r="B370" s="23"/>
      <c r="C370" s="7"/>
      <c r="D370" s="29"/>
      <c r="E370" s="31"/>
      <c r="F370" s="31"/>
    </row>
    <row r="371" spans="1:6" ht="10.199999999999999" x14ac:dyDescent="0.3">
      <c r="A371" s="190"/>
      <c r="B371" s="23"/>
      <c r="C371" s="7"/>
      <c r="D371" s="29"/>
      <c r="E371" s="31"/>
      <c r="F371" s="31"/>
    </row>
    <row r="372" spans="1:6" ht="10.199999999999999" x14ac:dyDescent="0.3">
      <c r="A372" s="190"/>
      <c r="B372" s="23"/>
      <c r="C372" s="7"/>
      <c r="D372" s="29"/>
      <c r="E372" s="31"/>
      <c r="F372" s="31"/>
    </row>
    <row r="373" spans="1:6" ht="10.199999999999999" x14ac:dyDescent="0.3">
      <c r="A373" s="190"/>
      <c r="B373" s="23"/>
      <c r="C373" s="7"/>
      <c r="D373" s="29"/>
      <c r="E373" s="31"/>
      <c r="F373" s="31"/>
    </row>
    <row r="374" spans="1:6" ht="10.199999999999999" x14ac:dyDescent="0.3">
      <c r="A374" s="190"/>
      <c r="B374" s="23"/>
      <c r="C374" s="7"/>
      <c r="D374" s="29"/>
      <c r="E374" s="31"/>
      <c r="F374" s="31"/>
    </row>
    <row r="375" spans="1:6" ht="10.199999999999999" x14ac:dyDescent="0.3">
      <c r="A375" s="190"/>
      <c r="B375" s="23"/>
      <c r="C375" s="7"/>
      <c r="D375" s="29"/>
      <c r="E375" s="31"/>
      <c r="F375" s="31"/>
    </row>
    <row r="376" spans="1:6" ht="10.199999999999999" x14ac:dyDescent="0.3">
      <c r="A376" s="190"/>
      <c r="B376" s="23"/>
      <c r="C376" s="7"/>
      <c r="D376" s="29"/>
      <c r="E376" s="31"/>
      <c r="F376" s="31"/>
    </row>
    <row r="377" spans="1:6" ht="11.4" hidden="1" x14ac:dyDescent="0.3">
      <c r="A377" s="190"/>
      <c r="B377" s="17"/>
      <c r="C377" s="26"/>
      <c r="D377" s="199"/>
      <c r="E377" s="26"/>
      <c r="F377" s="26"/>
    </row>
    <row r="378" spans="1:6" ht="11.4" hidden="1" x14ac:dyDescent="0.3">
      <c r="A378" s="190"/>
      <c r="B378" s="17"/>
      <c r="C378" s="26"/>
      <c r="D378" s="199"/>
      <c r="E378" s="26"/>
      <c r="F378" s="26"/>
    </row>
    <row r="379" spans="1:6" ht="15" hidden="1" customHeight="1" x14ac:dyDescent="0.3"/>
    <row r="380" spans="1:6" ht="14.4" x14ac:dyDescent="0.3"/>
    <row r="381" spans="1:6" ht="15" customHeight="1" x14ac:dyDescent="0.3"/>
    <row r="382" spans="1:6" ht="15" customHeight="1" x14ac:dyDescent="0.3"/>
    <row r="383" spans="1:6" ht="15" customHeight="1" x14ac:dyDescent="0.3"/>
    <row r="384" spans="1:6" ht="15" customHeight="1" x14ac:dyDescent="0.3"/>
    <row r="385" ht="15" customHeight="1" x14ac:dyDescent="0.3"/>
    <row r="386" ht="15" customHeight="1" x14ac:dyDescent="0.3"/>
    <row r="387" ht="15" customHeight="1" x14ac:dyDescent="0.3"/>
    <row r="388" ht="15" hidden="1" customHeight="1" x14ac:dyDescent="0.3"/>
    <row r="389" ht="15" hidden="1" customHeight="1" x14ac:dyDescent="0.3"/>
    <row r="390" ht="15" hidden="1" customHeight="1" x14ac:dyDescent="0.3"/>
    <row r="391" ht="15" hidden="1" customHeight="1" x14ac:dyDescent="0.3"/>
    <row r="392" ht="15" hidden="1" customHeight="1" x14ac:dyDescent="0.3"/>
    <row r="393" ht="15" hidden="1" customHeight="1" x14ac:dyDescent="0.3"/>
    <row r="394" ht="15" hidden="1" customHeight="1" x14ac:dyDescent="0.3"/>
    <row r="395" ht="15" hidden="1" customHeight="1" x14ac:dyDescent="0.3"/>
    <row r="396" ht="15" hidden="1" customHeight="1" x14ac:dyDescent="0.3"/>
    <row r="397" ht="15" hidden="1" customHeight="1" x14ac:dyDescent="0.3"/>
    <row r="398" ht="15" customHeight="1" x14ac:dyDescent="0.3"/>
    <row r="399" ht="15" hidden="1" customHeight="1" x14ac:dyDescent="0.3"/>
    <row r="400" ht="15" hidden="1" customHeight="1" x14ac:dyDescent="0.3"/>
    <row r="401" ht="15" hidden="1" customHeight="1" x14ac:dyDescent="0.3"/>
    <row r="402" ht="15" hidden="1" customHeight="1" x14ac:dyDescent="0.3"/>
    <row r="403" ht="15" hidden="1" customHeight="1" x14ac:dyDescent="0.3"/>
    <row r="404" ht="15" hidden="1" customHeight="1" x14ac:dyDescent="0.3"/>
    <row r="405" ht="15" hidden="1" customHeight="1" x14ac:dyDescent="0.3"/>
    <row r="406" ht="15" hidden="1" customHeight="1" x14ac:dyDescent="0.3"/>
    <row r="407" ht="15" hidden="1" customHeight="1" x14ac:dyDescent="0.3"/>
    <row r="408" ht="15" hidden="1" customHeight="1" x14ac:dyDescent="0.3"/>
    <row r="409" ht="15" hidden="1" customHeight="1" x14ac:dyDescent="0.3"/>
    <row r="410" ht="15" hidden="1" customHeight="1" x14ac:dyDescent="0.3"/>
    <row r="411" ht="15" hidden="1" customHeight="1" x14ac:dyDescent="0.3"/>
    <row r="412" ht="15" hidden="1" customHeight="1" x14ac:dyDescent="0.3"/>
    <row r="413" ht="15" hidden="1" customHeight="1" x14ac:dyDescent="0.3"/>
    <row r="414" ht="15" hidden="1" customHeight="1" x14ac:dyDescent="0.3"/>
    <row r="415" ht="15" hidden="1" customHeight="1" x14ac:dyDescent="0.3"/>
    <row r="416" ht="15" hidden="1" customHeight="1" x14ac:dyDescent="0.3"/>
    <row r="417" ht="15" hidden="1" customHeight="1" x14ac:dyDescent="0.3"/>
    <row r="418" ht="15" hidden="1" customHeight="1" x14ac:dyDescent="0.3"/>
    <row r="419" ht="15" hidden="1" customHeight="1" x14ac:dyDescent="0.3"/>
    <row r="420" ht="15" hidden="1" customHeight="1" x14ac:dyDescent="0.3"/>
    <row r="421" ht="15" hidden="1" customHeight="1" x14ac:dyDescent="0.3"/>
    <row r="422" ht="15" hidden="1" customHeight="1" x14ac:dyDescent="0.3"/>
    <row r="423" ht="15" hidden="1" customHeight="1" x14ac:dyDescent="0.3"/>
    <row r="424" ht="15" hidden="1" customHeight="1" x14ac:dyDescent="0.3"/>
    <row r="425" ht="15" hidden="1" customHeight="1" x14ac:dyDescent="0.3"/>
    <row r="426" ht="15" hidden="1" customHeight="1" x14ac:dyDescent="0.3"/>
    <row r="427" ht="15" hidden="1" customHeight="1" x14ac:dyDescent="0.3"/>
    <row r="428" ht="15" hidden="1" customHeight="1" x14ac:dyDescent="0.3"/>
    <row r="429" ht="15" hidden="1" customHeight="1" x14ac:dyDescent="0.3"/>
    <row r="430" ht="15" hidden="1" customHeight="1" x14ac:dyDescent="0.3"/>
    <row r="431" ht="15" hidden="1" customHeight="1" x14ac:dyDescent="0.3"/>
    <row r="432" ht="15" hidden="1" customHeight="1" x14ac:dyDescent="0.3"/>
    <row r="433" ht="15" hidden="1" customHeight="1" x14ac:dyDescent="0.3"/>
    <row r="434" ht="15" hidden="1" customHeight="1" x14ac:dyDescent="0.3"/>
    <row r="435" ht="15" hidden="1" customHeight="1" x14ac:dyDescent="0.3"/>
    <row r="436" ht="15" hidden="1" customHeight="1" x14ac:dyDescent="0.3"/>
    <row r="437" ht="15" hidden="1" customHeight="1" x14ac:dyDescent="0.3"/>
    <row r="438" ht="15" hidden="1" customHeight="1" x14ac:dyDescent="0.3"/>
    <row r="439" ht="15" hidden="1" customHeight="1" x14ac:dyDescent="0.3"/>
    <row r="440" ht="15" hidden="1" customHeight="1" x14ac:dyDescent="0.3"/>
    <row r="441" ht="15" hidden="1" customHeight="1" x14ac:dyDescent="0.3"/>
    <row r="442" ht="15" hidden="1" customHeight="1" x14ac:dyDescent="0.3"/>
    <row r="443" ht="15" hidden="1" customHeight="1" x14ac:dyDescent="0.3"/>
    <row r="444" ht="15" hidden="1" customHeight="1" x14ac:dyDescent="0.3"/>
    <row r="445" ht="15" hidden="1" customHeight="1" x14ac:dyDescent="0.3"/>
    <row r="446" ht="15" hidden="1" customHeight="1" x14ac:dyDescent="0.3"/>
    <row r="447" ht="15" hidden="1" customHeight="1" x14ac:dyDescent="0.3"/>
    <row r="448" ht="15" hidden="1" customHeight="1" x14ac:dyDescent="0.3"/>
    <row r="449" ht="15" hidden="1" customHeight="1" x14ac:dyDescent="0.3"/>
    <row r="450" ht="15" hidden="1" customHeight="1" x14ac:dyDescent="0.3"/>
    <row r="451" ht="15" hidden="1" customHeight="1" x14ac:dyDescent="0.3"/>
    <row r="452" ht="15" hidden="1" customHeight="1" x14ac:dyDescent="0.3"/>
    <row r="453" ht="15" hidden="1" customHeight="1" x14ac:dyDescent="0.3"/>
    <row r="454" ht="15" hidden="1" customHeight="1" x14ac:dyDescent="0.3"/>
    <row r="455" ht="15" hidden="1" customHeight="1" x14ac:dyDescent="0.3"/>
    <row r="456" ht="15" hidden="1" customHeight="1" x14ac:dyDescent="0.3"/>
    <row r="457" ht="15" hidden="1" customHeight="1" x14ac:dyDescent="0.3"/>
    <row r="458" ht="15" hidden="1" customHeight="1" x14ac:dyDescent="0.3"/>
    <row r="459" ht="15" hidden="1" customHeight="1" x14ac:dyDescent="0.3"/>
    <row r="460" ht="15" hidden="1" customHeight="1" x14ac:dyDescent="0.3"/>
    <row r="461" ht="15" hidden="1" customHeight="1" x14ac:dyDescent="0.3"/>
    <row r="462" ht="15" hidden="1" customHeight="1" x14ac:dyDescent="0.3"/>
    <row r="463" ht="15" hidden="1" customHeight="1" x14ac:dyDescent="0.3"/>
    <row r="464" ht="15" hidden="1" customHeight="1" x14ac:dyDescent="0.3"/>
    <row r="465" ht="15" hidden="1" customHeight="1" x14ac:dyDescent="0.3"/>
    <row r="466" ht="15" hidden="1" customHeight="1" x14ac:dyDescent="0.3"/>
    <row r="467" ht="15" hidden="1" customHeight="1" x14ac:dyDescent="0.3"/>
    <row r="468" ht="15" hidden="1" customHeight="1" x14ac:dyDescent="0.3"/>
    <row r="469" ht="15" hidden="1" customHeight="1" x14ac:dyDescent="0.3"/>
    <row r="470" ht="15" hidden="1" customHeight="1" x14ac:dyDescent="0.3"/>
    <row r="471" ht="15" hidden="1" customHeight="1" x14ac:dyDescent="0.3"/>
    <row r="472" ht="15" hidden="1" customHeight="1" x14ac:dyDescent="0.3"/>
    <row r="473" ht="15" hidden="1" customHeight="1" x14ac:dyDescent="0.3"/>
    <row r="474" ht="15" hidden="1" customHeight="1" x14ac:dyDescent="0.3"/>
    <row r="475" ht="15" hidden="1" customHeight="1" x14ac:dyDescent="0.3"/>
    <row r="476" ht="15" hidden="1" customHeight="1" x14ac:dyDescent="0.3"/>
    <row r="477" ht="15" hidden="1" customHeight="1" x14ac:dyDescent="0.3"/>
    <row r="478" ht="15" hidden="1" customHeight="1" x14ac:dyDescent="0.3"/>
    <row r="479" ht="15" hidden="1" customHeight="1" x14ac:dyDescent="0.3"/>
    <row r="480" ht="15" hidden="1" customHeight="1" x14ac:dyDescent="0.3"/>
    <row r="481" ht="15" hidden="1" customHeight="1" x14ac:dyDescent="0.3"/>
    <row r="482" ht="15" hidden="1" customHeight="1" x14ac:dyDescent="0.3"/>
    <row r="483" ht="15" hidden="1" customHeight="1" x14ac:dyDescent="0.3"/>
    <row r="484" ht="15" hidden="1" customHeight="1" x14ac:dyDescent="0.3"/>
    <row r="485" ht="15" hidden="1" customHeight="1" x14ac:dyDescent="0.3"/>
    <row r="486" ht="15" hidden="1" customHeight="1" x14ac:dyDescent="0.3"/>
    <row r="487" ht="15" hidden="1" customHeight="1" x14ac:dyDescent="0.3"/>
    <row r="488" ht="15" hidden="1" customHeight="1" x14ac:dyDescent="0.3"/>
    <row r="489" ht="15" hidden="1" customHeight="1" x14ac:dyDescent="0.3"/>
    <row r="490" ht="15" hidden="1" customHeight="1" x14ac:dyDescent="0.3"/>
    <row r="491" ht="15" hidden="1" customHeight="1" x14ac:dyDescent="0.3"/>
    <row r="492" ht="15" hidden="1" customHeight="1" x14ac:dyDescent="0.3"/>
    <row r="493" ht="15" hidden="1" customHeight="1" x14ac:dyDescent="0.3"/>
    <row r="494" ht="15" hidden="1" customHeight="1" x14ac:dyDescent="0.3"/>
    <row r="495" ht="15" hidden="1" customHeight="1" x14ac:dyDescent="0.3"/>
    <row r="496" ht="15" hidden="1" customHeight="1" x14ac:dyDescent="0.3"/>
    <row r="497" ht="15" hidden="1" customHeight="1" x14ac:dyDescent="0.3"/>
    <row r="498" ht="15" hidden="1" customHeight="1" x14ac:dyDescent="0.3"/>
    <row r="499" ht="15" hidden="1" customHeight="1" x14ac:dyDescent="0.3"/>
    <row r="500" ht="15" hidden="1" customHeight="1" x14ac:dyDescent="0.3"/>
    <row r="501" ht="15" hidden="1" customHeight="1" x14ac:dyDescent="0.3"/>
    <row r="502" ht="15" hidden="1" customHeight="1" x14ac:dyDescent="0.3"/>
    <row r="503" ht="15" hidden="1" customHeight="1" x14ac:dyDescent="0.3"/>
    <row r="504" ht="15" hidden="1" customHeight="1" x14ac:dyDescent="0.3"/>
    <row r="505" ht="15" hidden="1" customHeight="1" x14ac:dyDescent="0.3"/>
    <row r="506" ht="15" hidden="1" customHeight="1" x14ac:dyDescent="0.3"/>
    <row r="507" ht="15" hidden="1" customHeight="1" x14ac:dyDescent="0.3"/>
    <row r="508" ht="15" hidden="1" customHeight="1" x14ac:dyDescent="0.3"/>
    <row r="509" ht="15" hidden="1" customHeight="1" x14ac:dyDescent="0.3"/>
    <row r="510" ht="15" hidden="1" customHeight="1" x14ac:dyDescent="0.3"/>
    <row r="511" ht="15" hidden="1" customHeight="1" x14ac:dyDescent="0.3"/>
    <row r="512" ht="15" hidden="1" customHeight="1" x14ac:dyDescent="0.3"/>
    <row r="513" ht="15" hidden="1" customHeight="1" x14ac:dyDescent="0.3"/>
    <row r="514" ht="15" hidden="1" customHeight="1" x14ac:dyDescent="0.3"/>
    <row r="515" ht="15" hidden="1" customHeight="1" x14ac:dyDescent="0.3"/>
    <row r="516" ht="15" hidden="1" customHeight="1" x14ac:dyDescent="0.3"/>
    <row r="517" ht="15" hidden="1" customHeight="1" x14ac:dyDescent="0.3"/>
    <row r="518" ht="15" hidden="1" customHeight="1" x14ac:dyDescent="0.3"/>
    <row r="519" ht="15" hidden="1" customHeight="1" x14ac:dyDescent="0.3"/>
    <row r="520" ht="15" hidden="1" customHeight="1" x14ac:dyDescent="0.3"/>
    <row r="521" ht="15" hidden="1" customHeight="1" x14ac:dyDescent="0.3"/>
    <row r="522" ht="15" hidden="1" customHeight="1" x14ac:dyDescent="0.3"/>
    <row r="523" ht="15" hidden="1" customHeight="1" x14ac:dyDescent="0.3"/>
    <row r="524" ht="15" hidden="1" customHeight="1" x14ac:dyDescent="0.3"/>
    <row r="525" ht="15" hidden="1" customHeight="1" x14ac:dyDescent="0.3"/>
    <row r="526" ht="15" hidden="1" customHeight="1" x14ac:dyDescent="0.3"/>
    <row r="527" ht="15" hidden="1" customHeight="1" x14ac:dyDescent="0.3"/>
    <row r="528" ht="15" hidden="1" customHeight="1" x14ac:dyDescent="0.3"/>
    <row r="529" ht="15" hidden="1" customHeight="1" x14ac:dyDescent="0.3"/>
    <row r="530" ht="15" hidden="1" customHeight="1" x14ac:dyDescent="0.3"/>
    <row r="531" ht="15" hidden="1" customHeight="1" x14ac:dyDescent="0.3"/>
    <row r="532" ht="15" hidden="1" customHeight="1" x14ac:dyDescent="0.3"/>
    <row r="533" ht="15" hidden="1" customHeight="1" x14ac:dyDescent="0.3"/>
    <row r="534" ht="15" hidden="1" customHeight="1" x14ac:dyDescent="0.3"/>
    <row r="535" ht="15" hidden="1" customHeight="1" x14ac:dyDescent="0.3"/>
    <row r="536" ht="15" hidden="1" customHeight="1" x14ac:dyDescent="0.3"/>
    <row r="537" ht="15" hidden="1" customHeight="1" x14ac:dyDescent="0.3"/>
    <row r="538" ht="15" hidden="1" customHeight="1" x14ac:dyDescent="0.3"/>
    <row r="539" ht="15" hidden="1" customHeight="1" x14ac:dyDescent="0.3"/>
    <row r="540" ht="15" hidden="1" customHeight="1" x14ac:dyDescent="0.3"/>
    <row r="541" ht="15" hidden="1" customHeight="1" x14ac:dyDescent="0.3"/>
    <row r="542" ht="15" hidden="1" customHeight="1" x14ac:dyDescent="0.3"/>
    <row r="543" ht="15" hidden="1" customHeight="1" x14ac:dyDescent="0.3"/>
    <row r="544" ht="15" hidden="1" customHeight="1" x14ac:dyDescent="0.3"/>
    <row r="545" ht="15" hidden="1" customHeight="1" x14ac:dyDescent="0.3"/>
    <row r="546" ht="15" hidden="1" customHeight="1" x14ac:dyDescent="0.3"/>
    <row r="547" ht="15" hidden="1" customHeight="1" x14ac:dyDescent="0.3"/>
    <row r="548" ht="15" hidden="1" customHeight="1" x14ac:dyDescent="0.3"/>
    <row r="549" ht="15" hidden="1" customHeight="1" x14ac:dyDescent="0.3"/>
    <row r="550" ht="15" hidden="1" customHeight="1" x14ac:dyDescent="0.3"/>
    <row r="551" ht="15" hidden="1" customHeight="1" x14ac:dyDescent="0.3"/>
    <row r="552" ht="15" hidden="1" customHeight="1" x14ac:dyDescent="0.3"/>
    <row r="553" ht="15" hidden="1" customHeight="1" x14ac:dyDescent="0.3"/>
    <row r="554" ht="15" hidden="1" customHeight="1" x14ac:dyDescent="0.3"/>
    <row r="555" ht="15" hidden="1" customHeight="1" x14ac:dyDescent="0.3"/>
    <row r="556" ht="15" hidden="1" customHeight="1" x14ac:dyDescent="0.3"/>
    <row r="557" ht="15" hidden="1" customHeight="1" x14ac:dyDescent="0.3"/>
    <row r="558" ht="15" hidden="1" customHeight="1" x14ac:dyDescent="0.3"/>
    <row r="559" ht="15" hidden="1" customHeight="1" x14ac:dyDescent="0.3"/>
    <row r="560" ht="15" hidden="1" customHeight="1" x14ac:dyDescent="0.3"/>
    <row r="561" ht="15" hidden="1" customHeight="1" x14ac:dyDescent="0.3"/>
    <row r="562" ht="15" hidden="1" customHeight="1" x14ac:dyDescent="0.3"/>
    <row r="563" ht="15" hidden="1" customHeight="1" x14ac:dyDescent="0.3"/>
    <row r="564" ht="15" hidden="1" customHeight="1" x14ac:dyDescent="0.3"/>
    <row r="565" ht="15" hidden="1" customHeight="1" x14ac:dyDescent="0.3"/>
    <row r="566" ht="15" hidden="1" customHeight="1" x14ac:dyDescent="0.3"/>
    <row r="567" ht="15" hidden="1" customHeight="1" x14ac:dyDescent="0.3"/>
    <row r="568" ht="15" hidden="1" customHeight="1" x14ac:dyDescent="0.3"/>
    <row r="569" ht="15" hidden="1" customHeight="1" x14ac:dyDescent="0.3"/>
    <row r="570" ht="15" hidden="1" customHeight="1" x14ac:dyDescent="0.3"/>
    <row r="571" ht="15" hidden="1" customHeight="1" x14ac:dyDescent="0.3"/>
    <row r="572" ht="15" hidden="1" customHeight="1" x14ac:dyDescent="0.3"/>
    <row r="573" ht="15" hidden="1" customHeight="1" x14ac:dyDescent="0.3"/>
    <row r="574" ht="15" hidden="1" customHeight="1" x14ac:dyDescent="0.3"/>
    <row r="575" ht="15" hidden="1" customHeight="1" x14ac:dyDescent="0.3"/>
    <row r="576" ht="15" hidden="1" customHeight="1" x14ac:dyDescent="0.3"/>
    <row r="577" ht="15" hidden="1" customHeight="1" x14ac:dyDescent="0.3"/>
    <row r="578" ht="15" hidden="1" customHeight="1" x14ac:dyDescent="0.3"/>
    <row r="579" ht="15" hidden="1" customHeight="1" x14ac:dyDescent="0.3"/>
    <row r="580" ht="15" hidden="1" customHeight="1" x14ac:dyDescent="0.3"/>
    <row r="581" ht="15" hidden="1" customHeight="1" x14ac:dyDescent="0.3"/>
    <row r="582" ht="15" hidden="1" customHeight="1" x14ac:dyDescent="0.3"/>
    <row r="583" ht="15" hidden="1" customHeight="1" x14ac:dyDescent="0.3"/>
    <row r="584" ht="15" hidden="1" customHeight="1" x14ac:dyDescent="0.3"/>
    <row r="585" ht="15" hidden="1" customHeight="1" x14ac:dyDescent="0.3"/>
    <row r="586" ht="15" hidden="1" customHeight="1" x14ac:dyDescent="0.3"/>
    <row r="587" ht="15" hidden="1" customHeight="1" x14ac:dyDescent="0.3"/>
    <row r="588" ht="15" hidden="1" customHeight="1" x14ac:dyDescent="0.3"/>
    <row r="589" ht="15" hidden="1" customHeight="1" x14ac:dyDescent="0.3"/>
    <row r="590" ht="15" hidden="1" customHeight="1" x14ac:dyDescent="0.3"/>
    <row r="591" ht="15" hidden="1" customHeight="1" x14ac:dyDescent="0.3"/>
    <row r="592" ht="15" hidden="1" customHeight="1" x14ac:dyDescent="0.3"/>
    <row r="593" ht="15" hidden="1" customHeight="1" x14ac:dyDescent="0.3"/>
    <row r="594" ht="15" hidden="1" customHeight="1" x14ac:dyDescent="0.3"/>
    <row r="595" ht="15" hidden="1" customHeight="1" x14ac:dyDescent="0.3"/>
    <row r="596" ht="15" hidden="1" customHeight="1" x14ac:dyDescent="0.3"/>
    <row r="597" ht="15" hidden="1" customHeight="1" x14ac:dyDescent="0.3"/>
    <row r="598" ht="15" hidden="1" customHeight="1" x14ac:dyDescent="0.3"/>
    <row r="599" ht="15" hidden="1" customHeight="1" x14ac:dyDescent="0.3"/>
    <row r="600" ht="15" hidden="1" customHeight="1" x14ac:dyDescent="0.3"/>
    <row r="601" ht="15" hidden="1" customHeight="1" x14ac:dyDescent="0.3"/>
    <row r="602" ht="15" hidden="1" customHeight="1" x14ac:dyDescent="0.3"/>
    <row r="603" ht="15" hidden="1" customHeight="1" x14ac:dyDescent="0.3"/>
    <row r="604" ht="15" hidden="1" customHeight="1" x14ac:dyDescent="0.3"/>
    <row r="605" ht="15" hidden="1" customHeight="1" x14ac:dyDescent="0.3"/>
    <row r="606" ht="15" hidden="1" customHeight="1" x14ac:dyDescent="0.3"/>
    <row r="607" ht="15" hidden="1" customHeight="1" x14ac:dyDescent="0.3"/>
    <row r="608" ht="15" hidden="1" customHeight="1" x14ac:dyDescent="0.3"/>
    <row r="609" ht="15" hidden="1" customHeight="1" x14ac:dyDescent="0.3"/>
    <row r="610" ht="15" hidden="1" customHeight="1" x14ac:dyDescent="0.3"/>
    <row r="611" ht="15" hidden="1" customHeight="1" x14ac:dyDescent="0.3"/>
    <row r="612" ht="15" hidden="1" customHeight="1" x14ac:dyDescent="0.3"/>
    <row r="613" ht="15" hidden="1" customHeight="1" x14ac:dyDescent="0.3"/>
    <row r="614" ht="15" hidden="1" customHeight="1" x14ac:dyDescent="0.3"/>
    <row r="615" ht="15" hidden="1" customHeight="1" x14ac:dyDescent="0.3"/>
    <row r="616" ht="15" hidden="1" customHeight="1" x14ac:dyDescent="0.3"/>
    <row r="617" ht="15" hidden="1" customHeight="1" x14ac:dyDescent="0.3"/>
    <row r="618" ht="15" hidden="1" customHeight="1" x14ac:dyDescent="0.3"/>
    <row r="619" ht="15" hidden="1" customHeight="1" x14ac:dyDescent="0.3"/>
    <row r="620" ht="15" hidden="1" customHeight="1" x14ac:dyDescent="0.3"/>
    <row r="621" ht="15" hidden="1" customHeight="1" x14ac:dyDescent="0.3"/>
    <row r="622" ht="15" hidden="1" customHeight="1" x14ac:dyDescent="0.3"/>
    <row r="623" ht="15" hidden="1" customHeight="1" x14ac:dyDescent="0.3"/>
    <row r="624" ht="15" hidden="1" customHeight="1" x14ac:dyDescent="0.3"/>
    <row r="625" ht="15" hidden="1" customHeight="1" x14ac:dyDescent="0.3"/>
    <row r="626" ht="15" hidden="1" customHeight="1" x14ac:dyDescent="0.3"/>
    <row r="627" ht="15" hidden="1" customHeight="1" x14ac:dyDescent="0.3"/>
    <row r="628" ht="15" hidden="1" customHeight="1" x14ac:dyDescent="0.3"/>
    <row r="629" ht="15" hidden="1" customHeight="1" x14ac:dyDescent="0.3"/>
    <row r="630" ht="15" hidden="1" customHeight="1" x14ac:dyDescent="0.3"/>
    <row r="631" ht="15" hidden="1" customHeight="1" x14ac:dyDescent="0.3"/>
    <row r="632" ht="15" hidden="1" customHeight="1" x14ac:dyDescent="0.3"/>
    <row r="633" ht="15" hidden="1" customHeight="1" x14ac:dyDescent="0.3"/>
    <row r="634" ht="15" hidden="1" customHeight="1" x14ac:dyDescent="0.3"/>
    <row r="635" ht="15" hidden="1" customHeight="1" x14ac:dyDescent="0.3"/>
    <row r="636" ht="15" hidden="1" customHeight="1" x14ac:dyDescent="0.3"/>
    <row r="637" ht="15" hidden="1" customHeight="1" x14ac:dyDescent="0.3"/>
    <row r="638" ht="15" hidden="1" customHeight="1" x14ac:dyDescent="0.3"/>
    <row r="639" ht="15" hidden="1" customHeight="1" x14ac:dyDescent="0.3"/>
    <row r="640" ht="15" hidden="1" customHeight="1" x14ac:dyDescent="0.3"/>
    <row r="641" ht="15" hidden="1" customHeight="1" x14ac:dyDescent="0.3"/>
    <row r="642" ht="15" hidden="1" customHeight="1" x14ac:dyDescent="0.3"/>
    <row r="643" ht="15" hidden="1" customHeight="1" x14ac:dyDescent="0.3"/>
    <row r="644" ht="15" hidden="1" customHeight="1" x14ac:dyDescent="0.3"/>
    <row r="645" ht="15" hidden="1" customHeight="1" x14ac:dyDescent="0.3"/>
    <row r="646" ht="15" hidden="1" customHeight="1" x14ac:dyDescent="0.3"/>
    <row r="647" ht="15" hidden="1" customHeight="1" x14ac:dyDescent="0.3"/>
    <row r="648" ht="15" hidden="1" customHeight="1" x14ac:dyDescent="0.3"/>
    <row r="649" ht="15" hidden="1" customHeight="1" x14ac:dyDescent="0.3"/>
    <row r="650" ht="15" hidden="1" customHeight="1" x14ac:dyDescent="0.3"/>
    <row r="651" ht="15" hidden="1" customHeight="1" x14ac:dyDescent="0.3"/>
    <row r="652" ht="15" hidden="1" customHeight="1" x14ac:dyDescent="0.3"/>
    <row r="653" ht="15" hidden="1" customHeight="1" x14ac:dyDescent="0.3"/>
    <row r="654" ht="15" hidden="1" customHeight="1" x14ac:dyDescent="0.3"/>
    <row r="655" ht="15" hidden="1" customHeight="1" x14ac:dyDescent="0.3"/>
    <row r="656" ht="15" hidden="1" customHeight="1" x14ac:dyDescent="0.3"/>
    <row r="657" ht="15" hidden="1" customHeight="1" x14ac:dyDescent="0.3"/>
    <row r="658" ht="15" hidden="1" customHeight="1" x14ac:dyDescent="0.3"/>
    <row r="659" ht="15" hidden="1" customHeight="1" x14ac:dyDescent="0.3"/>
    <row r="660" ht="15" hidden="1" customHeight="1" x14ac:dyDescent="0.3"/>
    <row r="661" ht="15" hidden="1" customHeight="1" x14ac:dyDescent="0.3"/>
    <row r="662" ht="15" hidden="1" customHeight="1" x14ac:dyDescent="0.3"/>
    <row r="663" ht="15" hidden="1" customHeight="1" x14ac:dyDescent="0.3"/>
    <row r="664" ht="15" hidden="1" customHeight="1" x14ac:dyDescent="0.3"/>
    <row r="665" ht="15" hidden="1" customHeight="1" x14ac:dyDescent="0.3"/>
    <row r="666" ht="15" hidden="1" customHeight="1" x14ac:dyDescent="0.3"/>
    <row r="667" ht="15" hidden="1" customHeight="1" x14ac:dyDescent="0.3"/>
    <row r="668" ht="15" hidden="1" customHeight="1" x14ac:dyDescent="0.3"/>
    <row r="669" ht="15" hidden="1" customHeight="1" x14ac:dyDescent="0.3"/>
    <row r="670" ht="15" hidden="1" customHeight="1" x14ac:dyDescent="0.3"/>
    <row r="671" ht="15" hidden="1" customHeight="1" x14ac:dyDescent="0.3"/>
    <row r="672" ht="15" hidden="1" customHeight="1" x14ac:dyDescent="0.3"/>
    <row r="673" ht="15" hidden="1" customHeight="1" x14ac:dyDescent="0.3"/>
    <row r="674" ht="15" hidden="1" customHeight="1" x14ac:dyDescent="0.3"/>
    <row r="675" ht="15" hidden="1" customHeight="1" x14ac:dyDescent="0.3"/>
    <row r="676" ht="15" hidden="1" customHeight="1" x14ac:dyDescent="0.3"/>
    <row r="677" ht="15" hidden="1" customHeight="1" x14ac:dyDescent="0.3"/>
    <row r="678" ht="15" hidden="1" customHeight="1" x14ac:dyDescent="0.3"/>
    <row r="679" ht="15" hidden="1" customHeight="1" x14ac:dyDescent="0.3"/>
    <row r="680" ht="15" hidden="1" customHeight="1" x14ac:dyDescent="0.3"/>
    <row r="681" ht="15" hidden="1" customHeight="1" x14ac:dyDescent="0.3"/>
    <row r="682" ht="15" hidden="1" customHeight="1" x14ac:dyDescent="0.3"/>
    <row r="683" ht="15" hidden="1" customHeight="1" x14ac:dyDescent="0.3"/>
    <row r="684" ht="15" hidden="1" customHeight="1" x14ac:dyDescent="0.3"/>
    <row r="685" ht="15" hidden="1" customHeight="1" x14ac:dyDescent="0.3"/>
    <row r="686" ht="15" hidden="1" customHeight="1" x14ac:dyDescent="0.3"/>
    <row r="687" ht="15" hidden="1" customHeight="1" x14ac:dyDescent="0.3"/>
    <row r="688" ht="15" hidden="1" customHeight="1" x14ac:dyDescent="0.3"/>
    <row r="689" ht="15" hidden="1" customHeight="1" x14ac:dyDescent="0.3"/>
    <row r="690" ht="15" hidden="1" customHeight="1" x14ac:dyDescent="0.3"/>
    <row r="691" ht="15" hidden="1" customHeight="1" x14ac:dyDescent="0.3"/>
    <row r="692" ht="15" hidden="1" customHeight="1" x14ac:dyDescent="0.3"/>
    <row r="693" ht="15" hidden="1" customHeight="1" x14ac:dyDescent="0.3"/>
    <row r="694" ht="15" hidden="1" customHeight="1" x14ac:dyDescent="0.3"/>
    <row r="695" ht="15" hidden="1" customHeight="1" x14ac:dyDescent="0.3"/>
    <row r="696" ht="15" hidden="1" customHeight="1" x14ac:dyDescent="0.3"/>
    <row r="697" ht="15" hidden="1" customHeight="1" x14ac:dyDescent="0.3"/>
    <row r="698" ht="15" hidden="1" customHeight="1" x14ac:dyDescent="0.3"/>
    <row r="699" ht="15" hidden="1" customHeight="1" x14ac:dyDescent="0.3"/>
    <row r="700" ht="15" hidden="1" customHeight="1" x14ac:dyDescent="0.3"/>
    <row r="701" ht="15" hidden="1" customHeight="1" x14ac:dyDescent="0.3"/>
    <row r="702" ht="15" hidden="1" customHeight="1" x14ac:dyDescent="0.3"/>
    <row r="703" ht="15" hidden="1" customHeight="1" x14ac:dyDescent="0.3"/>
    <row r="704" ht="15" hidden="1" customHeight="1" x14ac:dyDescent="0.3"/>
    <row r="705" ht="15" hidden="1" customHeight="1" x14ac:dyDescent="0.3"/>
    <row r="706" ht="15" hidden="1" customHeight="1" x14ac:dyDescent="0.3"/>
    <row r="707" ht="15" hidden="1" customHeight="1" x14ac:dyDescent="0.3"/>
    <row r="708" ht="15" hidden="1" customHeight="1" x14ac:dyDescent="0.3"/>
    <row r="709" ht="15" hidden="1" customHeight="1" x14ac:dyDescent="0.3"/>
    <row r="710" ht="15" hidden="1" customHeight="1" x14ac:dyDescent="0.3"/>
    <row r="711" ht="15" hidden="1" customHeight="1" x14ac:dyDescent="0.3"/>
    <row r="712" ht="15" hidden="1" customHeight="1" x14ac:dyDescent="0.3"/>
    <row r="713" ht="15" hidden="1" customHeight="1" x14ac:dyDescent="0.3"/>
    <row r="714" ht="15" hidden="1" customHeight="1" x14ac:dyDescent="0.3"/>
    <row r="715" ht="15" hidden="1" customHeight="1" x14ac:dyDescent="0.3"/>
    <row r="716" ht="15" hidden="1" customHeight="1" x14ac:dyDescent="0.3"/>
    <row r="717" ht="15" hidden="1" customHeight="1" x14ac:dyDescent="0.3"/>
    <row r="718" ht="15" hidden="1" customHeight="1" x14ac:dyDescent="0.3"/>
    <row r="719" ht="15" hidden="1" customHeight="1" x14ac:dyDescent="0.3"/>
    <row r="720" ht="15" hidden="1" customHeight="1" x14ac:dyDescent="0.3"/>
    <row r="721" ht="15" hidden="1" customHeight="1" x14ac:dyDescent="0.3"/>
    <row r="722" ht="15" hidden="1" customHeight="1" x14ac:dyDescent="0.3"/>
    <row r="723" ht="15" hidden="1" customHeight="1" x14ac:dyDescent="0.3"/>
    <row r="724" ht="15" hidden="1" customHeight="1" x14ac:dyDescent="0.3"/>
    <row r="725" ht="15" hidden="1" customHeight="1" x14ac:dyDescent="0.3"/>
    <row r="726" ht="15" hidden="1" customHeight="1" x14ac:dyDescent="0.3"/>
    <row r="727" ht="15" hidden="1" customHeight="1" x14ac:dyDescent="0.3"/>
    <row r="728" ht="15" hidden="1" customHeight="1" x14ac:dyDescent="0.3"/>
    <row r="729" ht="15" hidden="1" customHeight="1" x14ac:dyDescent="0.3"/>
    <row r="730" ht="15" hidden="1" customHeight="1" x14ac:dyDescent="0.3"/>
    <row r="731" ht="15" hidden="1" customHeight="1" x14ac:dyDescent="0.3"/>
    <row r="732" ht="15" hidden="1" customHeight="1" x14ac:dyDescent="0.3"/>
    <row r="733" ht="15" hidden="1" customHeight="1" x14ac:dyDescent="0.3"/>
    <row r="734" ht="15" hidden="1" customHeight="1" x14ac:dyDescent="0.3"/>
    <row r="735" ht="15" hidden="1" customHeight="1" x14ac:dyDescent="0.3"/>
    <row r="736" ht="15" hidden="1" customHeight="1" x14ac:dyDescent="0.3"/>
    <row r="737" ht="15" hidden="1" customHeight="1" x14ac:dyDescent="0.3"/>
    <row r="738" ht="15" hidden="1" customHeight="1" x14ac:dyDescent="0.3"/>
    <row r="739" ht="15" hidden="1" customHeight="1" x14ac:dyDescent="0.3"/>
    <row r="740" ht="15" hidden="1" customHeight="1" x14ac:dyDescent="0.3"/>
    <row r="741" ht="15" hidden="1" customHeight="1" x14ac:dyDescent="0.3"/>
    <row r="742" ht="15" hidden="1" customHeight="1" x14ac:dyDescent="0.3"/>
    <row r="743" ht="15" hidden="1" customHeight="1" x14ac:dyDescent="0.3"/>
    <row r="744" ht="15" hidden="1" customHeight="1" x14ac:dyDescent="0.3"/>
    <row r="745" ht="15" hidden="1" customHeight="1" x14ac:dyDescent="0.3"/>
    <row r="746" ht="15" hidden="1" customHeight="1" x14ac:dyDescent="0.3"/>
    <row r="747" ht="15" hidden="1" customHeight="1" x14ac:dyDescent="0.3"/>
    <row r="748" ht="15" hidden="1" customHeight="1" x14ac:dyDescent="0.3"/>
    <row r="749" ht="15" hidden="1" customHeight="1" x14ac:dyDescent="0.3"/>
    <row r="750" ht="15" hidden="1" customHeight="1" x14ac:dyDescent="0.3"/>
    <row r="751" ht="15" hidden="1" customHeight="1" x14ac:dyDescent="0.3"/>
    <row r="752" ht="15" hidden="1" customHeight="1" x14ac:dyDescent="0.3"/>
    <row r="753" ht="15" hidden="1" customHeight="1" x14ac:dyDescent="0.3"/>
    <row r="754" ht="15" hidden="1" customHeight="1" x14ac:dyDescent="0.3"/>
    <row r="755" ht="15" hidden="1" customHeight="1" x14ac:dyDescent="0.3"/>
    <row r="756" ht="15" hidden="1" customHeight="1" x14ac:dyDescent="0.3"/>
    <row r="757" ht="15" hidden="1" customHeight="1" x14ac:dyDescent="0.3"/>
    <row r="758" ht="15" hidden="1" customHeight="1" x14ac:dyDescent="0.3"/>
    <row r="759" ht="15" hidden="1" customHeight="1" x14ac:dyDescent="0.3"/>
    <row r="760" ht="15" hidden="1" customHeight="1" x14ac:dyDescent="0.3"/>
    <row r="761" ht="15" hidden="1" customHeight="1" x14ac:dyDescent="0.3"/>
    <row r="762" ht="15" hidden="1" customHeight="1" x14ac:dyDescent="0.3"/>
    <row r="763" ht="15" hidden="1" customHeight="1" x14ac:dyDescent="0.3"/>
    <row r="764" ht="15" hidden="1" customHeight="1" x14ac:dyDescent="0.3"/>
    <row r="765" ht="15" hidden="1" customHeight="1" x14ac:dyDescent="0.3"/>
    <row r="766" ht="15" hidden="1" customHeight="1" x14ac:dyDescent="0.3"/>
    <row r="767" ht="15" hidden="1" customHeight="1" x14ac:dyDescent="0.3"/>
    <row r="768" ht="15" hidden="1" customHeight="1" x14ac:dyDescent="0.3"/>
    <row r="769" ht="15" hidden="1" customHeight="1" x14ac:dyDescent="0.3"/>
    <row r="770" ht="15" hidden="1" customHeight="1" x14ac:dyDescent="0.3"/>
    <row r="771" ht="15" hidden="1" customHeight="1" x14ac:dyDescent="0.3"/>
    <row r="772" ht="15" hidden="1" customHeight="1" x14ac:dyDescent="0.3"/>
    <row r="773" ht="15" hidden="1" customHeight="1" x14ac:dyDescent="0.3"/>
    <row r="774" ht="15" hidden="1" customHeight="1" x14ac:dyDescent="0.3"/>
    <row r="775" ht="15" hidden="1" customHeight="1" x14ac:dyDescent="0.3"/>
    <row r="776" ht="15" hidden="1" customHeight="1" x14ac:dyDescent="0.3"/>
    <row r="777" ht="15" hidden="1" customHeight="1" x14ac:dyDescent="0.3"/>
    <row r="778" ht="15" hidden="1" customHeight="1" x14ac:dyDescent="0.3"/>
    <row r="779" ht="15" hidden="1" customHeight="1" x14ac:dyDescent="0.3"/>
    <row r="780" ht="15" hidden="1" customHeight="1" x14ac:dyDescent="0.3"/>
    <row r="781" ht="15" hidden="1" customHeight="1" x14ac:dyDescent="0.3"/>
    <row r="782" ht="15" hidden="1" customHeight="1" x14ac:dyDescent="0.3"/>
    <row r="783" ht="15" hidden="1" customHeight="1" x14ac:dyDescent="0.3"/>
    <row r="784" ht="15" hidden="1" customHeight="1" x14ac:dyDescent="0.3"/>
    <row r="785" ht="15" hidden="1" customHeight="1" x14ac:dyDescent="0.3"/>
    <row r="786" ht="15" hidden="1" customHeight="1" x14ac:dyDescent="0.3"/>
    <row r="787" ht="15" hidden="1" customHeight="1" x14ac:dyDescent="0.3"/>
    <row r="788" ht="15" hidden="1" customHeight="1" x14ac:dyDescent="0.3"/>
    <row r="789" ht="15" hidden="1" customHeight="1" x14ac:dyDescent="0.3"/>
    <row r="790" ht="15" hidden="1" customHeight="1" x14ac:dyDescent="0.3"/>
    <row r="791" ht="15" hidden="1" customHeight="1" x14ac:dyDescent="0.3"/>
    <row r="792" ht="15" hidden="1" customHeight="1" x14ac:dyDescent="0.3"/>
    <row r="793" ht="15" hidden="1" customHeight="1" x14ac:dyDescent="0.3"/>
    <row r="794" ht="15" hidden="1" customHeight="1" x14ac:dyDescent="0.3"/>
    <row r="795" ht="15" hidden="1" customHeight="1" x14ac:dyDescent="0.3"/>
    <row r="796" ht="15" hidden="1" customHeight="1" x14ac:dyDescent="0.3"/>
    <row r="797" ht="15" hidden="1" customHeight="1" x14ac:dyDescent="0.3"/>
    <row r="798" ht="15" hidden="1" customHeight="1" x14ac:dyDescent="0.3"/>
    <row r="799" ht="15" hidden="1" customHeight="1" x14ac:dyDescent="0.3"/>
    <row r="800" ht="15" hidden="1" customHeight="1" x14ac:dyDescent="0.3"/>
    <row r="801" ht="15" hidden="1" customHeight="1" x14ac:dyDescent="0.3"/>
    <row r="802" ht="15" hidden="1" customHeight="1" x14ac:dyDescent="0.3"/>
    <row r="803" ht="15" hidden="1" customHeight="1" x14ac:dyDescent="0.3"/>
    <row r="804" ht="15" hidden="1" customHeight="1" x14ac:dyDescent="0.3"/>
    <row r="805" ht="15" hidden="1" customHeight="1" x14ac:dyDescent="0.3"/>
    <row r="806" ht="15" hidden="1" customHeight="1" x14ac:dyDescent="0.3"/>
    <row r="807" ht="15" hidden="1" customHeight="1" x14ac:dyDescent="0.3"/>
    <row r="808" ht="15" hidden="1" customHeight="1" x14ac:dyDescent="0.3"/>
    <row r="809" ht="15" hidden="1" customHeight="1" x14ac:dyDescent="0.3"/>
    <row r="810" ht="15" hidden="1" customHeight="1" x14ac:dyDescent="0.3"/>
    <row r="811" ht="15" hidden="1" customHeight="1" x14ac:dyDescent="0.3"/>
    <row r="812" ht="15" hidden="1" customHeight="1" x14ac:dyDescent="0.3"/>
    <row r="813" ht="15" hidden="1" customHeight="1" x14ac:dyDescent="0.3"/>
    <row r="814" ht="15" hidden="1" customHeight="1" x14ac:dyDescent="0.3"/>
    <row r="815" ht="15" hidden="1" customHeight="1" x14ac:dyDescent="0.3"/>
    <row r="816" ht="15" hidden="1" customHeight="1" x14ac:dyDescent="0.3"/>
    <row r="817" ht="15" hidden="1" customHeight="1" x14ac:dyDescent="0.3"/>
    <row r="818" ht="15" hidden="1" customHeight="1" x14ac:dyDescent="0.3"/>
    <row r="819" ht="15" hidden="1" customHeight="1" x14ac:dyDescent="0.3"/>
    <row r="820" ht="15" hidden="1" customHeight="1" x14ac:dyDescent="0.3"/>
    <row r="821" ht="15" hidden="1" customHeight="1" x14ac:dyDescent="0.3"/>
    <row r="822" ht="15" hidden="1" customHeight="1" x14ac:dyDescent="0.3"/>
    <row r="823" ht="15" hidden="1" customHeight="1" x14ac:dyDescent="0.3"/>
    <row r="824" ht="15" hidden="1" customHeight="1" x14ac:dyDescent="0.3"/>
    <row r="825" ht="15" hidden="1" customHeight="1" x14ac:dyDescent="0.3"/>
    <row r="826" ht="15" hidden="1" customHeight="1" x14ac:dyDescent="0.3"/>
    <row r="827" ht="15" hidden="1" customHeight="1" x14ac:dyDescent="0.3"/>
    <row r="828" ht="15" hidden="1" customHeight="1" x14ac:dyDescent="0.3"/>
    <row r="829" ht="15" hidden="1" customHeight="1" x14ac:dyDescent="0.3"/>
    <row r="830" ht="15" hidden="1" customHeight="1" x14ac:dyDescent="0.3"/>
    <row r="831" ht="15" hidden="1" customHeight="1" x14ac:dyDescent="0.3"/>
    <row r="832" ht="15" hidden="1" customHeight="1" x14ac:dyDescent="0.3"/>
    <row r="833" ht="15" hidden="1" customHeight="1" x14ac:dyDescent="0.3"/>
    <row r="834" ht="15" hidden="1" customHeight="1" x14ac:dyDescent="0.3"/>
    <row r="835" ht="15" hidden="1" customHeight="1" x14ac:dyDescent="0.3"/>
    <row r="836" ht="15" hidden="1" customHeight="1" x14ac:dyDescent="0.3"/>
    <row r="837" ht="15" hidden="1" customHeight="1" x14ac:dyDescent="0.3"/>
    <row r="838" ht="15" hidden="1" customHeight="1" x14ac:dyDescent="0.3"/>
    <row r="839" ht="15" hidden="1" customHeight="1" x14ac:dyDescent="0.3"/>
    <row r="840" ht="15" hidden="1" customHeight="1" x14ac:dyDescent="0.3"/>
    <row r="841" ht="15" hidden="1" customHeight="1" x14ac:dyDescent="0.3"/>
    <row r="842" ht="15" hidden="1" customHeight="1" x14ac:dyDescent="0.3"/>
    <row r="843" ht="15" hidden="1" customHeight="1" x14ac:dyDescent="0.3"/>
    <row r="844" ht="15" hidden="1" customHeight="1" x14ac:dyDescent="0.3"/>
    <row r="845" ht="15" hidden="1" customHeight="1" x14ac:dyDescent="0.3"/>
    <row r="846" ht="15" hidden="1" customHeight="1" x14ac:dyDescent="0.3"/>
    <row r="847" ht="15" hidden="1" customHeight="1" x14ac:dyDescent="0.3"/>
    <row r="848" ht="15" hidden="1" customHeight="1" x14ac:dyDescent="0.3"/>
    <row r="849" ht="15" hidden="1" customHeight="1" x14ac:dyDescent="0.3"/>
    <row r="850" ht="15" hidden="1" customHeight="1" x14ac:dyDescent="0.3"/>
    <row r="851" ht="15" hidden="1" customHeight="1" x14ac:dyDescent="0.3"/>
    <row r="852" ht="15" hidden="1" customHeight="1" x14ac:dyDescent="0.3"/>
    <row r="853" ht="15" hidden="1" customHeight="1" x14ac:dyDescent="0.3"/>
    <row r="854" ht="15" hidden="1" customHeight="1" x14ac:dyDescent="0.3"/>
    <row r="855" ht="15" hidden="1" customHeight="1" x14ac:dyDescent="0.3"/>
    <row r="856" ht="15" hidden="1" customHeight="1" x14ac:dyDescent="0.3"/>
    <row r="857" ht="15" hidden="1" customHeight="1" x14ac:dyDescent="0.3"/>
    <row r="858" ht="15" hidden="1" customHeight="1" x14ac:dyDescent="0.3"/>
    <row r="859" ht="15" hidden="1" customHeight="1" x14ac:dyDescent="0.3"/>
    <row r="860" ht="15" hidden="1" customHeight="1" x14ac:dyDescent="0.3"/>
    <row r="861" ht="15" hidden="1" customHeight="1" x14ac:dyDescent="0.3"/>
    <row r="862" ht="15" hidden="1" customHeight="1" x14ac:dyDescent="0.3"/>
    <row r="863" ht="15" hidden="1" customHeight="1" x14ac:dyDescent="0.3"/>
    <row r="864" ht="15" hidden="1" customHeight="1" x14ac:dyDescent="0.3"/>
    <row r="865" ht="15" hidden="1" customHeight="1" x14ac:dyDescent="0.3"/>
    <row r="866" ht="15" hidden="1" customHeight="1" x14ac:dyDescent="0.3"/>
    <row r="867" ht="15" hidden="1" customHeight="1" x14ac:dyDescent="0.3"/>
    <row r="868" ht="15" hidden="1" customHeight="1" x14ac:dyDescent="0.3"/>
    <row r="869" ht="15" hidden="1" customHeight="1" x14ac:dyDescent="0.3"/>
    <row r="870" ht="15" hidden="1" customHeight="1" x14ac:dyDescent="0.3"/>
    <row r="871" ht="15" hidden="1" customHeight="1" x14ac:dyDescent="0.3"/>
    <row r="872" ht="15" hidden="1" customHeight="1" x14ac:dyDescent="0.3"/>
    <row r="873" ht="15" hidden="1" customHeight="1" x14ac:dyDescent="0.3"/>
    <row r="874" ht="15" hidden="1" customHeight="1" x14ac:dyDescent="0.3"/>
    <row r="875" ht="15" hidden="1" customHeight="1" x14ac:dyDescent="0.3"/>
    <row r="876" ht="15" hidden="1" customHeight="1" x14ac:dyDescent="0.3"/>
    <row r="877" ht="15" hidden="1" customHeight="1" x14ac:dyDescent="0.3"/>
    <row r="878" ht="15" hidden="1" customHeight="1" x14ac:dyDescent="0.3"/>
    <row r="879" ht="15" hidden="1" customHeight="1" x14ac:dyDescent="0.3"/>
    <row r="880" ht="15" hidden="1" customHeight="1" x14ac:dyDescent="0.3"/>
    <row r="881" ht="15" hidden="1" customHeight="1" x14ac:dyDescent="0.3"/>
    <row r="882" ht="15" hidden="1" customHeight="1" x14ac:dyDescent="0.3"/>
    <row r="883" ht="15" hidden="1" customHeight="1" x14ac:dyDescent="0.3"/>
    <row r="884" ht="15" hidden="1" customHeight="1" x14ac:dyDescent="0.3"/>
    <row r="885" ht="15" hidden="1" customHeight="1" x14ac:dyDescent="0.3"/>
    <row r="886" ht="15" hidden="1" customHeight="1" x14ac:dyDescent="0.3"/>
    <row r="887" ht="15" hidden="1" customHeight="1" x14ac:dyDescent="0.3"/>
    <row r="888" ht="15" hidden="1" customHeight="1" x14ac:dyDescent="0.3"/>
    <row r="889" ht="15" hidden="1" customHeight="1" x14ac:dyDescent="0.3"/>
    <row r="890" ht="15" hidden="1" customHeight="1" x14ac:dyDescent="0.3"/>
    <row r="891" ht="15" hidden="1" customHeight="1" x14ac:dyDescent="0.3"/>
    <row r="892" ht="15" hidden="1" customHeight="1" x14ac:dyDescent="0.3"/>
    <row r="893" ht="15" hidden="1" customHeight="1" x14ac:dyDescent="0.3"/>
    <row r="894" ht="15" hidden="1" customHeight="1" x14ac:dyDescent="0.3"/>
    <row r="895" ht="15" hidden="1" customHeight="1" x14ac:dyDescent="0.3"/>
    <row r="896" ht="15" hidden="1" customHeight="1" x14ac:dyDescent="0.3"/>
    <row r="897" ht="15" hidden="1" customHeight="1" x14ac:dyDescent="0.3"/>
    <row r="898" ht="15" hidden="1" customHeight="1" x14ac:dyDescent="0.3"/>
    <row r="899" ht="15" hidden="1" customHeight="1" x14ac:dyDescent="0.3"/>
    <row r="900" ht="15" hidden="1" customHeight="1" x14ac:dyDescent="0.3"/>
    <row r="901" ht="15" hidden="1" customHeight="1" x14ac:dyDescent="0.3"/>
    <row r="902" ht="15" hidden="1" customHeight="1" x14ac:dyDescent="0.3"/>
    <row r="903" ht="15" hidden="1" customHeight="1" x14ac:dyDescent="0.3"/>
    <row r="904" ht="15" hidden="1" customHeight="1" x14ac:dyDescent="0.3"/>
    <row r="905" ht="15" hidden="1" customHeight="1" x14ac:dyDescent="0.3"/>
    <row r="906" ht="15" hidden="1" customHeight="1" x14ac:dyDescent="0.3"/>
    <row r="907" ht="15" hidden="1" customHeight="1" x14ac:dyDescent="0.3"/>
    <row r="908" ht="15" hidden="1" customHeight="1" x14ac:dyDescent="0.3"/>
    <row r="909" ht="15" hidden="1" customHeight="1" x14ac:dyDescent="0.3"/>
    <row r="910" ht="15" hidden="1" customHeight="1" x14ac:dyDescent="0.3"/>
    <row r="911" ht="15" hidden="1" customHeight="1" x14ac:dyDescent="0.3"/>
    <row r="912" ht="15" hidden="1" customHeight="1" x14ac:dyDescent="0.3"/>
    <row r="913" ht="15" hidden="1" customHeight="1" x14ac:dyDescent="0.3"/>
    <row r="914" ht="15" hidden="1" customHeight="1" x14ac:dyDescent="0.3"/>
    <row r="915" ht="15" hidden="1" customHeight="1" x14ac:dyDescent="0.3"/>
    <row r="916" ht="15" hidden="1" customHeight="1" x14ac:dyDescent="0.3"/>
    <row r="917" ht="15" hidden="1" customHeight="1" x14ac:dyDescent="0.3"/>
    <row r="918" ht="15" hidden="1" customHeight="1" x14ac:dyDescent="0.3"/>
    <row r="919" ht="15" hidden="1" customHeight="1" x14ac:dyDescent="0.3"/>
    <row r="920" ht="15" hidden="1" customHeight="1" x14ac:dyDescent="0.3"/>
    <row r="921" ht="15" hidden="1" customHeight="1" x14ac:dyDescent="0.3"/>
    <row r="922" ht="15" hidden="1" customHeight="1" x14ac:dyDescent="0.3"/>
    <row r="923" ht="15" hidden="1" customHeight="1" x14ac:dyDescent="0.3"/>
    <row r="924" ht="15" hidden="1" customHeight="1" x14ac:dyDescent="0.3"/>
    <row r="925" ht="15" hidden="1" customHeight="1" x14ac:dyDescent="0.3"/>
    <row r="926" ht="15" hidden="1" customHeight="1" x14ac:dyDescent="0.3"/>
    <row r="927" ht="15" hidden="1" customHeight="1" x14ac:dyDescent="0.3"/>
    <row r="928" ht="15" hidden="1" customHeight="1" x14ac:dyDescent="0.3"/>
    <row r="929" ht="15" hidden="1" customHeight="1" x14ac:dyDescent="0.3"/>
    <row r="930" ht="15" hidden="1" customHeight="1" x14ac:dyDescent="0.3"/>
    <row r="931" ht="15" hidden="1" customHeight="1" x14ac:dyDescent="0.3"/>
    <row r="932" ht="15" hidden="1" customHeight="1" x14ac:dyDescent="0.3"/>
    <row r="933" ht="15" hidden="1" customHeight="1" x14ac:dyDescent="0.3"/>
    <row r="934" ht="15" hidden="1" customHeight="1" x14ac:dyDescent="0.3"/>
    <row r="935" ht="15" hidden="1" customHeight="1" x14ac:dyDescent="0.3"/>
    <row r="936" ht="15" hidden="1" customHeight="1" x14ac:dyDescent="0.3"/>
    <row r="937" ht="15" hidden="1" customHeight="1" x14ac:dyDescent="0.3"/>
    <row r="938" ht="15" hidden="1" customHeight="1" x14ac:dyDescent="0.3"/>
    <row r="939" ht="15" hidden="1" customHeight="1" x14ac:dyDescent="0.3"/>
    <row r="940" ht="15" hidden="1" customHeight="1" x14ac:dyDescent="0.3"/>
    <row r="941" ht="15" hidden="1" customHeight="1" x14ac:dyDescent="0.3"/>
    <row r="942" ht="15" hidden="1" customHeight="1" x14ac:dyDescent="0.3"/>
    <row r="943" ht="15" hidden="1" customHeight="1" x14ac:dyDescent="0.3"/>
    <row r="944" ht="15" hidden="1" customHeight="1" x14ac:dyDescent="0.3"/>
    <row r="945" ht="15" hidden="1" customHeight="1" x14ac:dyDescent="0.3"/>
    <row r="946" ht="15" hidden="1" customHeight="1" x14ac:dyDescent="0.3"/>
    <row r="947" ht="15" hidden="1" customHeight="1" x14ac:dyDescent="0.3"/>
    <row r="948" ht="15" hidden="1" customHeight="1" x14ac:dyDescent="0.3"/>
    <row r="949" ht="15" hidden="1" customHeight="1" x14ac:dyDescent="0.3"/>
    <row r="950" ht="15" hidden="1" customHeight="1" x14ac:dyDescent="0.3"/>
    <row r="951" ht="15" hidden="1" customHeight="1" x14ac:dyDescent="0.3"/>
    <row r="952" ht="15" hidden="1" customHeight="1" x14ac:dyDescent="0.3"/>
    <row r="953" ht="15" hidden="1" customHeight="1" x14ac:dyDescent="0.3"/>
    <row r="954" ht="15" hidden="1" customHeight="1" x14ac:dyDescent="0.3"/>
    <row r="955" ht="15" hidden="1" customHeight="1" x14ac:dyDescent="0.3"/>
    <row r="956" ht="15" hidden="1" customHeight="1" x14ac:dyDescent="0.3"/>
    <row r="957" ht="15" hidden="1" customHeight="1" x14ac:dyDescent="0.3"/>
    <row r="958" ht="15" hidden="1" customHeight="1" x14ac:dyDescent="0.3"/>
    <row r="959" ht="15" hidden="1" customHeight="1" x14ac:dyDescent="0.3"/>
    <row r="960" ht="15" hidden="1" customHeight="1" x14ac:dyDescent="0.3"/>
    <row r="961" ht="15" hidden="1" customHeight="1" x14ac:dyDescent="0.3"/>
    <row r="962" ht="15" hidden="1" customHeight="1" x14ac:dyDescent="0.3"/>
    <row r="963" ht="15" hidden="1" customHeight="1" x14ac:dyDescent="0.3"/>
    <row r="964" ht="15" hidden="1" customHeight="1" x14ac:dyDescent="0.3"/>
    <row r="965" ht="15" hidden="1" customHeight="1" x14ac:dyDescent="0.3"/>
    <row r="966" ht="15" hidden="1" customHeight="1" x14ac:dyDescent="0.3"/>
    <row r="967" ht="15" hidden="1" customHeight="1" x14ac:dyDescent="0.3"/>
    <row r="968" ht="15" hidden="1" customHeight="1" x14ac:dyDescent="0.3"/>
    <row r="969" ht="15" hidden="1" customHeight="1" x14ac:dyDescent="0.3"/>
    <row r="970" ht="15" hidden="1" customHeight="1" x14ac:dyDescent="0.3"/>
    <row r="971" ht="15" hidden="1" customHeight="1" x14ac:dyDescent="0.3"/>
    <row r="972" ht="15" hidden="1" customHeight="1" x14ac:dyDescent="0.3"/>
    <row r="973" ht="15" hidden="1" customHeight="1" x14ac:dyDescent="0.3"/>
    <row r="974" ht="15" hidden="1" customHeight="1" x14ac:dyDescent="0.3"/>
    <row r="975" ht="15" hidden="1" customHeight="1" x14ac:dyDescent="0.3"/>
    <row r="976" ht="15" hidden="1" customHeight="1" x14ac:dyDescent="0.3"/>
    <row r="977" ht="15" hidden="1" customHeight="1" x14ac:dyDescent="0.3"/>
    <row r="978" ht="15" hidden="1" customHeight="1" x14ac:dyDescent="0.3"/>
    <row r="979" ht="15" hidden="1" customHeight="1" x14ac:dyDescent="0.3"/>
    <row r="980" ht="15" hidden="1" customHeight="1" x14ac:dyDescent="0.3"/>
    <row r="981" ht="15" hidden="1" customHeight="1" x14ac:dyDescent="0.3"/>
    <row r="982" ht="15" hidden="1" customHeight="1" x14ac:dyDescent="0.3"/>
    <row r="983" ht="15" hidden="1" customHeight="1" x14ac:dyDescent="0.3"/>
    <row r="984" ht="15" hidden="1" customHeight="1" x14ac:dyDescent="0.3"/>
    <row r="985" ht="15" hidden="1" customHeight="1" x14ac:dyDescent="0.3"/>
    <row r="986" ht="15" hidden="1" customHeight="1" x14ac:dyDescent="0.3"/>
    <row r="987" ht="15" hidden="1" customHeight="1" x14ac:dyDescent="0.3"/>
    <row r="988" ht="15" hidden="1" customHeight="1" x14ac:dyDescent="0.3"/>
    <row r="989" ht="15" hidden="1" customHeight="1" x14ac:dyDescent="0.3"/>
    <row r="990" ht="15" hidden="1" customHeight="1" x14ac:dyDescent="0.3"/>
    <row r="991" ht="15" hidden="1" customHeight="1" x14ac:dyDescent="0.3"/>
    <row r="992" ht="15" hidden="1" customHeight="1" x14ac:dyDescent="0.3"/>
    <row r="993" ht="15" hidden="1" customHeight="1" x14ac:dyDescent="0.3"/>
    <row r="994" ht="15" hidden="1" customHeight="1" x14ac:dyDescent="0.3"/>
    <row r="995" ht="15" hidden="1" customHeight="1" x14ac:dyDescent="0.3"/>
    <row r="996" ht="15" hidden="1" customHeight="1" x14ac:dyDescent="0.3"/>
    <row r="997" ht="15" hidden="1" customHeight="1" x14ac:dyDescent="0.3"/>
    <row r="998" ht="15" hidden="1" customHeight="1" x14ac:dyDescent="0.3"/>
    <row r="999" ht="15" hidden="1" customHeight="1" x14ac:dyDescent="0.3"/>
    <row r="1000" ht="15" hidden="1" customHeight="1" x14ac:dyDescent="0.3"/>
    <row r="1001" ht="15" hidden="1" customHeight="1" x14ac:dyDescent="0.3"/>
    <row r="1002" ht="15" hidden="1" customHeight="1" x14ac:dyDescent="0.3"/>
    <row r="1003" ht="15" hidden="1" customHeight="1" x14ac:dyDescent="0.3"/>
    <row r="1004" ht="15" hidden="1" customHeight="1" x14ac:dyDescent="0.3"/>
    <row r="1005" ht="15" hidden="1" customHeight="1" x14ac:dyDescent="0.3"/>
    <row r="1006" ht="15" hidden="1" customHeight="1" x14ac:dyDescent="0.3"/>
    <row r="1007" ht="15" hidden="1" customHeight="1" x14ac:dyDescent="0.3"/>
    <row r="1008" ht="15" hidden="1" customHeight="1" x14ac:dyDescent="0.3"/>
    <row r="1009" ht="15" hidden="1" customHeight="1" x14ac:dyDescent="0.3"/>
    <row r="1010" ht="15" hidden="1" customHeight="1" x14ac:dyDescent="0.3"/>
    <row r="1011" ht="15" hidden="1" customHeight="1" x14ac:dyDescent="0.3"/>
    <row r="1012" ht="15" hidden="1" customHeight="1" x14ac:dyDescent="0.3"/>
    <row r="1013" ht="15" hidden="1" customHeight="1" x14ac:dyDescent="0.3"/>
    <row r="1014" ht="15" hidden="1" customHeight="1" x14ac:dyDescent="0.3"/>
    <row r="1015" ht="15" hidden="1" customHeight="1" x14ac:dyDescent="0.3"/>
    <row r="1016" ht="15" hidden="1" customHeight="1" x14ac:dyDescent="0.3"/>
    <row r="1017" ht="15" hidden="1" customHeight="1" x14ac:dyDescent="0.3"/>
    <row r="1018" ht="15" hidden="1" customHeight="1" x14ac:dyDescent="0.3"/>
    <row r="1019" ht="15" hidden="1" customHeight="1" x14ac:dyDescent="0.3"/>
    <row r="1020" ht="15" hidden="1" customHeight="1" x14ac:dyDescent="0.3"/>
    <row r="1021" ht="15" hidden="1" customHeight="1" x14ac:dyDescent="0.3"/>
    <row r="1022" ht="15" hidden="1" customHeight="1" x14ac:dyDescent="0.3"/>
    <row r="1023" ht="15" hidden="1" customHeight="1" x14ac:dyDescent="0.3"/>
    <row r="1024" ht="15" hidden="1" customHeight="1" x14ac:dyDescent="0.3"/>
    <row r="1025" ht="15" hidden="1" customHeight="1" x14ac:dyDescent="0.3"/>
    <row r="1026" ht="15" hidden="1" customHeight="1" x14ac:dyDescent="0.3"/>
    <row r="1027" ht="15" hidden="1" customHeight="1" x14ac:dyDescent="0.3"/>
    <row r="1028" ht="15" hidden="1" customHeight="1" x14ac:dyDescent="0.3"/>
    <row r="1029" ht="15" hidden="1" customHeight="1" x14ac:dyDescent="0.3"/>
    <row r="1030" ht="15" hidden="1" customHeight="1" x14ac:dyDescent="0.3"/>
    <row r="1031" ht="15" hidden="1" customHeight="1" x14ac:dyDescent="0.3"/>
    <row r="1032" ht="15" hidden="1" customHeight="1" x14ac:dyDescent="0.3"/>
    <row r="1033" ht="15" hidden="1" customHeight="1" x14ac:dyDescent="0.3"/>
    <row r="1034" ht="15" hidden="1" customHeight="1" x14ac:dyDescent="0.3"/>
    <row r="1035" ht="15" hidden="1" customHeight="1" x14ac:dyDescent="0.3"/>
    <row r="1036" ht="15" hidden="1" customHeight="1" x14ac:dyDescent="0.3"/>
    <row r="1037" ht="15" hidden="1" customHeight="1" x14ac:dyDescent="0.3"/>
    <row r="1038" ht="15" hidden="1" customHeight="1" x14ac:dyDescent="0.3"/>
    <row r="1039" ht="15" hidden="1" customHeight="1" x14ac:dyDescent="0.3"/>
    <row r="1040" ht="15" hidden="1" customHeight="1" x14ac:dyDescent="0.3"/>
    <row r="1041" ht="15" hidden="1" customHeight="1" x14ac:dyDescent="0.3"/>
    <row r="1042" ht="15" hidden="1" customHeight="1" x14ac:dyDescent="0.3"/>
    <row r="1043" ht="15" hidden="1" customHeight="1" x14ac:dyDescent="0.3"/>
    <row r="1044" ht="15" hidden="1" customHeight="1" x14ac:dyDescent="0.3"/>
    <row r="1045" ht="15" hidden="1" customHeight="1" x14ac:dyDescent="0.3"/>
    <row r="1046" ht="15" hidden="1" customHeight="1" x14ac:dyDescent="0.3"/>
    <row r="1047" ht="15" hidden="1" customHeight="1" x14ac:dyDescent="0.3"/>
    <row r="1048" ht="15" hidden="1" customHeight="1" x14ac:dyDescent="0.3"/>
    <row r="1049" ht="15" hidden="1" customHeight="1" x14ac:dyDescent="0.3"/>
    <row r="1050" ht="15" hidden="1" customHeight="1" x14ac:dyDescent="0.3"/>
    <row r="1051" ht="15" hidden="1" customHeight="1" x14ac:dyDescent="0.3"/>
    <row r="1052" ht="15" hidden="1" customHeight="1" x14ac:dyDescent="0.3"/>
    <row r="1053" ht="15" hidden="1" customHeight="1" x14ac:dyDescent="0.3"/>
    <row r="1054" ht="15" hidden="1" customHeight="1" x14ac:dyDescent="0.3"/>
    <row r="1055" ht="15" hidden="1" customHeight="1" x14ac:dyDescent="0.3"/>
    <row r="1056" ht="15" hidden="1" customHeight="1" x14ac:dyDescent="0.3"/>
    <row r="1057" ht="15" hidden="1" customHeight="1" x14ac:dyDescent="0.3"/>
    <row r="1058" ht="15" hidden="1" customHeight="1" x14ac:dyDescent="0.3"/>
    <row r="1059" ht="15" hidden="1" customHeight="1" x14ac:dyDescent="0.3"/>
    <row r="1060" ht="15" hidden="1" customHeight="1" x14ac:dyDescent="0.3"/>
    <row r="1061" ht="15" hidden="1" customHeight="1" x14ac:dyDescent="0.3"/>
    <row r="1062" ht="15" hidden="1" customHeight="1" x14ac:dyDescent="0.3"/>
    <row r="1063" ht="15" hidden="1" customHeight="1" x14ac:dyDescent="0.3"/>
    <row r="1064" ht="15" hidden="1" customHeight="1" x14ac:dyDescent="0.3"/>
    <row r="1065" ht="15" hidden="1" customHeight="1" x14ac:dyDescent="0.3"/>
    <row r="1066" ht="15" hidden="1" customHeight="1" x14ac:dyDescent="0.3"/>
    <row r="1067" ht="15" hidden="1" customHeight="1" x14ac:dyDescent="0.3"/>
    <row r="1068" ht="15" hidden="1" customHeight="1" x14ac:dyDescent="0.3"/>
    <row r="1069" ht="15" hidden="1" customHeight="1" x14ac:dyDescent="0.3"/>
    <row r="1070" ht="15" hidden="1" customHeight="1" x14ac:dyDescent="0.3"/>
    <row r="1071" ht="15" hidden="1" customHeight="1" x14ac:dyDescent="0.3"/>
    <row r="1072" ht="15" hidden="1" customHeight="1" x14ac:dyDescent="0.3"/>
    <row r="1073" ht="15" hidden="1" customHeight="1" x14ac:dyDescent="0.3"/>
    <row r="1074" ht="15" hidden="1" customHeight="1" x14ac:dyDescent="0.3"/>
    <row r="1075" ht="15" hidden="1" customHeight="1" x14ac:dyDescent="0.3"/>
    <row r="1076" ht="15" hidden="1" customHeight="1" x14ac:dyDescent="0.3"/>
    <row r="1077" ht="15" hidden="1" customHeight="1" x14ac:dyDescent="0.3"/>
    <row r="1078" ht="15" hidden="1" customHeight="1" x14ac:dyDescent="0.3"/>
    <row r="1079" ht="15" hidden="1" customHeight="1" x14ac:dyDescent="0.3"/>
    <row r="1080" ht="15" hidden="1" customHeight="1" x14ac:dyDescent="0.3"/>
    <row r="1081" ht="19.5" hidden="1" customHeight="1" x14ac:dyDescent="0.3"/>
  </sheetData>
  <sheetProtection password="EF49" sheet="1" formatCells="0" formatColumns="0" formatRows="0" insertColumns="0" insertRows="0" autoFilter="0" pivotTables="0"/>
  <mergeCells count="18">
    <mergeCell ref="B104:J104"/>
    <mergeCell ref="B95:J95"/>
    <mergeCell ref="B96:J96"/>
    <mergeCell ref="B98:J98"/>
    <mergeCell ref="B99:J99"/>
    <mergeCell ref="B100:J100"/>
    <mergeCell ref="B101:J101"/>
    <mergeCell ref="B102:J102"/>
    <mergeCell ref="B103:J103"/>
    <mergeCell ref="B94:J94"/>
    <mergeCell ref="B97:J97"/>
    <mergeCell ref="G6:J6"/>
    <mergeCell ref="I22:J22"/>
    <mergeCell ref="I29:J29"/>
    <mergeCell ref="H51:J51"/>
    <mergeCell ref="I58:J58"/>
    <mergeCell ref="I61:J61"/>
    <mergeCell ref="H79:J79"/>
  </mergeCells>
  <pageMargins left="0.7" right="0.7" top="0.75" bottom="0.75" header="0.3" footer="0.3"/>
  <pageSetup paperSize="9" orientation="portrait" r:id="rId1"/>
  <ignoredErrors>
    <ignoredError sqref="A2 A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260"/>
  <sheetViews>
    <sheetView zoomScaleNormal="100" workbookViewId="0">
      <pane xSplit="4" ySplit="4" topLeftCell="E5" activePane="bottomRight" state="frozen"/>
      <selection activeCell="B11" sqref="B11"/>
      <selection pane="topRight" activeCell="B11" sqref="B11"/>
      <selection pane="bottomLeft" activeCell="B11" sqref="B11"/>
      <selection pane="bottomRight"/>
    </sheetView>
  </sheetViews>
  <sheetFormatPr defaultColWidth="9.109375" defaultRowHeight="14.4" zeroHeight="1" x14ac:dyDescent="0.3"/>
  <cols>
    <col min="1" max="1" width="2.88671875" style="192" customWidth="1"/>
    <col min="2" max="2" width="55.44140625" style="32" customWidth="1"/>
    <col min="3" max="3" width="11.109375" style="32" customWidth="1"/>
    <col min="4" max="4" width="14.5546875" style="175" customWidth="1"/>
    <col min="5" max="6" width="12.88671875" style="32" customWidth="1"/>
    <col min="7" max="10" width="12.88671875" style="15" customWidth="1"/>
    <col min="11" max="26" width="9.109375" style="15" customWidth="1"/>
    <col min="27" max="27" width="9.5546875" style="15" bestFit="1" customWidth="1"/>
    <col min="28" max="45" width="9.109375" style="15"/>
    <col min="46" max="52" width="9.109375" style="15" customWidth="1"/>
    <col min="53" max="16384" width="9.109375" style="15"/>
  </cols>
  <sheetData>
    <row r="1" spans="1:10" s="213" customFormat="1" ht="13.8" x14ac:dyDescent="0.3">
      <c r="A1" s="189" t="s">
        <v>962</v>
      </c>
      <c r="B1" s="193">
        <v>2</v>
      </c>
      <c r="C1" s="193">
        <v>3</v>
      </c>
      <c r="D1" s="193">
        <v>4</v>
      </c>
      <c r="E1" s="193">
        <v>10</v>
      </c>
      <c r="F1" s="193">
        <v>11</v>
      </c>
      <c r="G1" s="194">
        <v>12</v>
      </c>
      <c r="H1" s="194">
        <v>13</v>
      </c>
      <c r="I1" s="194">
        <v>14</v>
      </c>
      <c r="J1" s="194">
        <v>15</v>
      </c>
    </row>
    <row r="2" spans="1:10" ht="22.8" x14ac:dyDescent="0.3">
      <c r="A2" s="190" t="s">
        <v>476</v>
      </c>
      <c r="B2" s="5" t="str">
        <f>IF(Content!$D$6=1,VLOOKUP(Environment!$A2,TranslationData!$A:$AB,Environment!B$1,FALSE),VLOOKUP(Environment!$A2,TranslationData!$A:$AB,Environment!B$1+14,FALSE))</f>
        <v>Environment¹</v>
      </c>
      <c r="C2" s="6"/>
      <c r="D2" s="173"/>
      <c r="E2" s="4"/>
      <c r="F2" s="4"/>
    </row>
    <row r="3" spans="1:10" ht="13.8" x14ac:dyDescent="0.3">
      <c r="A3" s="190"/>
      <c r="B3" s="4"/>
      <c r="C3" s="42"/>
      <c r="D3" s="173"/>
      <c r="E3" s="4"/>
      <c r="F3" s="4"/>
    </row>
    <row r="4" spans="1:10" ht="11.25" customHeight="1" thickBot="1" x14ac:dyDescent="0.35">
      <c r="A4" s="190" t="s">
        <v>933</v>
      </c>
      <c r="B4" s="8"/>
      <c r="C4" s="8"/>
      <c r="D4" s="9" t="str">
        <f>IF(Content!$D$6=1,VLOOKUP(Environment!$A4,TranslationData!$A:$AB,Environment!D$1,FALSE),VLOOKUP(Environment!$A4,TranslationData!$A:$AB,Environment!D$1+14,FALSE))</f>
        <v>Units</v>
      </c>
      <c r="E4" s="9">
        <v>2019</v>
      </c>
      <c r="F4" s="9">
        <v>2020</v>
      </c>
      <c r="G4" s="9">
        <v>2021</v>
      </c>
      <c r="H4" s="9">
        <v>2022</v>
      </c>
      <c r="I4" s="9">
        <v>2023</v>
      </c>
      <c r="J4" s="9">
        <v>2024</v>
      </c>
    </row>
    <row r="5" spans="1:10" ht="11.25" customHeight="1" thickTop="1" x14ac:dyDescent="0.3">
      <c r="A5" s="190"/>
      <c r="B5" s="48"/>
      <c r="C5" s="48"/>
      <c r="D5" s="50"/>
      <c r="E5" s="50"/>
      <c r="F5" s="50"/>
    </row>
    <row r="6" spans="1:10" ht="17.399999999999999" x14ac:dyDescent="0.3">
      <c r="A6" s="190" t="s">
        <v>477</v>
      </c>
      <c r="B6" s="12" t="str">
        <f>IF(Content!$D$6=1,VLOOKUP(Environment!$A6,TranslationData!$A:$AB,Environment!B$1,FALSE),VLOOKUP(Environment!$A6,TranslationData!$A:$AB,Environment!B$1+14,FALSE))</f>
        <v>Water</v>
      </c>
      <c r="C6" s="13"/>
      <c r="D6" s="205"/>
      <c r="E6" s="14"/>
      <c r="F6" s="14"/>
    </row>
    <row r="7" spans="1:10" ht="11.25" customHeight="1" x14ac:dyDescent="0.3">
      <c r="A7" s="190"/>
      <c r="B7" s="12"/>
      <c r="C7" s="13"/>
      <c r="D7" s="205"/>
      <c r="E7" s="14"/>
      <c r="F7" s="14"/>
      <c r="H7" s="14"/>
      <c r="I7" s="14"/>
      <c r="J7" s="14"/>
    </row>
    <row r="8" spans="1:10" ht="24.9" customHeight="1" x14ac:dyDescent="0.25">
      <c r="A8" s="190" t="s">
        <v>523</v>
      </c>
      <c r="B8" s="275" t="str">
        <f>IF(Content!$D$6=1,VLOOKUP(Environment!$A8,TranslationData!$A:$AB,Environment!B$1,FALSE),VLOOKUP(Environment!$A8,TranslationData!$A:$AB,Environment!B$1+14,FALSE))</f>
        <v>Water management</v>
      </c>
      <c r="C8" s="272"/>
      <c r="D8" s="172"/>
      <c r="E8" s="272"/>
      <c r="F8" s="272"/>
      <c r="G8" s="272"/>
      <c r="H8" s="276"/>
      <c r="I8" s="444" t="s">
        <v>2034</v>
      </c>
      <c r="J8" s="444"/>
    </row>
    <row r="9" spans="1:10" s="66" customFormat="1" ht="11.25" customHeight="1" x14ac:dyDescent="0.3">
      <c r="A9" s="190" t="s">
        <v>524</v>
      </c>
      <c r="B9" s="123" t="str">
        <f>IF(Content!$D$6=1,VLOOKUP(Environment!$A9,TranslationData!$A:$AB,Environment!B$1,FALSE),VLOOKUP(Environment!$A9,TranslationData!$A:$AB,Environment!B$1+14,FALSE))</f>
        <v>Water withdrawal, including:</v>
      </c>
      <c r="C9" s="19"/>
      <c r="D9" s="21" t="str">
        <f>IF(Content!$D$6=1,VLOOKUP(Environment!$A9,TranslationData!$A:$AB,Environment!D$1,FALSE),VLOOKUP(Environment!$A9,TranslationData!$A:$AB,Environment!D$1+14,FALSE))</f>
        <v>thousand m³</v>
      </c>
      <c r="E9" s="110">
        <f>VLOOKUP(Environment!$A9,TranslationData!$A:$AB,Environment!E$1,FALSE)</f>
        <v>7113</v>
      </c>
      <c r="F9" s="110">
        <f>VLOOKUP(Environment!$A9,TranslationData!$A:$AB,Environment!F$1,FALSE)</f>
        <v>6262</v>
      </c>
      <c r="G9" s="110">
        <f>VLOOKUP(Environment!$A9,TranslationData!$A:$AB,Environment!G$1,FALSE)</f>
        <v>7039</v>
      </c>
      <c r="H9" s="110">
        <f>VLOOKUP(Environment!$A9,TranslationData!$A:$AB,Environment!H$1,FALSE)</f>
        <v>5076</v>
      </c>
      <c r="I9" s="110">
        <f>VLOOKUP(Environment!$A9,TranslationData!$A:$AB,Environment!I$1,FALSE)</f>
        <v>5096</v>
      </c>
      <c r="J9" s="392">
        <f>VLOOKUP(Environment!$A9,TranslationData!$A:$AB,Environment!J$1,FALSE)</f>
        <v>5975</v>
      </c>
    </row>
    <row r="10" spans="1:10" s="66" customFormat="1" ht="11.25" customHeight="1" x14ac:dyDescent="0.3">
      <c r="A10" s="190" t="s">
        <v>525</v>
      </c>
      <c r="B10" s="150" t="str">
        <f>IF(Content!$D$6=1,VLOOKUP(Environment!$A10,TranslationData!$A:$AB,Environment!B$1,FALSE),VLOOKUP(Environment!$A10,TranslationData!$A:$AB,Environment!B$1+14,FALSE))</f>
        <v>Fresh water withdrawal, including:</v>
      </c>
      <c r="C10" s="65"/>
      <c r="D10" s="115" t="str">
        <f>IF(Content!$D$6=1,VLOOKUP(Environment!$A10,TranslationData!$A:$AB,Environment!D$1,FALSE),VLOOKUP(Environment!$A10,TranslationData!$A:$AB,Environment!D$1+14,FALSE))</f>
        <v>thousand m³</v>
      </c>
      <c r="E10" s="96">
        <f>VLOOKUP(Environment!$A10,TranslationData!$A:$AB,Environment!E$1,FALSE)</f>
        <v>2392</v>
      </c>
      <c r="F10" s="96">
        <f>VLOOKUP(Environment!$A10,TranslationData!$A:$AB,Environment!F$1,FALSE)</f>
        <v>1621</v>
      </c>
      <c r="G10" s="96">
        <f>VLOOKUP(Environment!$A10,TranslationData!$A:$AB,Environment!G$1,FALSE)</f>
        <v>1542</v>
      </c>
      <c r="H10" s="96">
        <f>VLOOKUP(Environment!$A10,TranslationData!$A:$AB,Environment!H$1,FALSE)</f>
        <v>1290</v>
      </c>
      <c r="I10" s="96">
        <f>VLOOKUP(Environment!$A10,TranslationData!$A:$AB,Environment!I$1,FALSE)</f>
        <v>1273</v>
      </c>
      <c r="J10" s="393">
        <f>VLOOKUP(Environment!$A10,TranslationData!$A:$AB,Environment!J$1,FALSE)</f>
        <v>1392</v>
      </c>
    </row>
    <row r="11" spans="1:10" s="66" customFormat="1" ht="11.25" customHeight="1" x14ac:dyDescent="0.3">
      <c r="A11" s="190" t="s">
        <v>2476</v>
      </c>
      <c r="B11" s="350" t="str">
        <f>IF(Content!$D$6=1,VLOOKUP(Environment!$A11,TranslationData!$A:$AB,Environment!B$1,FALSE),VLOOKUP(Environment!$A11,TranslationData!$A:$AB,Environment!B$1+14,FALSE))</f>
        <v>By type</v>
      </c>
      <c r="C11" s="65"/>
      <c r="D11" s="115"/>
      <c r="E11" s="96"/>
      <c r="F11" s="96"/>
      <c r="G11" s="96"/>
      <c r="H11" s="96"/>
      <c r="I11" s="96"/>
      <c r="J11" s="393"/>
    </row>
    <row r="12" spans="1:10" ht="11.25" customHeight="1" x14ac:dyDescent="0.3">
      <c r="A12" s="190" t="s">
        <v>526</v>
      </c>
      <c r="B12" s="153" t="str">
        <f>IF(Content!$D$6=1,VLOOKUP(Environment!$A12,TranslationData!$A:$AB,Environment!B$1,FALSE),VLOOKUP(Environment!$A12,TranslationData!$A:$AB,Environment!B$1+14,FALSE))</f>
        <v xml:space="preserve">Ground water </v>
      </c>
      <c r="C12" s="141"/>
      <c r="D12" s="115" t="str">
        <f>IF(Content!$D$6=1,VLOOKUP(Environment!$A12,TranslationData!$A:$AB,Environment!D$1,FALSE),VLOOKUP(Environment!$A12,TranslationData!$A:$AB,Environment!D$1+14,FALSE))</f>
        <v>thousand m³</v>
      </c>
      <c r="E12" s="96">
        <f>VLOOKUP(Environment!$A12,TranslationData!$A:$AB,Environment!E$1,FALSE)</f>
        <v>101</v>
      </c>
      <c r="F12" s="96">
        <f>VLOOKUP(Environment!$A12,TranslationData!$A:$AB,Environment!F$1,FALSE)</f>
        <v>195</v>
      </c>
      <c r="G12" s="96">
        <f>VLOOKUP(Environment!$A12,TranslationData!$A:$AB,Environment!G$1,FALSE)</f>
        <v>240</v>
      </c>
      <c r="H12" s="96">
        <f>VLOOKUP(Environment!$A12,TranslationData!$A:$AB,Environment!H$1,FALSE)</f>
        <v>226</v>
      </c>
      <c r="I12" s="96">
        <f>VLOOKUP(Environment!$A12,TranslationData!$A:$AB,Environment!I$1,FALSE)</f>
        <v>211</v>
      </c>
      <c r="J12" s="393">
        <f>VLOOKUP(Environment!$A12,TranslationData!$A:$AB,Environment!J$1,FALSE)</f>
        <v>204</v>
      </c>
    </row>
    <row r="13" spans="1:10" ht="11.25" customHeight="1" x14ac:dyDescent="0.3">
      <c r="A13" s="190" t="s">
        <v>527</v>
      </c>
      <c r="B13" s="153" t="str">
        <f>IF(Content!$D$6=1,VLOOKUP(Environment!$A13,TranslationData!$A:$AB,Environment!B$1,FALSE),VLOOKUP(Environment!$A13,TranslationData!$A:$AB,Environment!B$1+14,FALSE))</f>
        <v>Surface water</v>
      </c>
      <c r="C13" s="141"/>
      <c r="D13" s="115" t="str">
        <f>IF(Content!$D$6=1,VLOOKUP(Environment!$A13,TranslationData!$A:$AB,Environment!D$1,FALSE),VLOOKUP(Environment!$A13,TranslationData!$A:$AB,Environment!D$1+14,FALSE))</f>
        <v>thousand m³</v>
      </c>
      <c r="E13" s="96">
        <f>VLOOKUP(Environment!$A13,TranslationData!$A:$AB,Environment!E$1,FALSE)</f>
        <v>1716</v>
      </c>
      <c r="F13" s="96">
        <f>VLOOKUP(Environment!$A13,TranslationData!$A:$AB,Environment!F$1,FALSE)</f>
        <v>1051</v>
      </c>
      <c r="G13" s="96">
        <f>VLOOKUP(Environment!$A13,TranslationData!$A:$AB,Environment!G$1,FALSE)</f>
        <v>690</v>
      </c>
      <c r="H13" s="96">
        <f>VLOOKUP(Environment!$A13,TranslationData!$A:$AB,Environment!H$1,FALSE)</f>
        <v>656</v>
      </c>
      <c r="I13" s="96">
        <f>VLOOKUP(Environment!$A13,TranslationData!$A:$AB,Environment!I$1,FALSE)</f>
        <v>634</v>
      </c>
      <c r="J13" s="393">
        <f>VLOOKUP(Environment!$A13,TranslationData!$A:$AB,Environment!J$1,FALSE)</f>
        <v>1028</v>
      </c>
    </row>
    <row r="14" spans="1:10" ht="11.25" customHeight="1" x14ac:dyDescent="0.3">
      <c r="A14" s="190" t="s">
        <v>528</v>
      </c>
      <c r="B14" s="153" t="str">
        <f>IF(Content!$D$6=1,VLOOKUP(Environment!$A14,TranslationData!$A:$AB,Environment!B$1,FALSE),VLOOKUP(Environment!$A14,TranslationData!$A:$AB,Environment!B$1+14,FALSE))</f>
        <v>External water supply</v>
      </c>
      <c r="C14" s="141"/>
      <c r="D14" s="115" t="str">
        <f>IF(Content!$D$6=1,VLOOKUP(Environment!$A14,TranslationData!$A:$AB,Environment!D$1,FALSE),VLOOKUP(Environment!$A14,TranslationData!$A:$AB,Environment!D$1+14,FALSE))</f>
        <v>thousand m³</v>
      </c>
      <c r="E14" s="96">
        <f>VLOOKUP(Environment!$A14,TranslationData!$A:$AB,Environment!E$1,FALSE)</f>
        <v>575</v>
      </c>
      <c r="F14" s="96">
        <f>VLOOKUP(Environment!$A14,TranslationData!$A:$AB,Environment!F$1,FALSE)</f>
        <v>375</v>
      </c>
      <c r="G14" s="96">
        <f>VLOOKUP(Environment!$A14,TranslationData!$A:$AB,Environment!G$1,FALSE)</f>
        <v>611</v>
      </c>
      <c r="H14" s="96">
        <f>VLOOKUP(Environment!$A14,TranslationData!$A:$AB,Environment!H$1,FALSE)</f>
        <v>408</v>
      </c>
      <c r="I14" s="96">
        <f>VLOOKUP(Environment!$A14,TranslationData!$A:$AB,Environment!I$1,FALSE)</f>
        <v>428</v>
      </c>
      <c r="J14" s="393">
        <f>VLOOKUP(Environment!$A14,TranslationData!$A:$AB,Environment!J$1,FALSE)</f>
        <v>160</v>
      </c>
    </row>
    <row r="15" spans="1:10" ht="11.25" customHeight="1" x14ac:dyDescent="0.3">
      <c r="A15" s="190" t="s">
        <v>2478</v>
      </c>
      <c r="B15" s="350" t="str">
        <f>IF(Content!$D$6=1,VLOOKUP(Environment!$A15,TranslationData!$A:$AB,Environment!B$1,FALSE),VLOOKUP(Environment!$A15,TranslationData!$A:$AB,Environment!B$1+14,FALSE))</f>
        <v>By quality</v>
      </c>
      <c r="C15" s="337"/>
      <c r="D15" s="115"/>
      <c r="E15" s="96"/>
      <c r="F15" s="96"/>
      <c r="G15" s="96"/>
      <c r="H15" s="96"/>
      <c r="I15" s="96"/>
      <c r="J15" s="393"/>
    </row>
    <row r="16" spans="1:10" ht="11.25" customHeight="1" x14ac:dyDescent="0.3">
      <c r="A16" s="190" t="s">
        <v>2479</v>
      </c>
      <c r="B16" s="153" t="str">
        <f>IF(Content!$D$6=1,VLOOKUP(Environment!$A16,TranslationData!$A:$AB,Environment!B$1,FALSE),VLOOKUP(Environment!$A16,TranslationData!$A:$AB,Environment!B$1+14,FALSE))</f>
        <v>Drinking quality water</v>
      </c>
      <c r="C16" s="337"/>
      <c r="D16" s="115" t="str">
        <f>IF(Content!$D$6=1,VLOOKUP(Environment!$A16,TranslationData!$A:$AB,Environment!D$1,FALSE),VLOOKUP(Environment!$A16,TranslationData!$A:$AB,Environment!D$1+14,FALSE))</f>
        <v>thousand m³</v>
      </c>
      <c r="E16" s="96">
        <f>VLOOKUP(Environment!$A16,TranslationData!$A:$AB,Environment!E$1,FALSE)</f>
        <v>642</v>
      </c>
      <c r="F16" s="96">
        <f>VLOOKUP(Environment!$A16,TranslationData!$A:$AB,Environment!F$1,FALSE)</f>
        <v>536</v>
      </c>
      <c r="G16" s="96">
        <f>VLOOKUP(Environment!$A16,TranslationData!$A:$AB,Environment!G$1,FALSE)</f>
        <v>817</v>
      </c>
      <c r="H16" s="96">
        <f>VLOOKUP(Environment!$A16,TranslationData!$A:$AB,Environment!H$1,FALSE)</f>
        <v>601</v>
      </c>
      <c r="I16" s="96">
        <f>VLOOKUP(Environment!$A16,TranslationData!$A:$AB,Environment!I$1,FALSE)</f>
        <v>608</v>
      </c>
      <c r="J16" s="393">
        <f>VLOOKUP(Environment!$A16,TranslationData!$A:$AB,Environment!J$1,FALSE)</f>
        <v>352</v>
      </c>
    </row>
    <row r="17" spans="1:10" ht="11.25" customHeight="1" x14ac:dyDescent="0.3">
      <c r="A17" s="190" t="s">
        <v>2480</v>
      </c>
      <c r="B17" s="153" t="str">
        <f>IF(Content!$D$6=1,VLOOKUP(Environment!$A17,TranslationData!$A:$AB,Environment!B$1,FALSE),VLOOKUP(Environment!$A17,TranslationData!$A:$AB,Environment!B$1+14,FALSE))</f>
        <v>Non-drinking quality water</v>
      </c>
      <c r="C17" s="337"/>
      <c r="D17" s="115" t="str">
        <f>IF(Content!$D$6=1,VLOOKUP(Environment!$A17,TranslationData!$A:$AB,Environment!D$1,FALSE),VLOOKUP(Environment!$A17,TranslationData!$A:$AB,Environment!D$1+14,FALSE))</f>
        <v>thousand m³</v>
      </c>
      <c r="E17" s="96">
        <f>VLOOKUP(Environment!$A17,TranslationData!$A:$AB,Environment!E$1,FALSE)</f>
        <v>1750</v>
      </c>
      <c r="F17" s="96">
        <f>VLOOKUP(Environment!$A17,TranslationData!$A:$AB,Environment!F$1,FALSE)</f>
        <v>1084</v>
      </c>
      <c r="G17" s="96">
        <f>VLOOKUP(Environment!$A17,TranslationData!$A:$AB,Environment!G$1,FALSE)</f>
        <v>725</v>
      </c>
      <c r="H17" s="96">
        <f>VLOOKUP(Environment!$A17,TranslationData!$A:$AB,Environment!H$1,FALSE)</f>
        <v>689</v>
      </c>
      <c r="I17" s="96">
        <f>VLOOKUP(Environment!$A17,TranslationData!$A:$AB,Environment!I$1,FALSE)</f>
        <v>664</v>
      </c>
      <c r="J17" s="393">
        <f>VLOOKUP(Environment!$A17,TranslationData!$A:$AB,Environment!J$1,FALSE)</f>
        <v>1039</v>
      </c>
    </row>
    <row r="18" spans="1:10" ht="11.25" customHeight="1" x14ac:dyDescent="0.3">
      <c r="A18" s="190" t="s">
        <v>529</v>
      </c>
      <c r="B18" s="128" t="str">
        <f>IF(Content!$D$6=1,VLOOKUP(Environment!$A18,TranslationData!$A:$AB,Environment!B$1,FALSE),VLOOKUP(Environment!$A18,TranslationData!$A:$AB,Environment!B$1+14,FALSE))</f>
        <v>Waste water collection (drainage and quarry water)</v>
      </c>
      <c r="C18" s="141"/>
      <c r="D18" s="115" t="str">
        <f>IF(Content!$D$6=1,VLOOKUP(Environment!$A18,TranslationData!$A:$AB,Environment!D$1,FALSE),VLOOKUP(Environment!$A18,TranslationData!$A:$AB,Environment!D$1+14,FALSE))</f>
        <v>thousand m³</v>
      </c>
      <c r="E18" s="96">
        <f>VLOOKUP(Environment!$A18,TranslationData!$A:$AB,Environment!E$1,FALSE)</f>
        <v>4721</v>
      </c>
      <c r="F18" s="96">
        <f>VLOOKUP(Environment!$A18,TranslationData!$A:$AB,Environment!F$1,FALSE)</f>
        <v>4642</v>
      </c>
      <c r="G18" s="96">
        <f>VLOOKUP(Environment!$A18,TranslationData!$A:$AB,Environment!G$1,FALSE)</f>
        <v>5498</v>
      </c>
      <c r="H18" s="96">
        <f>VLOOKUP(Environment!$A18,TranslationData!$A:$AB,Environment!H$1,FALSE)</f>
        <v>3787</v>
      </c>
      <c r="I18" s="96">
        <f>VLOOKUP(Environment!$A18,TranslationData!$A:$AB,Environment!I$1,FALSE)</f>
        <v>3824</v>
      </c>
      <c r="J18" s="393">
        <f>VLOOKUP(Environment!$A18,TranslationData!$A:$AB,Environment!J$1,FALSE)</f>
        <v>4583</v>
      </c>
    </row>
    <row r="19" spans="1:10" s="66" customFormat="1" ht="11.25" customHeight="1" x14ac:dyDescent="0.3">
      <c r="A19" s="190" t="s">
        <v>530</v>
      </c>
      <c r="B19" s="123" t="str">
        <f>IF(Content!$D$6=1,VLOOKUP(Environment!$A19,TranslationData!$A:$AB,Environment!B$1,FALSE),VLOOKUP(Environment!$A19,TranslationData!$A:$AB,Environment!B$1+14,FALSE))</f>
        <v>Water use, including:</v>
      </c>
      <c r="C19" s="19"/>
      <c r="D19" s="21" t="str">
        <f>IF(Content!$D$6=1,VLOOKUP(Environment!$A19,TranslationData!$A:$AB,Environment!D$1,FALSE),VLOOKUP(Environment!$A19,TranslationData!$A:$AB,Environment!D$1+14,FALSE))</f>
        <v>thousand m³</v>
      </c>
      <c r="E19" s="97">
        <f>VLOOKUP(Environment!$A19,TranslationData!$A:$AB,Environment!E$1,FALSE)</f>
        <v>12363</v>
      </c>
      <c r="F19" s="97">
        <f>VLOOKUP(Environment!$A19,TranslationData!$A:$AB,Environment!F$1,FALSE)</f>
        <v>10803</v>
      </c>
      <c r="G19" s="97">
        <f>VLOOKUP(Environment!$A19,TranslationData!$A:$AB,Environment!G$1,FALSE)</f>
        <v>12945</v>
      </c>
      <c r="H19" s="110">
        <f>VLOOKUP(Environment!$A19,TranslationData!$A:$AB,Environment!H$1,FALSE)</f>
        <v>12378</v>
      </c>
      <c r="I19" s="110">
        <f>VLOOKUP(Environment!$A19,TranslationData!$A:$AB,Environment!I$1,FALSE)</f>
        <v>12842</v>
      </c>
      <c r="J19" s="392">
        <f>VLOOKUP(Environment!$A19,TranslationData!$A:$AB,Environment!J$1,FALSE)</f>
        <v>12658</v>
      </c>
    </row>
    <row r="20" spans="1:10" ht="11.25" customHeight="1" x14ac:dyDescent="0.3">
      <c r="A20" s="190" t="s">
        <v>531</v>
      </c>
      <c r="B20" s="150" t="str">
        <f>IF(Content!$D$6=1,VLOOKUP(Environment!$A20,TranslationData!$A:$AB,Environment!B$1,FALSE),VLOOKUP(Environment!$A20,TranslationData!$A:$AB,Environment!B$1+14,FALSE))</f>
        <v>Fresh water use</v>
      </c>
      <c r="C20" s="141"/>
      <c r="D20" s="115" t="str">
        <f>IF(Content!$D$6=1,VLOOKUP(Environment!$A20,TranslationData!$A:$AB,Environment!D$1,FALSE),VLOOKUP(Environment!$A20,TranslationData!$A:$AB,Environment!D$1+14,FALSE))</f>
        <v>thousand m³</v>
      </c>
      <c r="E20" s="96">
        <f>VLOOKUP(Environment!$A20,TranslationData!$A:$AB,Environment!E$1,FALSE)</f>
        <v>2392</v>
      </c>
      <c r="F20" s="96">
        <f>VLOOKUP(Environment!$A20,TranslationData!$A:$AB,Environment!F$1,FALSE)</f>
        <v>1621</v>
      </c>
      <c r="G20" s="96">
        <f>VLOOKUP(Environment!$A20,TranslationData!$A:$AB,Environment!G$1,FALSE)</f>
        <v>1542</v>
      </c>
      <c r="H20" s="96">
        <f>VLOOKUP(Environment!$A20,TranslationData!$A:$AB,Environment!H$1,FALSE)</f>
        <v>1290</v>
      </c>
      <c r="I20" s="96">
        <f>VLOOKUP(Environment!$A20,TranslationData!$A:$AB,Environment!I$1,FALSE)</f>
        <v>1273</v>
      </c>
      <c r="J20" s="393">
        <f>VLOOKUP(Environment!$A20,TranslationData!$A:$AB,Environment!J$1,FALSE)</f>
        <v>471</v>
      </c>
    </row>
    <row r="21" spans="1:10" ht="11.25" customHeight="1" x14ac:dyDescent="0.3">
      <c r="A21" s="190" t="s">
        <v>532</v>
      </c>
      <c r="B21" s="150" t="str">
        <f>IF(Content!$D$6=1,VLOOKUP(Environment!$A21,TranslationData!$A:$AB,Environment!B$1,FALSE),VLOOKUP(Environment!$A21,TranslationData!$A:$AB,Environment!B$1+14,FALSE))</f>
        <v>Water reused and recycled, including:</v>
      </c>
      <c r="C21" s="141"/>
      <c r="D21" s="115" t="str">
        <f>IF(Content!$D$6=1,VLOOKUP(Environment!$A21,TranslationData!$A:$AB,Environment!D$1,FALSE),VLOOKUP(Environment!$A21,TranslationData!$A:$AB,Environment!D$1+14,FALSE))</f>
        <v>thousand m³</v>
      </c>
      <c r="E21" s="96">
        <f>VLOOKUP(Environment!$A21,TranslationData!$A:$AB,Environment!E$1,FALSE)</f>
        <v>9971</v>
      </c>
      <c r="F21" s="96">
        <f>VLOOKUP(Environment!$A21,TranslationData!$A:$AB,Environment!F$1,FALSE)</f>
        <v>9182</v>
      </c>
      <c r="G21" s="96">
        <f>VLOOKUP(Environment!$A21,TranslationData!$A:$AB,Environment!G$1,FALSE)</f>
        <v>11403</v>
      </c>
      <c r="H21" s="96">
        <f>VLOOKUP(Environment!$A21,TranslationData!$A:$AB,Environment!H$1,FALSE)</f>
        <v>11089</v>
      </c>
      <c r="I21" s="96">
        <f>VLOOKUP(Environment!$A21,TranslationData!$A:$AB,Environment!I$1,FALSE)</f>
        <v>11569</v>
      </c>
      <c r="J21" s="393">
        <f>VLOOKUP(Environment!$A21,TranslationData!$A:$AB,Environment!J$1,FALSE)</f>
        <v>12187</v>
      </c>
    </row>
    <row r="22" spans="1:10" ht="11.25" customHeight="1" x14ac:dyDescent="0.3">
      <c r="A22" s="190" t="s">
        <v>533</v>
      </c>
      <c r="B22" s="120" t="str">
        <f>IF(Content!$D$6=1,VLOOKUP(Environment!$A22,TranslationData!$A:$AB,Environment!B$1,FALSE),VLOOKUP(Environment!$A22,TranslationData!$A:$AB,Environment!B$1+14,FALSE))</f>
        <v>Recycled water</v>
      </c>
      <c r="C22" s="127"/>
      <c r="D22" s="115" t="str">
        <f>IF(Content!$D$6=1,VLOOKUP(Environment!$A22,TranslationData!$A:$AB,Environment!D$1,FALSE),VLOOKUP(Environment!$A22,TranslationData!$A:$AB,Environment!D$1+14,FALSE))</f>
        <v>thousand m³</v>
      </c>
      <c r="E22" s="96">
        <f>VLOOKUP(Environment!$A22,TranslationData!$A:$AB,Environment!E$1,FALSE)</f>
        <v>6310</v>
      </c>
      <c r="F22" s="96">
        <f>VLOOKUP(Environment!$A22,TranslationData!$A:$AB,Environment!F$1,FALSE)</f>
        <v>6922</v>
      </c>
      <c r="G22" s="96">
        <f>VLOOKUP(Environment!$A22,TranslationData!$A:$AB,Environment!G$1,FALSE)</f>
        <v>8004</v>
      </c>
      <c r="H22" s="96">
        <f>VLOOKUP(Environment!$A22,TranslationData!$A:$AB,Environment!H$1,FALSE)</f>
        <v>8073</v>
      </c>
      <c r="I22" s="96">
        <f>VLOOKUP(Environment!$A22,TranslationData!$A:$AB,Environment!I$1,FALSE)</f>
        <v>8602</v>
      </c>
      <c r="J22" s="393">
        <f>VLOOKUP(Environment!$A22,TranslationData!$A:$AB,Environment!J$1,FALSE)</f>
        <v>8897</v>
      </c>
    </row>
    <row r="23" spans="1:10" ht="11.25" customHeight="1" x14ac:dyDescent="0.3">
      <c r="A23" s="190" t="s">
        <v>534</v>
      </c>
      <c r="B23" s="120" t="str">
        <f>IF(Content!$D$6=1,VLOOKUP(Environment!$A23,TranslationData!$A:$AB,Environment!B$1,FALSE),VLOOKUP(Environment!$A23,TranslationData!$A:$AB,Environment!B$1+14,FALSE))</f>
        <v>Waste water</v>
      </c>
      <c r="C23" s="127"/>
      <c r="D23" s="115" t="str">
        <f>IF(Content!$D$6=1,VLOOKUP(Environment!$A23,TranslationData!$A:$AB,Environment!D$1,FALSE),VLOOKUP(Environment!$A23,TranslationData!$A:$AB,Environment!D$1+14,FALSE))</f>
        <v>thousand m³</v>
      </c>
      <c r="E23" s="115">
        <f>VLOOKUP(Environment!$A23,TranslationData!$A:$AB,Environment!E$1,FALSE)</f>
        <v>3661</v>
      </c>
      <c r="F23" s="115">
        <f>VLOOKUP(Environment!$A23,TranslationData!$A:$AB,Environment!F$1,FALSE)</f>
        <v>2260</v>
      </c>
      <c r="G23" s="96">
        <f>VLOOKUP(Environment!$A23,TranslationData!$A:$AB,Environment!G$1,FALSE)</f>
        <v>3399</v>
      </c>
      <c r="H23" s="96">
        <f>VLOOKUP(Environment!$A23,TranslationData!$A:$AB,Environment!H$1,FALSE)</f>
        <v>3016</v>
      </c>
      <c r="I23" s="96">
        <f>VLOOKUP(Environment!$A23,TranslationData!$A:$AB,Environment!I$1,FALSE)</f>
        <v>2967</v>
      </c>
      <c r="J23" s="393">
        <f>VLOOKUP(Environment!$A23,TranslationData!$A:$AB,Environment!J$1,FALSE)</f>
        <v>3290</v>
      </c>
    </row>
    <row r="24" spans="1:10" s="66" customFormat="1" ht="11.25" customHeight="1" x14ac:dyDescent="0.3">
      <c r="A24" s="190" t="s">
        <v>535</v>
      </c>
      <c r="B24" s="123" t="str">
        <f>IF(Content!$D$6=1,VLOOKUP(Environment!$A24,TranslationData!$A:$AB,Environment!B$1,FALSE),VLOOKUP(Environment!$A24,TranslationData!$A:$AB,Environment!B$1+14,FALSE))</f>
        <v>Water discharge, including:</v>
      </c>
      <c r="C24" s="19"/>
      <c r="D24" s="21" t="str">
        <f>IF(Content!$D$6=1,VLOOKUP(Environment!$A24,TranslationData!$A:$AB,Environment!D$1,FALSE),VLOOKUP(Environment!$A24,TranslationData!$A:$AB,Environment!D$1+14,FALSE))</f>
        <v>thousand m³</v>
      </c>
      <c r="E24" s="21">
        <f>VLOOKUP(Environment!$A24,TranslationData!$A:$AB,Environment!E$1,FALSE)</f>
        <v>1266</v>
      </c>
      <c r="F24" s="21">
        <f>VLOOKUP(Environment!$A24,TranslationData!$A:$AB,Environment!F$1,FALSE)</f>
        <v>1214</v>
      </c>
      <c r="G24" s="21">
        <f>VLOOKUP(Environment!$A24,TranslationData!$A:$AB,Environment!G$1,FALSE)</f>
        <v>1202</v>
      </c>
      <c r="H24" s="21">
        <f>VLOOKUP(Environment!$A24,TranslationData!$A:$AB,Environment!H$1,FALSE)</f>
        <v>1084</v>
      </c>
      <c r="I24" s="21">
        <f>VLOOKUP(Environment!$A24,TranslationData!$A:$AB,Environment!I$1,FALSE)</f>
        <v>1408</v>
      </c>
      <c r="J24" s="378">
        <f>VLOOKUP(Environment!$A24,TranslationData!$A:$AB,Environment!J$1,FALSE)</f>
        <v>1354</v>
      </c>
    </row>
    <row r="25" spans="1:10" ht="11.25" customHeight="1" x14ac:dyDescent="0.3">
      <c r="A25" s="190" t="s">
        <v>536</v>
      </c>
      <c r="B25" s="150" t="str">
        <f>IF(Content!$D$6=1,VLOOKUP(Environment!$A25,TranslationData!$A:$AB,Environment!B$1,FALSE),VLOOKUP(Environment!$A25,TranslationData!$A:$AB,Environment!B$1+14,FALSE))</f>
        <v>Used and treated water discharge</v>
      </c>
      <c r="C25" s="141"/>
      <c r="D25" s="115" t="str">
        <f>IF(Content!$D$6=1,VLOOKUP(Environment!$A25,TranslationData!$A:$AB,Environment!D$1,FALSE),VLOOKUP(Environment!$A25,TranslationData!$A:$AB,Environment!D$1+14,FALSE))</f>
        <v>thousand m³</v>
      </c>
      <c r="E25" s="115">
        <f>VLOOKUP(Environment!$A25,TranslationData!$A:$AB,Environment!E$1,FALSE)</f>
        <v>206</v>
      </c>
      <c r="F25" s="115">
        <f>VLOOKUP(Environment!$A25,TranslationData!$A:$AB,Environment!F$1,FALSE)</f>
        <v>245</v>
      </c>
      <c r="G25" s="96">
        <f>VLOOKUP(Environment!$A25,TranslationData!$A:$AB,Environment!G$1,FALSE)</f>
        <v>269</v>
      </c>
      <c r="H25" s="96">
        <f>VLOOKUP(Environment!$A25,TranslationData!$A:$AB,Environment!H$1,FALSE)</f>
        <v>94</v>
      </c>
      <c r="I25" s="96">
        <f>VLOOKUP(Environment!$A25,TranslationData!$A:$AB,Environment!I$1,FALSE)</f>
        <v>63</v>
      </c>
      <c r="J25" s="393">
        <f>VLOOKUP(Environment!$A25,TranslationData!$A:$AB,Environment!J$1,FALSE)</f>
        <v>69</v>
      </c>
    </row>
    <row r="26" spans="1:10" ht="11.25" customHeight="1" x14ac:dyDescent="0.3">
      <c r="A26" s="190" t="s">
        <v>537</v>
      </c>
      <c r="B26" s="120" t="str">
        <f>IF(Content!$D$6=1,VLOOKUP(Environment!$A26,TranslationData!$A:$AB,Environment!B$1,FALSE),VLOOKUP(Environment!$A26,TranslationData!$A:$AB,Environment!B$1+14,FALSE))</f>
        <v>Watercourses</v>
      </c>
      <c r="C26" s="115"/>
      <c r="D26" s="115" t="str">
        <f>IF(Content!$D$6=1,VLOOKUP(Environment!$A26,TranslationData!$A:$AB,Environment!D$1,FALSE),VLOOKUP(Environment!$A26,TranslationData!$A:$AB,Environment!D$1+14,FALSE))</f>
        <v>thousand m³</v>
      </c>
      <c r="E26" s="115">
        <f>VLOOKUP(Environment!$A26,TranslationData!$A:$AB,Environment!E$1,FALSE)</f>
        <v>0</v>
      </c>
      <c r="F26" s="115">
        <f>VLOOKUP(Environment!$A26,TranslationData!$A:$AB,Environment!F$1,FALSE)</f>
        <v>0</v>
      </c>
      <c r="G26" s="96">
        <f>VLOOKUP(Environment!$A26,TranslationData!$A:$AB,Environment!G$1,FALSE)</f>
        <v>0</v>
      </c>
      <c r="H26" s="96">
        <f>VLOOKUP(Environment!$A26,TranslationData!$A:$AB,Environment!H$1,FALSE)</f>
        <v>0</v>
      </c>
      <c r="I26" s="96">
        <f>VLOOKUP(Environment!$A26,TranslationData!$A:$AB,Environment!I$1,FALSE)</f>
        <v>0</v>
      </c>
      <c r="J26" s="393">
        <f>VLOOKUP(Environment!$A26,TranslationData!$A:$AB,Environment!J$1,FALSE)</f>
        <v>0</v>
      </c>
    </row>
    <row r="27" spans="1:10" ht="11.25" customHeight="1" x14ac:dyDescent="0.3">
      <c r="A27" s="190" t="s">
        <v>538</v>
      </c>
      <c r="B27" s="120" t="str">
        <f>IF(Content!$D$6=1,VLOOKUP(Environment!$A27,TranslationData!$A:$AB,Environment!B$1,FALSE),VLOOKUP(Environment!$A27,TranslationData!$A:$AB,Environment!B$1+14,FALSE))</f>
        <v>Landscape</v>
      </c>
      <c r="C27" s="125"/>
      <c r="D27" s="115" t="str">
        <f>IF(Content!$D$6=1,VLOOKUP(Environment!$A27,TranslationData!$A:$AB,Environment!D$1,FALSE),VLOOKUP(Environment!$A27,TranslationData!$A:$AB,Environment!D$1+14,FALSE))</f>
        <v>thousand m³</v>
      </c>
      <c r="E27" s="96">
        <f>VLOOKUP(Environment!$A27,TranslationData!$A:$AB,Environment!E$1,FALSE)</f>
        <v>0</v>
      </c>
      <c r="F27" s="96">
        <f>VLOOKUP(Environment!$A27,TranslationData!$A:$AB,Environment!F$1,FALSE)</f>
        <v>0</v>
      </c>
      <c r="G27" s="96">
        <f>VLOOKUP(Environment!$A27,TranslationData!$A:$AB,Environment!G$1,FALSE)</f>
        <v>0</v>
      </c>
      <c r="H27" s="96">
        <f>VLOOKUP(Environment!$A27,TranslationData!$A:$AB,Environment!H$1,FALSE)</f>
        <v>0</v>
      </c>
      <c r="I27" s="96">
        <f>VLOOKUP(Environment!$A27,TranslationData!$A:$AB,Environment!I$1,FALSE)</f>
        <v>0</v>
      </c>
      <c r="J27" s="393">
        <f>VLOOKUP(Environment!$A27,TranslationData!$A:$AB,Environment!J$1,FALSE)</f>
        <v>0</v>
      </c>
    </row>
    <row r="28" spans="1:10" ht="11.25" customHeight="1" x14ac:dyDescent="0.3">
      <c r="A28" s="190" t="s">
        <v>539</v>
      </c>
      <c r="B28" s="120" t="str">
        <f>IF(Content!$D$6=1,VLOOKUP(Environment!$A28,TranslationData!$A:$AB,Environment!B$1,FALSE),VLOOKUP(Environment!$A28,TranslationData!$A:$AB,Environment!B$1+14,FALSE))</f>
        <v>Sewage</v>
      </c>
      <c r="C28" s="141"/>
      <c r="D28" s="115" t="str">
        <f>IF(Content!$D$6=1,VLOOKUP(Environment!$A28,TranslationData!$A:$AB,Environment!D$1,FALSE),VLOOKUP(Environment!$A28,TranslationData!$A:$AB,Environment!D$1+14,FALSE))</f>
        <v>thousand m³</v>
      </c>
      <c r="E28" s="96">
        <f>VLOOKUP(Environment!$A28,TranslationData!$A:$AB,Environment!E$1,FALSE)</f>
        <v>206</v>
      </c>
      <c r="F28" s="96">
        <f>VLOOKUP(Environment!$A28,TranslationData!$A:$AB,Environment!F$1,FALSE)</f>
        <v>245</v>
      </c>
      <c r="G28" s="96">
        <f>VLOOKUP(Environment!$A28,TranslationData!$A:$AB,Environment!G$1,FALSE)</f>
        <v>269</v>
      </c>
      <c r="H28" s="96">
        <f>VLOOKUP(Environment!$A28,TranslationData!$A:$AB,Environment!H$1,FALSE)</f>
        <v>94</v>
      </c>
      <c r="I28" s="96">
        <f>VLOOKUP(Environment!$A28,TranslationData!$A:$AB,Environment!I$1,FALSE)</f>
        <v>63</v>
      </c>
      <c r="J28" s="393">
        <f>VLOOKUP(Environment!$A28,TranslationData!$A:$AB,Environment!J$1,FALSE)</f>
        <v>69</v>
      </c>
    </row>
    <row r="29" spans="1:10" ht="11.25" customHeight="1" x14ac:dyDescent="0.3">
      <c r="A29" s="190" t="s">
        <v>540</v>
      </c>
      <c r="B29" s="150" t="str">
        <f>IF(Content!$D$6=1,VLOOKUP(Environment!$A29,TranslationData!$A:$AB,Environment!B$1,FALSE),VLOOKUP(Environment!$A29,TranslationData!$A:$AB,Environment!B$1+14,FALSE))</f>
        <v>Collected and treated waste water discharge</v>
      </c>
      <c r="C29" s="141"/>
      <c r="D29" s="115" t="str">
        <f>IF(Content!$D$6=1,VLOOKUP(Environment!$A29,TranslationData!$A:$AB,Environment!D$1,FALSE),VLOOKUP(Environment!$A29,TranslationData!$A:$AB,Environment!D$1+14,FALSE))</f>
        <v>thousand m³</v>
      </c>
      <c r="E29" s="115">
        <f>VLOOKUP(Environment!$A29,TranslationData!$A:$AB,Environment!E$1,FALSE)</f>
        <v>1060</v>
      </c>
      <c r="F29" s="115">
        <f>VLOOKUP(Environment!$A29,TranslationData!$A:$AB,Environment!F$1,FALSE)</f>
        <v>969</v>
      </c>
      <c r="G29" s="96">
        <f>VLOOKUP(Environment!$A29,TranslationData!$A:$AB,Environment!G$1,FALSE)</f>
        <v>933</v>
      </c>
      <c r="H29" s="96">
        <f>VLOOKUP(Environment!$A29,TranslationData!$A:$AB,Environment!H$1,FALSE)</f>
        <v>990</v>
      </c>
      <c r="I29" s="96">
        <f>VLOOKUP(Environment!$A29,TranslationData!$A:$AB,Environment!I$1,FALSE)</f>
        <v>1346</v>
      </c>
      <c r="J29" s="393">
        <f>VLOOKUP(Environment!$A29,TranslationData!$A:$AB,Environment!J$1,FALSE)</f>
        <v>1285</v>
      </c>
    </row>
    <row r="30" spans="1:10" ht="11.25" customHeight="1" x14ac:dyDescent="0.3">
      <c r="A30" s="190" t="s">
        <v>541</v>
      </c>
      <c r="B30" s="120" t="str">
        <f>IF(Content!$D$6=1,VLOOKUP(Environment!$A30,TranslationData!$A:$AB,Environment!B$1,FALSE),VLOOKUP(Environment!$A30,TranslationData!$A:$AB,Environment!B$1+14,FALSE))</f>
        <v>Watercourses</v>
      </c>
      <c r="C30" s="115"/>
      <c r="D30" s="115" t="str">
        <f>IF(Content!$D$6=1,VLOOKUP(Environment!$A30,TranslationData!$A:$AB,Environment!D$1,FALSE),VLOOKUP(Environment!$A30,TranslationData!$A:$AB,Environment!D$1+14,FALSE))</f>
        <v>thousand m³</v>
      </c>
      <c r="E30" s="115">
        <f>VLOOKUP(Environment!$A30,TranslationData!$A:$AB,Environment!E$1,FALSE)</f>
        <v>1060</v>
      </c>
      <c r="F30" s="115">
        <f>VLOOKUP(Environment!$A30,TranslationData!$A:$AB,Environment!F$1,FALSE)</f>
        <v>969</v>
      </c>
      <c r="G30" s="96">
        <f>VLOOKUP(Environment!$A30,TranslationData!$A:$AB,Environment!G$1,FALSE)</f>
        <v>933</v>
      </c>
      <c r="H30" s="96">
        <f>VLOOKUP(Environment!$A30,TranslationData!$A:$AB,Environment!H$1,FALSE)</f>
        <v>990</v>
      </c>
      <c r="I30" s="96">
        <f>VLOOKUP(Environment!$A30,TranslationData!$A:$AB,Environment!I$1,FALSE)</f>
        <v>1346</v>
      </c>
      <c r="J30" s="393">
        <f>VLOOKUP(Environment!$A30,TranslationData!$A:$AB,Environment!J$1,FALSE)</f>
        <v>1285</v>
      </c>
    </row>
    <row r="31" spans="1:10" ht="11.25" customHeight="1" x14ac:dyDescent="0.3">
      <c r="A31" s="190" t="s">
        <v>542</v>
      </c>
      <c r="B31" s="120" t="str">
        <f>IF(Content!$D$6=1,VLOOKUP(Environment!$A31,TranslationData!$A:$AB,Environment!B$1,FALSE),VLOOKUP(Environment!$A31,TranslationData!$A:$AB,Environment!B$1+14,FALSE))</f>
        <v>Landscape</v>
      </c>
      <c r="C31" s="125"/>
      <c r="D31" s="115" t="str">
        <f>IF(Content!$D$6=1,VLOOKUP(Environment!$A31,TranslationData!$A:$AB,Environment!D$1,FALSE),VLOOKUP(Environment!$A31,TranslationData!$A:$AB,Environment!D$1+14,FALSE))</f>
        <v>thousand m³</v>
      </c>
      <c r="E31" s="96">
        <f>VLOOKUP(Environment!$A31,TranslationData!$A:$AB,Environment!E$1,FALSE)</f>
        <v>0</v>
      </c>
      <c r="F31" s="96">
        <f>VLOOKUP(Environment!$A31,TranslationData!$A:$AB,Environment!F$1,FALSE)</f>
        <v>0</v>
      </c>
      <c r="G31" s="96">
        <f>VLOOKUP(Environment!$A31,TranslationData!$A:$AB,Environment!G$1,FALSE)</f>
        <v>0</v>
      </c>
      <c r="H31" s="96">
        <f>VLOOKUP(Environment!$A31,TranslationData!$A:$AB,Environment!H$1,FALSE)</f>
        <v>0</v>
      </c>
      <c r="I31" s="96">
        <f>VLOOKUP(Environment!$A31,TranslationData!$A:$AB,Environment!I$1,FALSE)</f>
        <v>0</v>
      </c>
      <c r="J31" s="393">
        <f>VLOOKUP(Environment!$A31,TranslationData!$A:$AB,Environment!J$1,FALSE)</f>
        <v>0</v>
      </c>
    </row>
    <row r="32" spans="1:10" ht="11.25" customHeight="1" x14ac:dyDescent="0.3">
      <c r="A32" s="190" t="s">
        <v>543</v>
      </c>
      <c r="B32" s="120" t="str">
        <f>IF(Content!$D$6=1,VLOOKUP(Environment!$A32,TranslationData!$A:$AB,Environment!B$1,FALSE),VLOOKUP(Environment!$A32,TranslationData!$A:$AB,Environment!B$1+14,FALSE))</f>
        <v>Sewage</v>
      </c>
      <c r="C32" s="141"/>
      <c r="D32" s="115" t="str">
        <f>IF(Content!$D$6=1,VLOOKUP(Environment!$A32,TranslationData!$A:$AB,Environment!D$1,FALSE),VLOOKUP(Environment!$A32,TranslationData!$A:$AB,Environment!D$1+14,FALSE))</f>
        <v>thousand m³</v>
      </c>
      <c r="E32" s="96">
        <f>VLOOKUP(Environment!$A32,TranslationData!$A:$AB,Environment!E$1,FALSE)</f>
        <v>0</v>
      </c>
      <c r="F32" s="96">
        <f>VLOOKUP(Environment!$A32,TranslationData!$A:$AB,Environment!F$1,FALSE)</f>
        <v>0</v>
      </c>
      <c r="G32" s="96">
        <f>VLOOKUP(Environment!$A32,TranslationData!$A:$AB,Environment!G$1,FALSE)</f>
        <v>0</v>
      </c>
      <c r="H32" s="96">
        <f>VLOOKUP(Environment!$A32,TranslationData!$A:$AB,Environment!H$1,FALSE)</f>
        <v>0</v>
      </c>
      <c r="I32" s="96">
        <f>VLOOKUP(Environment!$A32,TranslationData!$A:$AB,Environment!I$1,FALSE)</f>
        <v>0</v>
      </c>
      <c r="J32" s="393">
        <f>VLOOKUP(Environment!$A32,TranslationData!$A:$AB,Environment!J$1,FALSE)</f>
        <v>0</v>
      </c>
    </row>
    <row r="33" spans="1:10" s="69" customFormat="1" ht="11.25" customHeight="1" x14ac:dyDescent="0.3">
      <c r="A33" s="190" t="s">
        <v>544</v>
      </c>
      <c r="B33" s="34" t="str">
        <f>IF(Content!$D$6=1,VLOOKUP(Environment!$A33,TranslationData!$A:$AB,Environment!B$1,FALSE),VLOOKUP(Environment!$A33,TranslationData!$A:$AB,Environment!B$1+14,FALSE))</f>
        <v>Total water consumption</v>
      </c>
      <c r="C33" s="44"/>
      <c r="D33" s="21" t="str">
        <f>IF(Content!$D$6=1,VLOOKUP(Environment!$A33,TranslationData!$A:$AB,Environment!D$1,FALSE),VLOOKUP(Environment!$A33,TranslationData!$A:$AB,Environment!D$1+14,FALSE))</f>
        <v>thousand m³</v>
      </c>
      <c r="E33" s="68">
        <f>VLOOKUP(Environment!$A33,TranslationData!$A:$AB,Environment!E$1,FALSE)</f>
        <v>5847</v>
      </c>
      <c r="F33" s="68">
        <f>VLOOKUP(Environment!$A33,TranslationData!$A:$AB,Environment!F$1,FALSE)</f>
        <v>5049</v>
      </c>
      <c r="G33" s="97">
        <f>VLOOKUP(Environment!$A33,TranslationData!$A:$AB,Environment!G$1,FALSE)</f>
        <v>5838</v>
      </c>
      <c r="H33" s="110">
        <f>VLOOKUP(Environment!$A33,TranslationData!$A:$AB,Environment!H$1,FALSE)</f>
        <v>3992</v>
      </c>
      <c r="I33" s="110">
        <f>VLOOKUP(Environment!$A33,TranslationData!$A:$AB,Environment!I$1,FALSE)</f>
        <v>3688</v>
      </c>
      <c r="J33" s="392">
        <f>VLOOKUP(Environment!$A33,TranslationData!$A:$AB,Environment!J$1,FALSE)</f>
        <v>4620</v>
      </c>
    </row>
    <row r="34" spans="1:10" ht="11.25" customHeight="1" x14ac:dyDescent="0.3">
      <c r="A34" s="190" t="s">
        <v>545</v>
      </c>
      <c r="B34" s="127" t="str">
        <f>IF(Content!$D$6=1,VLOOKUP(Environment!$A34,TranslationData!$A:$AB,Environment!B$1,FALSE),VLOOKUP(Environment!$A34,TranslationData!$A:$AB,Environment!B$1+14,FALSE))</f>
        <v>Share of water recycled and reused</v>
      </c>
      <c r="C34" s="127"/>
      <c r="D34" s="115" t="str">
        <f>IF(Content!$D$6=1,VLOOKUP(Environment!$A34,TranslationData!$A:$AB,Environment!D$1,FALSE),VLOOKUP(Environment!$A34,TranslationData!$A:$AB,Environment!D$1+14,FALSE))</f>
        <v>%</v>
      </c>
      <c r="E34" s="35">
        <f>VLOOKUP(Environment!$A34,TranslationData!$A:$AB,Environment!E$1,FALSE)</f>
        <v>81</v>
      </c>
      <c r="F34" s="35">
        <f>VLOOKUP(Environment!$A34,TranslationData!$A:$AB,Environment!F$1,FALSE)</f>
        <v>85</v>
      </c>
      <c r="G34" s="151">
        <f>VLOOKUP(Environment!$A34,TranslationData!$A:$AB,Environment!G$1,FALSE)</f>
        <v>88</v>
      </c>
      <c r="H34" s="151">
        <f>VLOOKUP(Environment!$A34,TranslationData!$A:$AB,Environment!H$1,FALSE)</f>
        <v>90</v>
      </c>
      <c r="I34" s="151">
        <f>VLOOKUP(Environment!$A34,TranslationData!$A:$AB,Environment!I$1,FALSE)</f>
        <v>90</v>
      </c>
      <c r="J34" s="394">
        <f>VLOOKUP(Environment!$A34,TranslationData!$A:$AB,Environment!J$1,FALSE)</f>
        <v>96</v>
      </c>
    </row>
    <row r="35" spans="1:10" ht="20.399999999999999" x14ac:dyDescent="0.2">
      <c r="A35" s="203" t="s">
        <v>546</v>
      </c>
      <c r="B35" s="212" t="str">
        <f>IF(Content!$D$6=1,VLOOKUP(Environment!$A35,TranslationData!$A:$AB,Environment!B$1,FALSE),VLOOKUP(Environment!$A35,TranslationData!$A:$AB,Environment!B$1+14,FALSE))</f>
        <v>Fresh water use intensity</v>
      </c>
      <c r="C35" s="127"/>
      <c r="D35" s="209" t="str">
        <f>IF(Content!$D$6=1,VLOOKUP(Environment!$A35,TranslationData!$A:$AB,Environment!D$1,FALSE),VLOOKUP(Environment!$A35,TranslationData!$A:$AB,Environment!D$1+14,FALSE))</f>
        <v>m³/Kt of processed ore</v>
      </c>
      <c r="E35" s="164">
        <f>VLOOKUP(Environment!$A35,TranslationData!$A:$AB,Environment!E$1,FALSE)</f>
        <v>431</v>
      </c>
      <c r="F35" s="164">
        <f>VLOOKUP(Environment!$A35,TranslationData!$A:$AB,Environment!F$1,FALSE)</f>
        <v>283</v>
      </c>
      <c r="G35" s="210">
        <f>VLOOKUP(Environment!$A35,TranslationData!$A:$AB,Environment!G$1,FALSE)</f>
        <v>254</v>
      </c>
      <c r="H35" s="210">
        <f>VLOOKUP(Environment!$A35,TranslationData!$A:$AB,Environment!H$1,FALSE)</f>
        <v>210</v>
      </c>
      <c r="I35" s="210">
        <f>VLOOKUP(Environment!$A35,TranslationData!$A:$AB,Environment!I$1,FALSE)</f>
        <v>201</v>
      </c>
      <c r="J35" s="395">
        <f>VLOOKUP(Environment!$A35,TranslationData!$A:$AB,Environment!J$1,FALSE)</f>
        <v>74</v>
      </c>
    </row>
    <row r="36" spans="1:10" ht="20.399999999999999" x14ac:dyDescent="0.2">
      <c r="A36" s="203" t="s">
        <v>547</v>
      </c>
      <c r="B36" s="161" t="str">
        <f>IF(Content!$D$6=1,VLOOKUP(Environment!$A36,TranslationData!$A:$AB,Environment!B$1,FALSE),VLOOKUP(Environment!$A36,TranslationData!$A:$AB,Environment!B$1+14,FALSE))</f>
        <v>Fresh water use for processing intensity²</v>
      </c>
      <c r="C36" s="141"/>
      <c r="D36" s="163" t="str">
        <f>IF(Content!$D$6=1,VLOOKUP(Environment!$A36,TranslationData!$A:$AB,Environment!D$1,FALSE),VLOOKUP(Environment!$A36,TranslationData!$A:$AB,Environment!D$1+14,FALSE))</f>
        <v>m³/Kt of processed ore</v>
      </c>
      <c r="E36" s="160">
        <f>VLOOKUP(Environment!$A36,TranslationData!$A:$AB,Environment!E$1,FALSE)</f>
        <v>336</v>
      </c>
      <c r="F36" s="160">
        <f>VLOOKUP(Environment!$A36,TranslationData!$A:$AB,Environment!F$1,FALSE)</f>
        <v>227</v>
      </c>
      <c r="G36" s="211">
        <f>VLOOKUP(Environment!$A36,TranslationData!$A:$AB,Environment!G$1,FALSE)</f>
        <v>195</v>
      </c>
      <c r="H36" s="211">
        <f>VLOOKUP(Environment!$A36,TranslationData!$A:$AB,Environment!H$1,FALSE)</f>
        <v>188</v>
      </c>
      <c r="I36" s="211">
        <f>VLOOKUP(Environment!$A36,TranslationData!$A:$AB,Environment!I$1,FALSE)</f>
        <v>178</v>
      </c>
      <c r="J36" s="396">
        <f>VLOOKUP(Environment!$A36,TranslationData!$A:$AB,Environment!J$1,FALSE)</f>
        <v>50</v>
      </c>
    </row>
    <row r="37" spans="1:10" ht="11.25" customHeight="1" x14ac:dyDescent="0.3">
      <c r="A37" s="190"/>
      <c r="B37" s="141"/>
      <c r="C37" s="127"/>
      <c r="D37" s="115"/>
      <c r="E37" s="115"/>
      <c r="F37" s="115"/>
      <c r="H37" s="96"/>
      <c r="I37" s="96"/>
      <c r="J37" s="96"/>
    </row>
    <row r="38" spans="1:10" ht="17.399999999999999" x14ac:dyDescent="0.3">
      <c r="A38" s="190" t="s">
        <v>566</v>
      </c>
      <c r="B38" s="12" t="str">
        <f>IF(Content!$D$6=1,VLOOKUP(Environment!$A38,TranslationData!$A:$AB,Environment!B$1,FALSE),VLOOKUP(Environment!$A38,TranslationData!$A:$AB,Environment!B$1+14,FALSE))</f>
        <v>Waste</v>
      </c>
      <c r="C38" s="13"/>
      <c r="D38" s="205"/>
      <c r="E38" s="14"/>
      <c r="F38" s="14"/>
    </row>
    <row r="39" spans="1:10" ht="11.25" customHeight="1" x14ac:dyDescent="0.3">
      <c r="A39" s="190"/>
      <c r="B39" s="22"/>
      <c r="C39" s="17"/>
      <c r="D39" s="115"/>
      <c r="E39" s="18"/>
      <c r="F39" s="18"/>
    </row>
    <row r="40" spans="1:10" ht="24.9" customHeight="1" x14ac:dyDescent="0.25">
      <c r="A40" s="190" t="s">
        <v>577</v>
      </c>
      <c r="B40" s="275" t="str">
        <f>IF(Content!$D$6=1,VLOOKUP(Environment!$A40,TranslationData!$A:$AB,Environment!B$1,FALSE),VLOOKUP(Environment!$A40,TranslationData!$A:$AB,Environment!B$1+14,FALSE))</f>
        <v>Waste generation and management</v>
      </c>
      <c r="C40" s="272"/>
      <c r="D40" s="172"/>
      <c r="E40" s="276"/>
      <c r="F40" s="444" t="s">
        <v>2043</v>
      </c>
      <c r="G40" s="444"/>
      <c r="H40" s="444"/>
      <c r="I40" s="444"/>
      <c r="J40" s="444"/>
    </row>
    <row r="41" spans="1:10" ht="11.25" customHeight="1" x14ac:dyDescent="0.3">
      <c r="A41" s="202" t="s">
        <v>578</v>
      </c>
      <c r="B41" s="123" t="str">
        <f>IF(Content!$D$6=1,VLOOKUP(Environment!$A41,TranslationData!$A:$AB,Environment!B$1,FALSE),VLOOKUP(Environment!$A41,TranslationData!$A:$AB,Environment!B$1+14,FALSE))</f>
        <v>Total waste generated</v>
      </c>
      <c r="C41" s="123"/>
      <c r="D41" s="52" t="str">
        <f>IF(Content!$D$6=1,VLOOKUP(Environment!$A41,TranslationData!$A:$AB,Environment!D$1,FALSE),VLOOKUP(Environment!$A41,TranslationData!$A:$AB,Environment!D$1+14,FALSE))</f>
        <v>t</v>
      </c>
      <c r="E41" s="52">
        <f>VLOOKUP(Environment!$A41,TranslationData!$A:$AB,Environment!E$1,FALSE)</f>
        <v>114776477</v>
      </c>
      <c r="F41" s="52">
        <f>VLOOKUP(Environment!$A41,TranslationData!$A:$AB,Environment!F$1,FALSE)</f>
        <v>124820135</v>
      </c>
      <c r="G41" s="52">
        <f>VLOOKUP(Environment!$A41,TranslationData!$A:$AB,Environment!G$1,FALSE)</f>
        <v>130937148</v>
      </c>
      <c r="H41" s="52">
        <f>VLOOKUP(Environment!$A41,TranslationData!$A:$AB,Environment!H$1,FALSE)</f>
        <v>131783051</v>
      </c>
      <c r="I41" s="52">
        <f>VLOOKUP(Environment!$A41,TranslationData!$A:$AB,Environment!I$1,FALSE)</f>
        <v>128296507</v>
      </c>
      <c r="J41" s="397">
        <f>VLOOKUP(Environment!$A41,TranslationData!$A:$AB,Environment!J$1,FALSE)</f>
        <v>134501927</v>
      </c>
    </row>
    <row r="42" spans="1:10" ht="11.25" customHeight="1" x14ac:dyDescent="0.3">
      <c r="A42" s="190" t="s">
        <v>579</v>
      </c>
      <c r="B42" s="94" t="str">
        <f>IF(Content!$D$6=1,VLOOKUP(Environment!$A42,TranslationData!$A:$AB,Environment!B$1,FALSE),VLOOKUP(Environment!$A42,TranslationData!$A:$AB,Environment!B$1+14,FALSE))</f>
        <v>By composition</v>
      </c>
      <c r="C42" s="141"/>
      <c r="D42" s="29"/>
      <c r="E42" s="29"/>
      <c r="F42" s="29"/>
      <c r="G42" s="29"/>
      <c r="J42" s="398"/>
    </row>
    <row r="43" spans="1:10" ht="11.25" customHeight="1" x14ac:dyDescent="0.3">
      <c r="A43" s="190" t="s">
        <v>580</v>
      </c>
      <c r="B43" s="128" t="str">
        <f>IF(Content!$D$6=1,VLOOKUP(Environment!$A43,TranslationData!$A:$AB,Environment!B$1,FALSE),VLOOKUP(Environment!$A43,TranslationData!$A:$AB,Environment!B$1+14,FALSE))</f>
        <v>Waste rock</v>
      </c>
      <c r="C43" s="125"/>
      <c r="D43" s="29" t="str">
        <f>IF(Content!$D$6=1,VLOOKUP(Environment!$A43,TranslationData!$A:$AB,Environment!D$1,FALSE),VLOOKUP(Environment!$A43,TranslationData!$A:$AB,Environment!D$1+14,FALSE))</f>
        <v>t</v>
      </c>
      <c r="E43" s="29">
        <f>VLOOKUP(Environment!$A43,TranslationData!$A:$AB,Environment!E$1,FALSE)</f>
        <v>109234592</v>
      </c>
      <c r="F43" s="29">
        <f>VLOOKUP(Environment!$A43,TranslationData!$A:$AB,Environment!F$1,FALSE)</f>
        <v>119271238</v>
      </c>
      <c r="G43" s="29">
        <f>VLOOKUP(Environment!$A43,TranslationData!$A:$AB,Environment!G$1,FALSE)</f>
        <v>124957302</v>
      </c>
      <c r="H43" s="29">
        <f>VLOOKUP(Environment!$A43,TranslationData!$A:$AB,Environment!H$1,FALSE)</f>
        <v>125754500</v>
      </c>
      <c r="I43" s="29">
        <f>VLOOKUP(Environment!$A43,TranslationData!$A:$AB,Environment!I$1,FALSE)</f>
        <v>122051670</v>
      </c>
      <c r="J43" s="399">
        <f>VLOOKUP(Environment!$A43,TranslationData!$A:$AB,Environment!J$1,FALSE)</f>
        <v>128181524</v>
      </c>
    </row>
    <row r="44" spans="1:10" ht="11.25" customHeight="1" x14ac:dyDescent="0.3">
      <c r="A44" s="190" t="s">
        <v>581</v>
      </c>
      <c r="B44" s="128" t="str">
        <f>IF(Content!$D$6=1,VLOOKUP(Environment!$A44,TranslationData!$A:$AB,Environment!B$1,FALSE),VLOOKUP(Environment!$A44,TranslationData!$A:$AB,Environment!B$1+14,FALSE))</f>
        <v>Tailings³</v>
      </c>
      <c r="C44" s="125"/>
      <c r="D44" s="29" t="str">
        <f>IF(Content!$D$6=1,VLOOKUP(Environment!$A44,TranslationData!$A:$AB,Environment!D$1,FALSE),VLOOKUP(Environment!$A44,TranslationData!$A:$AB,Environment!D$1+14,FALSE))</f>
        <v>t</v>
      </c>
      <c r="E44" s="29">
        <f>VLOOKUP(Environment!$A44,TranslationData!$A:$AB,Environment!E$1,FALSE)</f>
        <v>5538536</v>
      </c>
      <c r="F44" s="29">
        <f>VLOOKUP(Environment!$A44,TranslationData!$A:$AB,Environment!F$1,FALSE)</f>
        <v>5517738</v>
      </c>
      <c r="G44" s="29">
        <f>VLOOKUP(Environment!$A44,TranslationData!$A:$AB,Environment!G$1,FALSE)</f>
        <v>5974193</v>
      </c>
      <c r="H44" s="29">
        <f>VLOOKUP(Environment!$A44,TranslationData!$A:$AB,Environment!H$1,FALSE)</f>
        <v>6023425</v>
      </c>
      <c r="I44" s="29">
        <f>VLOOKUP(Environment!$A44,TranslationData!$A:$AB,Environment!I$1,FALSE)</f>
        <v>6240932</v>
      </c>
      <c r="J44" s="399">
        <f>VLOOKUP(Environment!$A44,TranslationData!$A:$AB,Environment!J$1,FALSE)</f>
        <v>6317118</v>
      </c>
    </row>
    <row r="45" spans="1:10" ht="11.25" customHeight="1" x14ac:dyDescent="0.3">
      <c r="A45" s="190" t="s">
        <v>584</v>
      </c>
      <c r="B45" s="128" t="str">
        <f>IF(Content!$D$6=1,VLOOKUP(Environment!$A45,TranslationData!$A:$AB,Environment!B$1,FALSE),VLOOKUP(Environment!$A45,TranslationData!$A:$AB,Environment!B$1+14,FALSE))</f>
        <v>Other waste (metal, plastic, paper, etc.)</v>
      </c>
      <c r="C45" s="125"/>
      <c r="D45" s="29" t="str">
        <f>IF(Content!$D$6=1,VLOOKUP(Environment!$A45,TranslationData!$A:$AB,Environment!D$1,FALSE),VLOOKUP(Environment!$A45,TranslationData!$A:$AB,Environment!D$1+14,FALSE))</f>
        <v>t</v>
      </c>
      <c r="E45" s="29">
        <f>VLOOKUP(Environment!$A45,TranslationData!$A:$AB,Environment!E$1,FALSE)</f>
        <v>3349</v>
      </c>
      <c r="F45" s="29">
        <f>VLOOKUP(Environment!$A45,TranslationData!$A:$AB,Environment!F$1,FALSE)</f>
        <v>31159</v>
      </c>
      <c r="G45" s="29">
        <f>VLOOKUP(Environment!$A45,TranslationData!$A:$AB,Environment!G$1,FALSE)</f>
        <v>5652</v>
      </c>
      <c r="H45" s="29">
        <f>VLOOKUP(Environment!$A45,TranslationData!$A:$AB,Environment!H$1,FALSE)</f>
        <v>5126</v>
      </c>
      <c r="I45" s="29">
        <f>VLOOKUP(Environment!$A45,TranslationData!$A:$AB,Environment!I$1,FALSE)</f>
        <v>3904</v>
      </c>
      <c r="J45" s="399">
        <f>VLOOKUP(Environment!$A45,TranslationData!$A:$AB,Environment!J$1,FALSE)</f>
        <v>3285</v>
      </c>
    </row>
    <row r="46" spans="1:10" ht="11.25" customHeight="1" x14ac:dyDescent="0.3">
      <c r="A46" s="190" t="s">
        <v>585</v>
      </c>
      <c r="B46" s="94" t="str">
        <f>IF(Content!$D$6=1,VLOOKUP(Environment!$A46,TranslationData!$A:$AB,Environment!B$1,FALSE),VLOOKUP(Environment!$A46,TranslationData!$A:$AB,Environment!B$1+14,FALSE))</f>
        <v>By waste hazard classification</v>
      </c>
      <c r="C46" s="125"/>
      <c r="D46" s="29"/>
      <c r="E46" s="29"/>
      <c r="F46" s="29"/>
      <c r="G46" s="29"/>
      <c r="J46" s="398"/>
    </row>
    <row r="47" spans="1:10" ht="11.25" customHeight="1" x14ac:dyDescent="0.3">
      <c r="A47" s="190" t="s">
        <v>586</v>
      </c>
      <c r="B47" s="128" t="str">
        <f>IF(Content!$D$6=1,VLOOKUP(Environment!$A47,TranslationData!$A:$AB,Environment!B$1,FALSE),VLOOKUP(Environment!$A47,TranslationData!$A:$AB,Environment!B$1+14,FALSE))</f>
        <v>Hazardous⁴</v>
      </c>
      <c r="C47" s="125"/>
      <c r="D47" s="29" t="str">
        <f>IF(Content!$D$6=1,VLOOKUP(Environment!$A47,TranslationData!$A:$AB,Environment!D$1,FALSE),VLOOKUP(Environment!$A47,TranslationData!$A:$AB,Environment!D$1+14,FALSE))</f>
        <v>t</v>
      </c>
      <c r="E47" s="29">
        <f>VLOOKUP(Environment!$A47,TranslationData!$A:$AB,Environment!E$1,FALSE)</f>
        <v>3174</v>
      </c>
      <c r="F47" s="29">
        <f>VLOOKUP(Environment!$A47,TranslationData!$A:$AB,Environment!F$1,FALSE)</f>
        <v>3919</v>
      </c>
      <c r="G47" s="29">
        <f>VLOOKUP(Environment!$A47,TranslationData!$A:$AB,Environment!G$1,FALSE)</f>
        <v>5459</v>
      </c>
      <c r="H47" s="29">
        <f>VLOOKUP(Environment!$A47,TranslationData!$A:$AB,Environment!H$1,FALSE)</f>
        <v>6027304</v>
      </c>
      <c r="I47" s="29">
        <f>VLOOKUP(Environment!$A47,TranslationData!$A:$AB,Environment!I$1,FALSE)</f>
        <v>6241514</v>
      </c>
      <c r="J47" s="399">
        <f>VLOOKUP(Environment!$A47,TranslationData!$A:$AB,Environment!J$1,FALSE)</f>
        <v>6317574</v>
      </c>
    </row>
    <row r="48" spans="1:10" ht="11.25" customHeight="1" x14ac:dyDescent="0.3">
      <c r="A48" s="190" t="s">
        <v>587</v>
      </c>
      <c r="B48" s="128" t="str">
        <f>IF(Content!$D$6=1,VLOOKUP(Environment!$A48,TranslationData!$A:$AB,Environment!B$1,FALSE),VLOOKUP(Environment!$A48,TranslationData!$A:$AB,Environment!B$1+14,FALSE))</f>
        <v>Non-hazardous</v>
      </c>
      <c r="C48" s="125"/>
      <c r="D48" s="29" t="str">
        <f>IF(Content!$D$6=1,VLOOKUP(Environment!$A48,TranslationData!$A:$AB,Environment!D$1,FALSE),VLOOKUP(Environment!$A48,TranslationData!$A:$AB,Environment!D$1+14,FALSE))</f>
        <v>t</v>
      </c>
      <c r="E48" s="29">
        <f>VLOOKUP(Environment!$A48,TranslationData!$A:$AB,Environment!E$1,FALSE)</f>
        <v>114773303</v>
      </c>
      <c r="F48" s="29">
        <f>VLOOKUP(Environment!$A48,TranslationData!$A:$AB,Environment!F$1,FALSE)</f>
        <v>124816216</v>
      </c>
      <c r="G48" s="29">
        <f>VLOOKUP(Environment!$A48,TranslationData!$A:$AB,Environment!G$1,FALSE)</f>
        <v>130931689</v>
      </c>
      <c r="H48" s="29">
        <f>VLOOKUP(Environment!$A48,TranslationData!$A:$AB,Environment!H$1,FALSE)</f>
        <v>125755747</v>
      </c>
      <c r="I48" s="29">
        <f>VLOOKUP(Environment!$A48,TranslationData!$A:$AB,Environment!I$1,FALSE)</f>
        <v>122054993</v>
      </c>
      <c r="J48" s="399">
        <f>VLOOKUP(Environment!$A48,TranslationData!$A:$AB,Environment!J$1,FALSE)</f>
        <v>128184353</v>
      </c>
    </row>
    <row r="49" spans="1:14" ht="11.25" customHeight="1" x14ac:dyDescent="0.3">
      <c r="A49" s="190" t="s">
        <v>588</v>
      </c>
      <c r="B49" s="123" t="str">
        <f>IF(Content!$D$6=1,VLOOKUP(Environment!$A49,TranslationData!$A:$AB,Environment!B$1,FALSE),VLOOKUP(Environment!$A49,TranslationData!$A:$AB,Environment!B$1+14,FALSE))</f>
        <v>Waste management</v>
      </c>
      <c r="C49" s="125"/>
      <c r="D49" s="29"/>
      <c r="E49" s="29"/>
      <c r="F49" s="29"/>
      <c r="G49" s="29"/>
      <c r="H49" s="29"/>
      <c r="I49" s="29"/>
      <c r="J49" s="399"/>
    </row>
    <row r="50" spans="1:14" s="69" customFormat="1" ht="11.25" customHeight="1" x14ac:dyDescent="0.3">
      <c r="A50" s="190" t="s">
        <v>589</v>
      </c>
      <c r="B50" s="128" t="str">
        <f>IF(Content!$D$6=1,VLOOKUP(Environment!$A50,TranslationData!$A:$AB,Environment!B$1,FALSE),VLOOKUP(Environment!$A50,TranslationData!$A:$AB,Environment!B$1+14,FALSE))</f>
        <v>Waste disposed</v>
      </c>
      <c r="C50" s="67"/>
      <c r="D50" s="29" t="str">
        <f>IF(Content!$D$6=1,VLOOKUP(Environment!$A50,TranslationData!$A:$AB,Environment!D$1,FALSE),VLOOKUP(Environment!$A50,TranslationData!$A:$AB,Environment!D$1+14,FALSE))</f>
        <v>t</v>
      </c>
      <c r="E50" s="29">
        <f>VLOOKUP(Environment!$A50,TranslationData!$A:$AB,Environment!E$1,FALSE)</f>
        <v>110069884</v>
      </c>
      <c r="F50" s="29">
        <f>VLOOKUP(Environment!$A50,TranslationData!$A:$AB,Environment!F$1,FALSE)</f>
        <v>119548537</v>
      </c>
      <c r="G50" s="29">
        <f>VLOOKUP(Environment!$A50,TranslationData!$A:$AB,Environment!G$1,FALSE)</f>
        <v>124844436</v>
      </c>
      <c r="H50" s="29">
        <f>VLOOKUP(Environment!$A50,TranslationData!$A:$AB,Environment!H$1,FALSE)</f>
        <v>118794261</v>
      </c>
      <c r="I50" s="29">
        <f>VLOOKUP(Environment!$A50,TranslationData!$A:$AB,Environment!I$1,FALSE)</f>
        <v>118614083</v>
      </c>
      <c r="J50" s="399">
        <f>VLOOKUP(Environment!$A50,TranslationData!$A:$AB,Environment!J$1,FALSE)</f>
        <v>124605908</v>
      </c>
      <c r="K50" s="15"/>
      <c r="L50" s="15"/>
      <c r="M50" s="15"/>
      <c r="N50" s="15"/>
    </row>
    <row r="51" spans="1:14" ht="11.25" customHeight="1" x14ac:dyDescent="0.3">
      <c r="A51" s="190" t="s">
        <v>590</v>
      </c>
      <c r="B51" s="120" t="str">
        <f>IF(Content!$D$6=1,VLOOKUP(Environment!$A51,TranslationData!$A:$AB,Environment!B$1,FALSE),VLOOKUP(Environment!$A51,TranslationData!$A:$AB,Environment!B$1+14,FALSE))</f>
        <v>Hazardous</v>
      </c>
      <c r="C51" s="125"/>
      <c r="D51" s="29" t="str">
        <f>IF(Content!$D$6=1,VLOOKUP(Environment!$A51,TranslationData!$A:$AB,Environment!D$1,FALSE),VLOOKUP(Environment!$A51,TranslationData!$A:$AB,Environment!D$1+14,FALSE))</f>
        <v>t</v>
      </c>
      <c r="E51" s="29">
        <f>VLOOKUP(Environment!$A51,TranslationData!$A:$AB,Environment!E$1,FALSE)</f>
        <v>2758</v>
      </c>
      <c r="F51" s="29">
        <f>VLOOKUP(Environment!$A51,TranslationData!$A:$AB,Environment!F$1,FALSE)</f>
        <v>728</v>
      </c>
      <c r="G51" s="29">
        <f>VLOOKUP(Environment!$A51,TranslationData!$A:$AB,Environment!G$1,FALSE)</f>
        <v>698</v>
      </c>
      <c r="H51" s="29">
        <f>VLOOKUP(Environment!$A51,TranslationData!$A:$AB,Environment!H$1,FALSE)</f>
        <v>6023960</v>
      </c>
      <c r="I51" s="29">
        <f>VLOOKUP(Environment!$A51,TranslationData!$A:$AB,Environment!I$1,FALSE)</f>
        <v>6240830</v>
      </c>
      <c r="J51" s="399">
        <f>VLOOKUP(Environment!$A51,TranslationData!$A:$AB,Environment!J$1,FALSE)</f>
        <v>6317117</v>
      </c>
    </row>
    <row r="52" spans="1:14" ht="11.25" customHeight="1" x14ac:dyDescent="0.3">
      <c r="A52" s="190" t="s">
        <v>591</v>
      </c>
      <c r="B52" s="120" t="str">
        <f>IF(Content!$D$6=1,VLOOKUP(Environment!$A52,TranslationData!$A:$AB,Environment!B$1,FALSE),VLOOKUP(Environment!$A52,TranslationData!$A:$AB,Environment!B$1+14,FALSE))</f>
        <v>Non-hazardous</v>
      </c>
      <c r="C52" s="125"/>
      <c r="D52" s="29" t="str">
        <f>IF(Content!$D$6=1,VLOOKUP(Environment!$A52,TranslationData!$A:$AB,Environment!D$1,FALSE),VLOOKUP(Environment!$A52,TranslationData!$A:$AB,Environment!D$1+14,FALSE))</f>
        <v>t</v>
      </c>
      <c r="E52" s="29">
        <f>VLOOKUP(Environment!$A52,TranslationData!$A:$AB,Environment!E$1,FALSE)</f>
        <v>110067126</v>
      </c>
      <c r="F52" s="29">
        <f>VLOOKUP(Environment!$A52,TranslationData!$A:$AB,Environment!F$1,FALSE)</f>
        <v>119547808</v>
      </c>
      <c r="G52" s="29">
        <f>VLOOKUP(Environment!$A52,TranslationData!$A:$AB,Environment!G$1,FALSE)</f>
        <v>124843739</v>
      </c>
      <c r="H52" s="29">
        <f>VLOOKUP(Environment!$A52,TranslationData!$A:$AB,Environment!H$1,FALSE)</f>
        <v>112770301</v>
      </c>
      <c r="I52" s="29">
        <f>VLOOKUP(Environment!$A52,TranslationData!$A:$AB,Environment!I$1,FALSE)</f>
        <v>112373253</v>
      </c>
      <c r="J52" s="399">
        <f>VLOOKUP(Environment!$A52,TranslationData!$A:$AB,Environment!J$1,FALSE)</f>
        <v>118288791</v>
      </c>
    </row>
    <row r="53" spans="1:14" s="69" customFormat="1" ht="11.25" customHeight="1" x14ac:dyDescent="0.3">
      <c r="A53" s="190" t="s">
        <v>592</v>
      </c>
      <c r="B53" s="128" t="str">
        <f>IF(Content!$D$6=1,VLOOKUP(Environment!$A53,TranslationData!$A:$AB,Environment!B$1,FALSE),VLOOKUP(Environment!$A53,TranslationData!$A:$AB,Environment!B$1+14,FALSE))</f>
        <v>Waste diverted from disposal, including:</v>
      </c>
      <c r="C53" s="67"/>
      <c r="D53" s="29" t="str">
        <f>IF(Content!$D$6=1,VLOOKUP(Environment!$A53,TranslationData!$A:$AB,Environment!D$1,FALSE),VLOOKUP(Environment!$A53,TranslationData!$A:$AB,Environment!D$1+14,FALSE))</f>
        <v>t</v>
      </c>
      <c r="E53" s="29">
        <f>VLOOKUP(Environment!$A53,TranslationData!$A:$AB,Environment!E$1,FALSE)</f>
        <v>4707904</v>
      </c>
      <c r="F53" s="29">
        <f>VLOOKUP(Environment!$A53,TranslationData!$A:$AB,Environment!F$1,FALSE)</f>
        <v>5271509</v>
      </c>
      <c r="G53" s="29">
        <f>VLOOKUP(Environment!$A53,TranslationData!$A:$AB,Environment!G$1,FALSE)</f>
        <v>6093589</v>
      </c>
      <c r="H53" s="29">
        <f>VLOOKUP(Environment!$A53,TranslationData!$A:$AB,Environment!H$1,FALSE)</f>
        <v>13519423</v>
      </c>
      <c r="I53" s="29">
        <f>VLOOKUP(Environment!$A53,TranslationData!$A:$AB,Environment!I$1,FALSE)</f>
        <v>9682565</v>
      </c>
      <c r="J53" s="399">
        <f>VLOOKUP(Environment!$A53,TranslationData!$A:$AB,Environment!J$1,FALSE)</f>
        <v>10462079</v>
      </c>
      <c r="K53" s="15"/>
      <c r="L53" s="15"/>
      <c r="M53" s="15"/>
      <c r="N53" s="15"/>
    </row>
    <row r="54" spans="1:14" s="69" customFormat="1" ht="11.25" customHeight="1" x14ac:dyDescent="0.3">
      <c r="A54" s="190" t="s">
        <v>593</v>
      </c>
      <c r="B54" s="120" t="str">
        <f>IF(Content!$D$6=1,VLOOKUP(Environment!$A54,TranslationData!$A:$AB,Environment!B$1,FALSE),VLOOKUP(Environment!$A54,TranslationData!$A:$AB,Environment!B$1+14,FALSE))</f>
        <v>Waste neutralised</v>
      </c>
      <c r="C54" s="67"/>
      <c r="D54" s="29" t="str">
        <f>IF(Content!$D$6=1,VLOOKUP(Environment!$A54,TranslationData!$A:$AB,Environment!D$1,FALSE),VLOOKUP(Environment!$A54,TranslationData!$A:$AB,Environment!D$1+14,FALSE))</f>
        <v>t</v>
      </c>
      <c r="E54" s="29">
        <f>VLOOKUP(Environment!$A54,TranslationData!$A:$AB,Environment!E$1,FALSE)</f>
        <v>11</v>
      </c>
      <c r="F54" s="29">
        <f>VLOOKUP(Environment!$A54,TranslationData!$A:$AB,Environment!F$1,FALSE)</f>
        <v>28</v>
      </c>
      <c r="G54" s="29">
        <f>VLOOKUP(Environment!$A54,TranslationData!$A:$AB,Environment!G$1,FALSE)</f>
        <v>1194</v>
      </c>
      <c r="H54" s="96">
        <f>VLOOKUP(Environment!$A54,TranslationData!$A:$AB,Environment!H$1,FALSE)</f>
        <v>0</v>
      </c>
      <c r="I54" s="29">
        <f>VLOOKUP(Environment!$A54,TranslationData!$A:$AB,Environment!I$1,FALSE)</f>
        <v>48</v>
      </c>
      <c r="J54" s="399">
        <f>VLOOKUP(Environment!$A54,TranslationData!$A:$AB,Environment!J$1,FALSE)</f>
        <v>49</v>
      </c>
      <c r="K54" s="15"/>
      <c r="L54" s="15"/>
      <c r="M54" s="15"/>
      <c r="N54" s="15"/>
    </row>
    <row r="55" spans="1:14" ht="11.25" customHeight="1" x14ac:dyDescent="0.3">
      <c r="A55" s="190" t="s">
        <v>594</v>
      </c>
      <c r="B55" s="153" t="str">
        <f>IF(Content!$D$6=1,VLOOKUP(Environment!$A55,TranslationData!$A:$AB,Environment!B$1,FALSE),VLOOKUP(Environment!$A55,TranslationData!$A:$AB,Environment!B$1+14,FALSE))</f>
        <v>Hazardous</v>
      </c>
      <c r="C55" s="125"/>
      <c r="D55" s="29" t="str">
        <f>IF(Content!$D$6=1,VLOOKUP(Environment!$A55,TranslationData!$A:$AB,Environment!D$1,FALSE),VLOOKUP(Environment!$A55,TranslationData!$A:$AB,Environment!D$1+14,FALSE))</f>
        <v>t</v>
      </c>
      <c r="E55" s="29">
        <f>VLOOKUP(Environment!$A55,TranslationData!$A:$AB,Environment!E$1,FALSE)</f>
        <v>11</v>
      </c>
      <c r="F55" s="29">
        <f>VLOOKUP(Environment!$A55,TranslationData!$A:$AB,Environment!F$1,FALSE)</f>
        <v>28</v>
      </c>
      <c r="G55" s="29">
        <f>VLOOKUP(Environment!$A55,TranslationData!$A:$AB,Environment!G$1,FALSE)</f>
        <v>1194</v>
      </c>
      <c r="H55" s="96">
        <f>VLOOKUP(Environment!$A55,TranslationData!$A:$AB,Environment!H$1,FALSE)</f>
        <v>0</v>
      </c>
      <c r="I55" s="29">
        <f>VLOOKUP(Environment!$A55,TranslationData!$A:$AB,Environment!I$1,FALSE)</f>
        <v>20</v>
      </c>
      <c r="J55" s="399">
        <f>VLOOKUP(Environment!$A55,TranslationData!$A:$AB,Environment!J$1,FALSE)</f>
        <v>13</v>
      </c>
    </row>
    <row r="56" spans="1:14" ht="11.25" customHeight="1" x14ac:dyDescent="0.3">
      <c r="A56" s="190" t="s">
        <v>595</v>
      </c>
      <c r="B56" s="153" t="str">
        <f>IF(Content!$D$6=1,VLOOKUP(Environment!$A56,TranslationData!$A:$AB,Environment!B$1,FALSE),VLOOKUP(Environment!$A56,TranslationData!$A:$AB,Environment!B$1+14,FALSE))</f>
        <v>Non-hazardous</v>
      </c>
      <c r="C56" s="125"/>
      <c r="D56" s="29" t="str">
        <f>IF(Content!$D$6=1,VLOOKUP(Environment!$A56,TranslationData!$A:$AB,Environment!D$1,FALSE),VLOOKUP(Environment!$A56,TranslationData!$A:$AB,Environment!D$1+14,FALSE))</f>
        <v>t</v>
      </c>
      <c r="E56" s="96">
        <f>VLOOKUP(Environment!$A56,TranslationData!$A:$AB,Environment!E$1,FALSE)</f>
        <v>0</v>
      </c>
      <c r="F56" s="96">
        <f>VLOOKUP(Environment!$A56,TranslationData!$A:$AB,Environment!F$1,FALSE)</f>
        <v>0</v>
      </c>
      <c r="G56" s="96">
        <f>VLOOKUP(Environment!$A56,TranslationData!$A:$AB,Environment!G$1,FALSE)</f>
        <v>0</v>
      </c>
      <c r="H56" s="96">
        <f>VLOOKUP(Environment!$A56,TranslationData!$A:$AB,Environment!H$1,FALSE)</f>
        <v>0</v>
      </c>
      <c r="I56" s="29">
        <f>VLOOKUP(Environment!$A56,TranslationData!$A:$AB,Environment!I$1,FALSE)</f>
        <v>28</v>
      </c>
      <c r="J56" s="399">
        <f>VLOOKUP(Environment!$A56,TranslationData!$A:$AB,Environment!J$1,FALSE)</f>
        <v>36</v>
      </c>
    </row>
    <row r="57" spans="1:14" ht="11.25" customHeight="1" x14ac:dyDescent="0.3">
      <c r="A57" s="190" t="s">
        <v>596</v>
      </c>
      <c r="B57" s="120" t="str">
        <f>IF(Content!$D$6=1,VLOOKUP(Environment!$A57,TranslationData!$A:$AB,Environment!B$1,FALSE),VLOOKUP(Environment!$A57,TranslationData!$A:$AB,Environment!B$1+14,FALSE))</f>
        <v>Waste reused and recycled</v>
      </c>
      <c r="C57" s="125"/>
      <c r="D57" s="29" t="str">
        <f>IF(Content!$D$6=1,VLOOKUP(Environment!$A57,TranslationData!$A:$AB,Environment!D$1,FALSE),VLOOKUP(Environment!$A57,TranslationData!$A:$AB,Environment!D$1+14,FALSE))</f>
        <v>t</v>
      </c>
      <c r="E57" s="29">
        <f>VLOOKUP(Environment!$A57,TranslationData!$A:$AB,Environment!E$1,FALSE)</f>
        <v>4707893</v>
      </c>
      <c r="F57" s="29">
        <f>VLOOKUP(Environment!$A57,TranslationData!$A:$AB,Environment!F$1,FALSE)</f>
        <v>5271482</v>
      </c>
      <c r="G57" s="29">
        <f>VLOOKUP(Environment!$A57,TranslationData!$A:$AB,Environment!G$1,FALSE)</f>
        <v>6092395</v>
      </c>
      <c r="H57" s="29">
        <f>VLOOKUP(Environment!$A57,TranslationData!$A:$AB,Environment!H$1,FALSE)</f>
        <v>13519423</v>
      </c>
      <c r="I57" s="29">
        <f>VLOOKUP(Environment!$A57,TranslationData!$A:$AB,Environment!I$1,FALSE)</f>
        <v>9682517</v>
      </c>
      <c r="J57" s="399">
        <f>VLOOKUP(Environment!$A57,TranslationData!$A:$AB,Environment!J$1,FALSE)</f>
        <v>10461593</v>
      </c>
    </row>
    <row r="58" spans="1:14" ht="11.25" customHeight="1" x14ac:dyDescent="0.3">
      <c r="A58" s="190" t="s">
        <v>597</v>
      </c>
      <c r="B58" s="153" t="str">
        <f>IF(Content!$D$6=1,VLOOKUP(Environment!$A58,TranslationData!$A:$AB,Environment!B$1,FALSE),VLOOKUP(Environment!$A58,TranslationData!$A:$AB,Environment!B$1+14,FALSE))</f>
        <v>Hazardous</v>
      </c>
      <c r="C58" s="125"/>
      <c r="D58" s="29" t="str">
        <f>IF(Content!$D$6=1,VLOOKUP(Environment!$A58,TranslationData!$A:$AB,Environment!D$1,FALSE),VLOOKUP(Environment!$A58,TranslationData!$A:$AB,Environment!D$1+14,FALSE))</f>
        <v>t</v>
      </c>
      <c r="E58" s="29">
        <f>VLOOKUP(Environment!$A58,TranslationData!$A:$AB,Environment!E$1,FALSE)</f>
        <v>865</v>
      </c>
      <c r="F58" s="29">
        <f>VLOOKUP(Environment!$A58,TranslationData!$A:$AB,Environment!F$1,FALSE)</f>
        <v>3074</v>
      </c>
      <c r="G58" s="29">
        <f>VLOOKUP(Environment!$A58,TranslationData!$A:$AB,Environment!G$1,FALSE)</f>
        <v>3537</v>
      </c>
      <c r="H58" s="29">
        <f>VLOOKUP(Environment!$A58,TranslationData!$A:$AB,Environment!H$1,FALSE)</f>
        <v>1119</v>
      </c>
      <c r="I58" s="29">
        <f>VLOOKUP(Environment!$A58,TranslationData!$A:$AB,Environment!I$1,FALSE)</f>
        <v>672</v>
      </c>
      <c r="J58" s="399">
        <f>VLOOKUP(Environment!$A58,TranslationData!$A:$AB,Environment!J$1,FALSE)</f>
        <v>492</v>
      </c>
    </row>
    <row r="59" spans="1:14" ht="11.25" customHeight="1" x14ac:dyDescent="0.3">
      <c r="A59" s="190" t="s">
        <v>598</v>
      </c>
      <c r="B59" s="153" t="str">
        <f>IF(Content!$D$6=1,VLOOKUP(Environment!$A59,TranslationData!$A:$AB,Environment!B$1,FALSE),VLOOKUP(Environment!$A59,TranslationData!$A:$AB,Environment!B$1+14,FALSE))</f>
        <v>Non-hazardous</v>
      </c>
      <c r="C59" s="125"/>
      <c r="D59" s="29" t="str">
        <f>IF(Content!$D$6=1,VLOOKUP(Environment!$A59,TranslationData!$A:$AB,Environment!D$1,FALSE),VLOOKUP(Environment!$A59,TranslationData!$A:$AB,Environment!D$1+14,FALSE))</f>
        <v>t</v>
      </c>
      <c r="E59" s="29">
        <f>VLOOKUP(Environment!$A59,TranslationData!$A:$AB,Environment!E$1,FALSE)</f>
        <v>4707028</v>
      </c>
      <c r="F59" s="29">
        <f>VLOOKUP(Environment!$A59,TranslationData!$A:$AB,Environment!F$1,FALSE)</f>
        <v>5268408</v>
      </c>
      <c r="G59" s="29">
        <f>VLOOKUP(Environment!$A59,TranslationData!$A:$AB,Environment!G$1,FALSE)</f>
        <v>6088858</v>
      </c>
      <c r="H59" s="29">
        <f>VLOOKUP(Environment!$A59,TranslationData!$A:$AB,Environment!H$1,FALSE)</f>
        <v>13518304</v>
      </c>
      <c r="I59" s="29">
        <f>VLOOKUP(Environment!$A59,TranslationData!$A:$AB,Environment!I$1,FALSE)</f>
        <v>9681845</v>
      </c>
      <c r="J59" s="399">
        <f>VLOOKUP(Environment!$A59,TranslationData!$A:$AB,Environment!J$1,FALSE)</f>
        <v>10461101</v>
      </c>
    </row>
    <row r="60" spans="1:14" ht="11.25" customHeight="1" x14ac:dyDescent="0.3">
      <c r="A60" s="190" t="s">
        <v>2492</v>
      </c>
      <c r="B60" s="120" t="str">
        <f>IF(Content!$D$6=1,VLOOKUP(Environment!$A60,TranslationData!$A:$AB,Environment!B$1,FALSE),VLOOKUP(Environment!$A60,TranslationData!$A:$AB,Environment!B$1+14,FALSE))</f>
        <v>Waste accumulated for further reuse and recycling</v>
      </c>
      <c r="C60" s="125"/>
      <c r="D60" s="29" t="str">
        <f>IF(Content!$D$6=1,VLOOKUP(Environment!$A60,TranslationData!$A:$AB,Environment!D$1,FALSE),VLOOKUP(Environment!$A60,TranslationData!$A:$AB,Environment!D$1+14,FALSE))</f>
        <v>t</v>
      </c>
      <c r="E60" s="29">
        <f>VLOOKUP(Environment!$A60,TranslationData!$A:$AB,Environment!E$1,FALSE)</f>
        <v>2</v>
      </c>
      <c r="F60" s="29">
        <f>VLOOKUP(Environment!$A60,TranslationData!$A:$AB,Environment!F$1,FALSE)</f>
        <v>961</v>
      </c>
      <c r="G60" s="29">
        <f>VLOOKUP(Environment!$A60,TranslationData!$A:$AB,Environment!G$1,FALSE)</f>
        <v>228</v>
      </c>
      <c r="H60" s="29">
        <f>VLOOKUP(Environment!$A60,TranslationData!$A:$AB,Environment!H$1,FALSE)</f>
        <v>309</v>
      </c>
      <c r="I60" s="29">
        <f>VLOOKUP(Environment!$A60,TranslationData!$A:$AB,Environment!I$1,FALSE)</f>
        <v>126</v>
      </c>
      <c r="J60" s="399">
        <f>VLOOKUP(Environment!$A60,TranslationData!$A:$AB,Environment!J$1,FALSE)</f>
        <v>438</v>
      </c>
    </row>
    <row r="61" spans="1:14" ht="11.25" customHeight="1" x14ac:dyDescent="0.3">
      <c r="A61" s="190" t="s">
        <v>2493</v>
      </c>
      <c r="B61" s="153" t="str">
        <f>IF(Content!$D$6=1,VLOOKUP(Environment!$A61,TranslationData!$A:$AB,Environment!B$1,FALSE),VLOOKUP(Environment!$A61,TranslationData!$A:$AB,Environment!B$1+14,FALSE))</f>
        <v>Hazardous</v>
      </c>
      <c r="C61" s="125"/>
      <c r="D61" s="29" t="str">
        <f>IF(Content!$D$6=1,VLOOKUP(Environment!$A61,TranslationData!$A:$AB,Environment!D$1,FALSE),VLOOKUP(Environment!$A61,TranslationData!$A:$AB,Environment!D$1+14,FALSE))</f>
        <v>t</v>
      </c>
      <c r="E61" s="29">
        <f>VLOOKUP(Environment!$A61,TranslationData!$A:$AB,Environment!E$1,FALSE)</f>
        <v>2</v>
      </c>
      <c r="F61" s="29">
        <f>VLOOKUP(Environment!$A61,TranslationData!$A:$AB,Environment!F$1,FALSE)</f>
        <v>961</v>
      </c>
      <c r="G61" s="29">
        <f>VLOOKUP(Environment!$A61,TranslationData!$A:$AB,Environment!G$1,FALSE)</f>
        <v>37</v>
      </c>
      <c r="H61" s="29">
        <f>VLOOKUP(Environment!$A61,TranslationData!$A:$AB,Environment!H$1,FALSE)</f>
        <v>98</v>
      </c>
      <c r="I61" s="29">
        <f>VLOOKUP(Environment!$A61,TranslationData!$A:$AB,Environment!I$1,FALSE)</f>
        <v>4</v>
      </c>
      <c r="J61" s="393">
        <f>VLOOKUP(Environment!$A61,TranslationData!$A:$AB,Environment!J$1,FALSE)</f>
        <v>0</v>
      </c>
    </row>
    <row r="62" spans="1:14" ht="11.25" customHeight="1" x14ac:dyDescent="0.3">
      <c r="A62" s="190" t="s">
        <v>2494</v>
      </c>
      <c r="B62" s="153" t="str">
        <f>IF(Content!$D$6=1,VLOOKUP(Environment!$A62,TranslationData!$A:$AB,Environment!B$1,FALSE),VLOOKUP(Environment!$A62,TranslationData!$A:$AB,Environment!B$1+14,FALSE))</f>
        <v>Non-hazardous</v>
      </c>
      <c r="C62" s="125"/>
      <c r="D62" s="29" t="str">
        <f>IF(Content!$D$6=1,VLOOKUP(Environment!$A62,TranslationData!$A:$AB,Environment!D$1,FALSE),VLOOKUP(Environment!$A62,TranslationData!$A:$AB,Environment!D$1+14,FALSE))</f>
        <v>t</v>
      </c>
      <c r="E62" s="96">
        <f>VLOOKUP(Environment!$A62,TranslationData!$A:$AB,Environment!E$1,FALSE)</f>
        <v>0</v>
      </c>
      <c r="F62" s="96">
        <f>VLOOKUP(Environment!$A62,TranslationData!$A:$AB,Environment!F$1,FALSE)</f>
        <v>0</v>
      </c>
      <c r="G62" s="29">
        <f>VLOOKUP(Environment!$A62,TranslationData!$A:$AB,Environment!G$1,FALSE)</f>
        <v>191</v>
      </c>
      <c r="H62" s="29">
        <f>VLOOKUP(Environment!$A62,TranslationData!$A:$AB,Environment!H$1,FALSE)</f>
        <v>211</v>
      </c>
      <c r="I62" s="29">
        <f>VLOOKUP(Environment!$A62,TranslationData!$A:$AB,Environment!I$1,FALSE)</f>
        <v>122</v>
      </c>
      <c r="J62" s="399">
        <f>VLOOKUP(Environment!$A62,TranslationData!$A:$AB,Environment!J$1,FALSE)</f>
        <v>438</v>
      </c>
    </row>
    <row r="63" spans="1:14" ht="11.25" customHeight="1" x14ac:dyDescent="0.3">
      <c r="A63" s="202" t="s">
        <v>599</v>
      </c>
      <c r="B63" s="123" t="str">
        <f>IF(Content!$D$6=1,VLOOKUP(Environment!$A63,TranslationData!$A:$AB,Environment!B$1,FALSE),VLOOKUP(Environment!$A63,TranslationData!$A:$AB,Environment!B$1+14,FALSE))</f>
        <v>Percentage of waste reused of total waste generated</v>
      </c>
      <c r="C63" s="19"/>
      <c r="D63" s="52" t="str">
        <f>IF(Content!$D$6=1,VLOOKUP(Environment!$A63,TranslationData!$A:$AB,Environment!D$1,FALSE),VLOOKUP(Environment!$A63,TranslationData!$A:$AB,Environment!D$1+14,FALSE))</f>
        <v>%</v>
      </c>
      <c r="E63" s="52">
        <f>VLOOKUP(Environment!$A63,TranslationData!$A:$AB,Environment!E$1,FALSE)</f>
        <v>4</v>
      </c>
      <c r="F63" s="52">
        <f>VLOOKUP(Environment!$A63,TranslationData!$A:$AB,Environment!F$1,FALSE)</f>
        <v>4</v>
      </c>
      <c r="G63" s="52">
        <f>VLOOKUP(Environment!$A63,TranslationData!$A:$AB,Environment!G$1,FALSE)</f>
        <v>5</v>
      </c>
      <c r="H63" s="52">
        <f>VLOOKUP(Environment!$A63,TranslationData!$A:$AB,Environment!H$1,FALSE)</f>
        <v>10</v>
      </c>
      <c r="I63" s="52">
        <f>VLOOKUP(Environment!$A63,TranslationData!$A:$AB,Environment!I$1,FALSE)</f>
        <v>8</v>
      </c>
      <c r="J63" s="397">
        <f>VLOOKUP(Environment!$A63,TranslationData!$A:$AB,Environment!J$1,FALSE)</f>
        <v>8</v>
      </c>
    </row>
    <row r="64" spans="1:14" ht="11.25" customHeight="1" x14ac:dyDescent="0.3">
      <c r="A64" s="190" t="s">
        <v>600</v>
      </c>
      <c r="B64" s="120" t="str">
        <f>IF(Content!$D$6=1,VLOOKUP(Environment!$A64,TranslationData!$A:$AB,Environment!B$1,FALSE),VLOOKUP(Environment!$A64,TranslationData!$A:$AB,Environment!B$1+14,FALSE))</f>
        <v>Percentage of mineral waste reused of total waste generated</v>
      </c>
      <c r="C64" s="125"/>
      <c r="D64" s="29" t="str">
        <f>IF(Content!$D$6=1,VLOOKUP(Environment!$A64,TranslationData!$A:$AB,Environment!D$1,FALSE),VLOOKUP(Environment!$A64,TranslationData!$A:$AB,Environment!D$1+14,FALSE))</f>
        <v>%</v>
      </c>
      <c r="E64" s="29">
        <f>VLOOKUP(Environment!$A64,TranslationData!$A:$AB,Environment!E$1,FALSE)</f>
        <v>4</v>
      </c>
      <c r="F64" s="29">
        <f>VLOOKUP(Environment!$A64,TranslationData!$A:$AB,Environment!F$1,FALSE)</f>
        <v>4</v>
      </c>
      <c r="G64" s="29">
        <f>VLOOKUP(Environment!$A64,TranslationData!$A:$AB,Environment!G$1,FALSE)</f>
        <v>5</v>
      </c>
      <c r="H64" s="29">
        <f>VLOOKUP(Environment!$A64,TranslationData!$A:$AB,Environment!H$1,FALSE)</f>
        <v>10</v>
      </c>
      <c r="I64" s="29">
        <f>VLOOKUP(Environment!$A64,TranslationData!$A:$AB,Environment!I$1,FALSE)</f>
        <v>8</v>
      </c>
      <c r="J64" s="399">
        <f>VLOOKUP(Environment!$A64,TranslationData!$A:$AB,Environment!J$1,FALSE)</f>
        <v>8</v>
      </c>
    </row>
    <row r="65" spans="1:10" ht="11.25" customHeight="1" x14ac:dyDescent="0.3">
      <c r="A65" s="190" t="s">
        <v>601</v>
      </c>
      <c r="B65" s="120" t="str">
        <f>IF(Content!$D$6=1,VLOOKUP(Environment!$A65,TranslationData!$A:$AB,Environment!B$1,FALSE),VLOOKUP(Environment!$A65,TranslationData!$A:$AB,Environment!B$1+14,FALSE))</f>
        <v>Percentage of non-mineral waste reused of total waste generated</v>
      </c>
      <c r="C65" s="125"/>
      <c r="D65" s="29" t="str">
        <f>IF(Content!$D$6=1,VLOOKUP(Environment!$A65,TranslationData!$A:$AB,Environment!D$1,FALSE),VLOOKUP(Environment!$A65,TranslationData!$A:$AB,Environment!D$1+14,FALSE))</f>
        <v>%</v>
      </c>
      <c r="E65" s="29">
        <f>VLOOKUP(Environment!$A65,TranslationData!$A:$AB,Environment!E$1,FALSE)</f>
        <v>61</v>
      </c>
      <c r="F65" s="29">
        <f>VLOOKUP(Environment!$A65,TranslationData!$A:$AB,Environment!F$1,FALSE)</f>
        <v>57</v>
      </c>
      <c r="G65" s="29">
        <f>VLOOKUP(Environment!$A65,TranslationData!$A:$AB,Environment!G$1,FALSE)</f>
        <v>76</v>
      </c>
      <c r="H65" s="29">
        <f>VLOOKUP(Environment!$A65,TranslationData!$A:$AB,Environment!H$1,FALSE)</f>
        <v>81</v>
      </c>
      <c r="I65" s="29">
        <f>VLOOKUP(Environment!$A65,TranslationData!$A:$AB,Environment!I$1,FALSE)</f>
        <v>80</v>
      </c>
      <c r="J65" s="399">
        <f>VLOOKUP(Environment!$A65,TranslationData!$A:$AB,Environment!J$1,FALSE)</f>
        <v>61</v>
      </c>
    </row>
    <row r="66" spans="1:10" ht="11.25" customHeight="1" x14ac:dyDescent="0.3">
      <c r="A66" s="190"/>
      <c r="B66" s="120"/>
      <c r="C66" s="125"/>
      <c r="D66" s="29"/>
      <c r="E66" s="29"/>
      <c r="F66" s="29"/>
    </row>
    <row r="67" spans="1:10" ht="24.9" customHeight="1" x14ac:dyDescent="0.2">
      <c r="A67" s="190"/>
      <c r="B67" s="120"/>
      <c r="C67" s="125"/>
      <c r="D67" s="29"/>
      <c r="E67" s="351"/>
      <c r="F67" s="447" t="s">
        <v>2043</v>
      </c>
      <c r="G67" s="447"/>
      <c r="H67" s="447"/>
      <c r="I67" s="447"/>
      <c r="J67" s="447"/>
    </row>
    <row r="68" spans="1:10" ht="35.25" customHeight="1" x14ac:dyDescent="0.25">
      <c r="A68" s="190" t="s">
        <v>602</v>
      </c>
      <c r="B68" s="149" t="str">
        <f>IF(Content!$D$6=1,VLOOKUP(Environment!$A68,TranslationData!$A:$AB,Environment!B$1,FALSE),VLOOKUP(Environment!$A68,TranslationData!$A:$AB,Environment!B$1+14,FALSE))</f>
        <v>Waste management in onsite/offsite breakdown in 2024</v>
      </c>
      <c r="C68" s="28"/>
      <c r="D68" s="33"/>
      <c r="E68" s="28"/>
      <c r="F68" s="33"/>
      <c r="G68" s="157"/>
      <c r="H68" s="157" t="str">
        <f>IF(Content!$D$6=1,VLOOKUP(Environment!$A68,TranslationData!$A:$AB,Environment!H$1,FALSE),VLOOKUP(Environment!$A68,TranslationData!$A:$AB,Environment!H$1+14,FALSE))</f>
        <v>Offsite</v>
      </c>
      <c r="I68" s="157" t="str">
        <f>IF(Content!$D$6=1,VLOOKUP(Environment!$A68,TranslationData!$A:$AB,Environment!I$1,FALSE),VLOOKUP(Environment!$A68,TranslationData!$A:$AB,Environment!I$1+14,FALSE))</f>
        <v>Onsite</v>
      </c>
      <c r="J68" s="157" t="str">
        <f>IF(Content!$D$6=1,VLOOKUP(Environment!$A68,TranslationData!$A:$AB,Environment!J$1,FALSE),VLOOKUP(Environment!$A68,TranslationData!$A:$AC,Environment!J$1+14,FALSE))</f>
        <v>Total</v>
      </c>
    </row>
    <row r="69" spans="1:10" ht="11.25" customHeight="1" x14ac:dyDescent="0.3">
      <c r="A69" s="190"/>
      <c r="B69" s="43"/>
      <c r="C69" s="7"/>
      <c r="D69" s="29"/>
      <c r="E69" s="29"/>
      <c r="F69" s="29"/>
      <c r="G69" s="29"/>
      <c r="H69" s="29"/>
      <c r="I69" s="29"/>
      <c r="J69" s="399"/>
    </row>
    <row r="70" spans="1:10" s="69" customFormat="1" ht="11.25" customHeight="1" x14ac:dyDescent="0.2">
      <c r="A70" s="190" t="s">
        <v>603</v>
      </c>
      <c r="B70" s="34" t="str">
        <f>IF(Content!$D$6=1,VLOOKUP(Environment!$A70,TranslationData!$A:$AB,Environment!B$1,FALSE),VLOOKUP(Environment!$A70,TranslationData!$A:$AB,Environment!B$1+14,FALSE))</f>
        <v>Waste disposed, including:</v>
      </c>
      <c r="C70" s="67"/>
      <c r="D70" s="52" t="str">
        <f>IF(Content!$D$6=1,VLOOKUP(Environment!$A70,TranslationData!$A:$AB,Environment!D$1,FALSE),VLOOKUP(Environment!$A70,TranslationData!$A:$AB,Environment!D$1+14,FALSE))</f>
        <v>t</v>
      </c>
      <c r="E70" s="70"/>
      <c r="F70" s="100"/>
      <c r="G70" s="100"/>
      <c r="H70" s="100">
        <f>VLOOKUP(Environment!$A70,TranslationData!$A:$AB,Environment!H$1,FALSE)</f>
        <v>911</v>
      </c>
      <c r="I70" s="101">
        <f>VLOOKUP(Environment!$A70,TranslationData!$A:$AB,Environment!I$1,FALSE)</f>
        <v>124604997</v>
      </c>
      <c r="J70" s="400">
        <f>VLOOKUP(Environment!$A70,TranslationData!$A:$AB,Environment!J$1,FALSE)</f>
        <v>124605908</v>
      </c>
    </row>
    <row r="71" spans="1:10" ht="11.25" customHeight="1" x14ac:dyDescent="0.2">
      <c r="A71" s="190" t="s">
        <v>604</v>
      </c>
      <c r="B71" s="22" t="str">
        <f>IF(Content!$D$6=1,VLOOKUP(Environment!$A71,TranslationData!$A:$AB,Environment!B$1,FALSE),VLOOKUP(Environment!$A71,TranslationData!$A:$AB,Environment!B$1+14,FALSE))</f>
        <v>Hazardous waste</v>
      </c>
      <c r="C71" s="7"/>
      <c r="D71" s="29" t="str">
        <f>IF(Content!$D$6=1,VLOOKUP(Environment!$A71,TranslationData!$A:$AB,Environment!D$1,FALSE),VLOOKUP(Environment!$A71,TranslationData!$A:$AB,Environment!D$1+14,FALSE))</f>
        <v>t</v>
      </c>
      <c r="E71" s="29"/>
      <c r="F71" s="98"/>
      <c r="G71" s="98"/>
      <c r="H71" s="98">
        <f>VLOOKUP(Environment!$A71,TranslationData!$A:$AB,Environment!H$1,FALSE)</f>
        <v>0</v>
      </c>
      <c r="I71" s="99">
        <f>VLOOKUP(Environment!$A71,TranslationData!$A:$AB,Environment!I$1,FALSE)</f>
        <v>6317117</v>
      </c>
      <c r="J71" s="401">
        <f>VLOOKUP(Environment!$A71,TranslationData!$A:$AB,Environment!J$1,FALSE)</f>
        <v>6317117</v>
      </c>
    </row>
    <row r="72" spans="1:10" ht="11.25" customHeight="1" x14ac:dyDescent="0.2">
      <c r="A72" s="190" t="s">
        <v>605</v>
      </c>
      <c r="B72" s="128" t="str">
        <f>IF(Content!$D$6=1,VLOOKUP(Environment!$A72,TranslationData!$A:$AB,Environment!B$1,FALSE),VLOOKUP(Environment!$A72,TranslationData!$A:$AB,Environment!B$1+14,FALSE))</f>
        <v>Non-hazardous waste</v>
      </c>
      <c r="C72" s="7"/>
      <c r="D72" s="29" t="str">
        <f>IF(Content!$D$6=1,VLOOKUP(Environment!$A72,TranslationData!$A:$AB,Environment!D$1,FALSE),VLOOKUP(Environment!$A72,TranslationData!$A:$AB,Environment!D$1+14,FALSE))</f>
        <v>t</v>
      </c>
      <c r="E72" s="29"/>
      <c r="F72" s="98"/>
      <c r="G72" s="98"/>
      <c r="H72" s="98">
        <f>VLOOKUP(Environment!$A72,TranslationData!$A:$AB,Environment!H$1,FALSE)</f>
        <v>911</v>
      </c>
      <c r="I72" s="99">
        <f>VLOOKUP(Environment!$A72,TranslationData!$A:$AB,Environment!I$1,FALSE)</f>
        <v>118287880</v>
      </c>
      <c r="J72" s="401">
        <f>VLOOKUP(Environment!$A72,TranslationData!$A:$AB,Environment!J$1,FALSE)</f>
        <v>118288791</v>
      </c>
    </row>
    <row r="73" spans="1:10" ht="11.25" customHeight="1" x14ac:dyDescent="0.2">
      <c r="A73" s="190" t="s">
        <v>606</v>
      </c>
      <c r="B73" s="34" t="str">
        <f>IF(Content!$D$6=1,VLOOKUP(Environment!$A73,TranslationData!$A:$AB,Environment!B$1,FALSE),VLOOKUP(Environment!$A73,TranslationData!$A:$AB,Environment!B$1+14,FALSE))</f>
        <v>Waste diverted from disposal, including:</v>
      </c>
      <c r="C73" s="7"/>
      <c r="D73" s="29" t="str">
        <f>IF(Content!$D$6=1,VLOOKUP(Environment!$A73,TranslationData!$A:$AB,Environment!D$1,FALSE),VLOOKUP(Environment!$A73,TranslationData!$A:$AB,Environment!D$1+14,FALSE))</f>
        <v>t</v>
      </c>
      <c r="E73" s="29"/>
      <c r="F73" s="102"/>
      <c r="G73" s="100"/>
      <c r="H73" s="100">
        <f>VLOOKUP(Environment!$A73,TranslationData!$A:$AB,Environment!H$1,FALSE)</f>
        <v>1420</v>
      </c>
      <c r="I73" s="101">
        <f>VLOOKUP(Environment!$A73,TranslationData!$A:$AB,Environment!I$1,FALSE)</f>
        <v>10460659</v>
      </c>
      <c r="J73" s="400">
        <f>VLOOKUP(Environment!$A73,TranslationData!$A:$AB,Environment!J$1,FALSE)</f>
        <v>10462079</v>
      </c>
    </row>
    <row r="74" spans="1:10" ht="11.25" customHeight="1" x14ac:dyDescent="0.2">
      <c r="A74" s="190" t="s">
        <v>607</v>
      </c>
      <c r="B74" s="22" t="str">
        <f>IF(Content!$D$6=1,VLOOKUP(Environment!$A74,TranslationData!$A:$AB,Environment!B$1,FALSE),VLOOKUP(Environment!$A74,TranslationData!$A:$AB,Environment!B$1+14,FALSE))</f>
        <v>Hazardous waste</v>
      </c>
      <c r="C74" s="7"/>
      <c r="D74" s="29" t="str">
        <f>IF(Content!$D$6=1,VLOOKUP(Environment!$A74,TranslationData!$A:$AB,Environment!D$1,FALSE),VLOOKUP(Environment!$A74,TranslationData!$A:$AB,Environment!D$1+14,FALSE))</f>
        <v>t</v>
      </c>
      <c r="E74" s="29"/>
      <c r="F74" s="98"/>
      <c r="G74" s="98"/>
      <c r="H74" s="98">
        <f>VLOOKUP(Environment!$A74,TranslationData!$A:$AB,Environment!H$1,FALSE)</f>
        <v>492</v>
      </c>
      <c r="I74" s="99">
        <f>VLOOKUP(Environment!$A74,TranslationData!$A:$AB,Environment!I$1,FALSE)</f>
        <v>12</v>
      </c>
      <c r="J74" s="401">
        <f>VLOOKUP(Environment!$A74,TranslationData!$A:$AB,Environment!J$1,FALSE)</f>
        <v>504</v>
      </c>
    </row>
    <row r="75" spans="1:10" ht="11.25" customHeight="1" x14ac:dyDescent="0.2">
      <c r="A75" s="190" t="s">
        <v>1354</v>
      </c>
      <c r="B75" s="64" t="str">
        <f>IF(Content!$D$6=1,VLOOKUP(Environment!$A75,TranslationData!$A:$AB,Environment!B$1,FALSE),VLOOKUP(Environment!$A75,TranslationData!$A:$AB,Environment!B$1+14,FALSE))</f>
        <v>Waste neutralised</v>
      </c>
      <c r="C75" s="7"/>
      <c r="D75" s="29" t="str">
        <f>IF(Content!$D$6=1,VLOOKUP(Environment!$A75,TranslationData!$A:$AB,Environment!D$1,FALSE),VLOOKUP(Environment!$A75,TranslationData!$A:$AB,Environment!D$1+14,FALSE))</f>
        <v>t</v>
      </c>
      <c r="E75" s="29"/>
      <c r="F75" s="98"/>
      <c r="G75" s="98"/>
      <c r="H75" s="98">
        <f>VLOOKUP(Environment!$A75,TranslationData!$A:$AB,Environment!H$1,FALSE)</f>
        <v>0</v>
      </c>
      <c r="I75" s="99">
        <f>VLOOKUP(Environment!$A75,TranslationData!$A:$AB,Environment!I$1,FALSE)</f>
        <v>12</v>
      </c>
      <c r="J75" s="401">
        <f>VLOOKUP(Environment!$A75,TranslationData!$A:$AB,Environment!J$1,FALSE)</f>
        <v>12</v>
      </c>
    </row>
    <row r="76" spans="1:10" ht="11.25" customHeight="1" x14ac:dyDescent="0.2">
      <c r="A76" s="190" t="s">
        <v>1355</v>
      </c>
      <c r="B76" s="64" t="str">
        <f>IF(Content!$D$6=1,VLOOKUP(Environment!$A76,TranslationData!$A:$AB,Environment!B$1,FALSE),VLOOKUP(Environment!$A76,TranslationData!$A:$AB,Environment!B$1+14,FALSE))</f>
        <v>Waste reused and recycled</v>
      </c>
      <c r="C76" s="7"/>
      <c r="D76" s="29" t="str">
        <f>IF(Content!$D$6=1,VLOOKUP(Environment!$A76,TranslationData!$A:$AB,Environment!D$1,FALSE),VLOOKUP(Environment!$A76,TranslationData!$A:$AB,Environment!D$1+14,FALSE))</f>
        <v>t</v>
      </c>
      <c r="E76" s="29"/>
      <c r="F76" s="98"/>
      <c r="G76" s="98"/>
      <c r="H76" s="98">
        <f>VLOOKUP(Environment!$A76,TranslationData!$A:$AB,Environment!H$1,FALSE)</f>
        <v>492</v>
      </c>
      <c r="I76" s="99">
        <f>VLOOKUP(Environment!$A76,TranslationData!$A:$AB,Environment!I$1,FALSE)</f>
        <v>0</v>
      </c>
      <c r="J76" s="401">
        <f>VLOOKUP(Environment!$A76,TranslationData!$A:$AB,Environment!J$1,FALSE)</f>
        <v>492</v>
      </c>
    </row>
    <row r="77" spans="1:10" ht="11.25" customHeight="1" x14ac:dyDescent="0.2">
      <c r="A77" s="190" t="s">
        <v>2502</v>
      </c>
      <c r="B77" s="120" t="str">
        <f>IF(Content!$D$6=1,VLOOKUP(Environment!$A77,TranslationData!$A:$AB,Environment!B$1,FALSE),VLOOKUP(Environment!$A77,TranslationData!$A:$AB,Environment!B$1+14,FALSE))</f>
        <v>Waste accumulated for further reuse and recycling</v>
      </c>
      <c r="C77" s="125"/>
      <c r="D77" s="29" t="str">
        <f>IF(Content!$D$6=1,VLOOKUP(Environment!$A77,TranslationData!$A:$AB,Environment!D$1,FALSE),VLOOKUP(Environment!$A77,TranslationData!$A:$AB,Environment!D$1+14,FALSE))</f>
        <v>t</v>
      </c>
      <c r="E77" s="29"/>
      <c r="F77" s="98"/>
      <c r="G77" s="98"/>
      <c r="H77" s="98">
        <f>VLOOKUP(Environment!$A77,TranslationData!$A:$AB,Environment!H$1,FALSE)</f>
        <v>0</v>
      </c>
      <c r="I77" s="99">
        <f>VLOOKUP(Environment!$A77,TranslationData!$A:$AB,Environment!I$1,FALSE)</f>
        <v>0</v>
      </c>
      <c r="J77" s="401">
        <f>VLOOKUP(Environment!$A77,TranslationData!$A:$AB,Environment!J$1,FALSE)</f>
        <v>0</v>
      </c>
    </row>
    <row r="78" spans="1:10" s="69" customFormat="1" ht="11.25" customHeight="1" x14ac:dyDescent="0.2">
      <c r="A78" s="190" t="s">
        <v>608</v>
      </c>
      <c r="B78" s="128" t="str">
        <f>IF(Content!$D$6=1,VLOOKUP(Environment!$A78,TranslationData!$A:$AB,Environment!B$1,FALSE),VLOOKUP(Environment!$A78,TranslationData!$A:$AB,Environment!B$1+14,FALSE))</f>
        <v>Non-hazardous waste</v>
      </c>
      <c r="C78" s="67"/>
      <c r="D78" s="52" t="str">
        <f>IF(Content!$D$6=1,VLOOKUP(Environment!$A78,TranslationData!$A:$AB,Environment!D$1,FALSE),VLOOKUP(Environment!$A78,TranslationData!$A:$AB,Environment!D$1+14,FALSE))</f>
        <v>t</v>
      </c>
      <c r="E78" s="70"/>
      <c r="F78" s="101"/>
      <c r="G78" s="98"/>
      <c r="H78" s="98">
        <f>VLOOKUP(Environment!$A78,TranslationData!$A:$AB,Environment!H$1,FALSE)</f>
        <v>928</v>
      </c>
      <c r="I78" s="99">
        <f>VLOOKUP(Environment!$A78,TranslationData!$A:$AB,Environment!I$1,FALSE)</f>
        <v>10460646</v>
      </c>
      <c r="J78" s="401">
        <f>VLOOKUP(Environment!$A78,TranslationData!$A:$AB,Environment!J$1,FALSE)</f>
        <v>10461575</v>
      </c>
    </row>
    <row r="79" spans="1:10" ht="11.25" customHeight="1" x14ac:dyDescent="0.2">
      <c r="A79" s="190" t="s">
        <v>1356</v>
      </c>
      <c r="B79" s="120" t="str">
        <f>IF(Content!$D$6=1,VLOOKUP(Environment!$A79,TranslationData!$A:$AB,Environment!B$1,FALSE),VLOOKUP(Environment!$A79,TranslationData!$A:$AB,Environment!B$1+14,FALSE))</f>
        <v>Waste neutralised</v>
      </c>
      <c r="C79" s="7"/>
      <c r="D79" s="29" t="str">
        <f>IF(Content!$D$6=1,VLOOKUP(Environment!$A79,TranslationData!$A:$AB,Environment!D$1,FALSE),VLOOKUP(Environment!$A79,TranslationData!$A:$AB,Environment!D$1+14,FALSE))</f>
        <v>t</v>
      </c>
      <c r="E79" s="29"/>
      <c r="F79" s="98"/>
      <c r="G79" s="98"/>
      <c r="H79" s="98">
        <f>VLOOKUP(Environment!$A79,TranslationData!$A:$AB,Environment!H$1,FALSE)</f>
        <v>36</v>
      </c>
      <c r="I79" s="99">
        <f>VLOOKUP(Environment!$A79,TranslationData!$A:$AB,Environment!I$1,FALSE)</f>
        <v>0</v>
      </c>
      <c r="J79" s="401">
        <f>VLOOKUP(Environment!$A79,TranslationData!$A:$AB,Environment!J$1,FALSE)</f>
        <v>36</v>
      </c>
    </row>
    <row r="80" spans="1:10" ht="11.25" customHeight="1" x14ac:dyDescent="0.2">
      <c r="A80" s="190" t="s">
        <v>1357</v>
      </c>
      <c r="B80" s="120" t="str">
        <f>IF(Content!$D$6=1,VLOOKUP(Environment!$A80,TranslationData!$A:$AB,Environment!B$1,FALSE),VLOOKUP(Environment!$A80,TranslationData!$A:$AB,Environment!B$1+14,FALSE))</f>
        <v>Waste reused and recycled</v>
      </c>
      <c r="C80" s="7"/>
      <c r="D80" s="29" t="str">
        <f>IF(Content!$D$6=1,VLOOKUP(Environment!$A80,TranslationData!$A:$AB,Environment!D$1,FALSE),VLOOKUP(Environment!$A80,TranslationData!$A:$AB,Environment!D$1+14,FALSE))</f>
        <v>t</v>
      </c>
      <c r="E80" s="29"/>
      <c r="F80" s="98"/>
      <c r="G80" s="98"/>
      <c r="H80" s="98">
        <f>VLOOKUP(Environment!$A80,TranslationData!$A:$AB,Environment!H$1,FALSE)</f>
        <v>893</v>
      </c>
      <c r="I80" s="99">
        <f>VLOOKUP(Environment!$A80,TranslationData!$A:$AB,Environment!I$1,FALSE)</f>
        <v>10460208</v>
      </c>
      <c r="J80" s="401">
        <f>VLOOKUP(Environment!$A80,TranslationData!$A:$AB,Environment!J$1,FALSE)</f>
        <v>10461101</v>
      </c>
    </row>
    <row r="81" spans="1:10" ht="11.25" customHeight="1" x14ac:dyDescent="0.2">
      <c r="A81" s="190" t="s">
        <v>2501</v>
      </c>
      <c r="B81" s="120" t="str">
        <f>IF(Content!$D$6=1,VLOOKUP(Environment!$A81,TranslationData!$A:$AB,Environment!B$1,FALSE),VLOOKUP(Environment!$A81,TranslationData!$A:$AB,Environment!B$1+14,FALSE))</f>
        <v>Waste accumulated for further reuse and recycling</v>
      </c>
      <c r="C81" s="125"/>
      <c r="D81" s="29" t="str">
        <f>IF(Content!$D$6=1,VLOOKUP(Environment!$A81,TranslationData!$A:$AB,Environment!D$1,FALSE),VLOOKUP(Environment!$A81,TranslationData!$A:$AB,Environment!D$1+14,FALSE))</f>
        <v>t</v>
      </c>
      <c r="E81" s="29"/>
      <c r="F81" s="98"/>
      <c r="G81" s="98"/>
      <c r="H81" s="98">
        <f>VLOOKUP(Environment!$A81,TranslationData!$A:$AB,Environment!H$1,FALSE)</f>
        <v>0</v>
      </c>
      <c r="I81" s="99">
        <f>VLOOKUP(Environment!$A81,TranslationData!$A:$AB,Environment!I$1,FALSE)</f>
        <v>438</v>
      </c>
      <c r="J81" s="401">
        <f>VLOOKUP(Environment!$A81,TranslationData!$A:$AB,Environment!J$1,FALSE)</f>
        <v>438</v>
      </c>
    </row>
    <row r="82" spans="1:10" ht="11.25" customHeight="1" x14ac:dyDescent="0.3">
      <c r="A82" s="190"/>
      <c r="B82" s="23"/>
      <c r="C82" s="7"/>
      <c r="D82" s="29"/>
      <c r="E82" s="29"/>
      <c r="F82" s="29"/>
    </row>
    <row r="83" spans="1:10" ht="17.399999999999999" x14ac:dyDescent="0.3">
      <c r="A83" s="190" t="s">
        <v>638</v>
      </c>
      <c r="B83" s="12" t="str">
        <f>IF(Content!$D$6=1,VLOOKUP(Environment!$A83,TranslationData!$A:$AB,Environment!B$1,FALSE),VLOOKUP(Environment!$A83,TranslationData!$A:$AB,Environment!B$1+14,FALSE))</f>
        <v>Air Quality</v>
      </c>
      <c r="C83" s="13"/>
      <c r="D83" s="205"/>
      <c r="E83" s="14"/>
      <c r="F83" s="14"/>
    </row>
    <row r="84" spans="1:10" ht="11.25" customHeight="1" x14ac:dyDescent="0.3">
      <c r="A84" s="190"/>
      <c r="B84" s="23"/>
      <c r="C84" s="7"/>
      <c r="D84" s="29"/>
      <c r="E84" s="29"/>
      <c r="F84" s="29"/>
    </row>
    <row r="85" spans="1:10" ht="24.9" customHeight="1" x14ac:dyDescent="0.25">
      <c r="A85" s="190" t="s">
        <v>639</v>
      </c>
      <c r="B85" s="275" t="str">
        <f>IF(Content!$D$6=1,VLOOKUP(Environment!$A85,TranslationData!$A:$AB,Environment!B$1,FALSE),VLOOKUP(Environment!$A85,TranslationData!$A:$AB,Environment!B$1+14,FALSE))</f>
        <v>Air pollutant emissions</v>
      </c>
      <c r="C85" s="272"/>
      <c r="D85" s="172"/>
      <c r="E85" s="272"/>
      <c r="F85" s="272"/>
      <c r="G85" s="272"/>
      <c r="H85" s="276"/>
      <c r="I85" s="444" t="s">
        <v>2007</v>
      </c>
      <c r="J85" s="444"/>
    </row>
    <row r="86" spans="1:10" ht="11.25" customHeight="1" x14ac:dyDescent="0.3">
      <c r="A86" s="190" t="s">
        <v>640</v>
      </c>
      <c r="B86" s="23" t="str">
        <f>IF(Content!$D$6=1,VLOOKUP(Environment!$A86,TranslationData!$A:$AB,Environment!B$1,FALSE),VLOOKUP(Environment!$A86,TranslationData!$A:$AB,Environment!B$1+14,FALSE))</f>
        <v>Sulphur dioxide (SO₂)</v>
      </c>
      <c r="C86" s="7"/>
      <c r="D86" s="29" t="str">
        <f>IF(Content!$D$6=1,VLOOKUP(Environment!$A86,TranslationData!$A:$AB,Environment!D$1,FALSE),VLOOKUP(Environment!$A86,TranslationData!$A:$AB,Environment!D$1+14,FALSE))</f>
        <v>t</v>
      </c>
      <c r="E86" s="73">
        <f>VLOOKUP(Environment!$A86,TranslationData!$A:$AB,Environment!E$1,FALSE)</f>
        <v>77</v>
      </c>
      <c r="F86" s="73">
        <f>VLOOKUP(Environment!$A86,TranslationData!$A:$AB,Environment!F$1,FALSE)</f>
        <v>73</v>
      </c>
      <c r="G86" s="73">
        <f>VLOOKUP(Environment!$A86,TranslationData!$A:$AB,Environment!G$1,FALSE)</f>
        <v>72</v>
      </c>
      <c r="H86" s="73">
        <f>VLOOKUP(Environment!$A86,TranslationData!$A:$AB,Environment!H$1,FALSE)</f>
        <v>71</v>
      </c>
      <c r="I86" s="73">
        <f>VLOOKUP(Environment!$A86,TranslationData!$A:$AB,Environment!I$1,FALSE)</f>
        <v>79</v>
      </c>
      <c r="J86" s="402">
        <f>VLOOKUP(Environment!$A86,TranslationData!$A:$AB,Environment!J$1,FALSE)</f>
        <v>76</v>
      </c>
    </row>
    <row r="87" spans="1:10" ht="11.25" customHeight="1" x14ac:dyDescent="0.3">
      <c r="A87" s="190" t="s">
        <v>641</v>
      </c>
      <c r="B87" s="23" t="str">
        <f>IF(Content!$D$6=1,VLOOKUP(Environment!$A87,TranslationData!$A:$AB,Environment!B$1,FALSE),VLOOKUP(Environment!$A87,TranslationData!$A:$AB,Environment!B$1+14,FALSE))</f>
        <v>Oxides of nitrogen (NОₓ)</v>
      </c>
      <c r="C87" s="7"/>
      <c r="D87" s="29" t="str">
        <f>IF(Content!$D$6=1,VLOOKUP(Environment!$A87,TranslationData!$A:$AB,Environment!D$1,FALSE),VLOOKUP(Environment!$A87,TranslationData!$A:$AB,Environment!D$1+14,FALSE))</f>
        <v>t</v>
      </c>
      <c r="E87" s="73">
        <f>VLOOKUP(Environment!$A87,TranslationData!$A:$AB,Environment!E$1,FALSE)</f>
        <v>418</v>
      </c>
      <c r="F87" s="73">
        <f>VLOOKUP(Environment!$A87,TranslationData!$A:$AB,Environment!F$1,FALSE)</f>
        <v>330</v>
      </c>
      <c r="G87" s="73">
        <f>VLOOKUP(Environment!$A87,TranslationData!$A:$AB,Environment!G$1,FALSE)</f>
        <v>288</v>
      </c>
      <c r="H87" s="73">
        <f>VLOOKUP(Environment!$A87,TranslationData!$A:$AB,Environment!H$1,FALSE)</f>
        <v>401</v>
      </c>
      <c r="I87" s="73">
        <f>VLOOKUP(Environment!$A87,TranslationData!$A:$AB,Environment!I$1,FALSE)</f>
        <v>282</v>
      </c>
      <c r="J87" s="402">
        <f>VLOOKUP(Environment!$A87,TranslationData!$A:$AB,Environment!J$1,FALSE)</f>
        <v>271</v>
      </c>
    </row>
    <row r="88" spans="1:10" ht="11.25" customHeight="1" x14ac:dyDescent="0.3">
      <c r="A88" s="190" t="s">
        <v>642</v>
      </c>
      <c r="B88" s="23" t="str">
        <f>IF(Content!$D$6=1,VLOOKUP(Environment!$A88,TranslationData!$A:$AB,Environment!B$1,FALSE),VLOOKUP(Environment!$A88,TranslationData!$A:$AB,Environment!B$1+14,FALSE))</f>
        <v>Carbon monoxide</v>
      </c>
      <c r="C88" s="7"/>
      <c r="D88" s="29" t="str">
        <f>IF(Content!$D$6=1,VLOOKUP(Environment!$A88,TranslationData!$A:$AB,Environment!D$1,FALSE),VLOOKUP(Environment!$A88,TranslationData!$A:$AB,Environment!D$1+14,FALSE))</f>
        <v>t</v>
      </c>
      <c r="E88" s="73">
        <f>VLOOKUP(Environment!$A88,TranslationData!$A:$AB,Environment!E$1,FALSE)</f>
        <v>217</v>
      </c>
      <c r="F88" s="73">
        <f>VLOOKUP(Environment!$A88,TranslationData!$A:$AB,Environment!F$1,FALSE)</f>
        <v>197</v>
      </c>
      <c r="G88" s="73">
        <f>VLOOKUP(Environment!$A88,TranslationData!$A:$AB,Environment!G$1,FALSE)</f>
        <v>193</v>
      </c>
      <c r="H88" s="73">
        <f>VLOOKUP(Environment!$A88,TranslationData!$A:$AB,Environment!H$1,FALSE)</f>
        <v>179</v>
      </c>
      <c r="I88" s="73">
        <f>VLOOKUP(Environment!$A88,TranslationData!$A:$AB,Environment!I$1,FALSE)</f>
        <v>208</v>
      </c>
      <c r="J88" s="402">
        <f>VLOOKUP(Environment!$A88,TranslationData!$A:$AB,Environment!J$1,FALSE)</f>
        <v>196</v>
      </c>
    </row>
    <row r="89" spans="1:10" ht="11.25" customHeight="1" x14ac:dyDescent="0.3">
      <c r="A89" s="190" t="s">
        <v>643</v>
      </c>
      <c r="B89" s="23" t="str">
        <f>IF(Content!$D$6=1,VLOOKUP(Environment!$A89,TranslationData!$A:$AB,Environment!B$1,FALSE),VLOOKUP(Environment!$A89,TranslationData!$A:$AB,Environment!B$1+14,FALSE))</f>
        <v>Solid particles</v>
      </c>
      <c r="C89" s="7"/>
      <c r="D89" s="29" t="str">
        <f>IF(Content!$D$6=1,VLOOKUP(Environment!$A89,TranslationData!$A:$AB,Environment!D$1,FALSE),VLOOKUP(Environment!$A89,TranslationData!$A:$AB,Environment!D$1+14,FALSE))</f>
        <v>t</v>
      </c>
      <c r="E89" s="73">
        <f>VLOOKUP(Environment!$A89,TranslationData!$A:$AB,Environment!E$1,FALSE)</f>
        <v>2564</v>
      </c>
      <c r="F89" s="73">
        <f>VLOOKUP(Environment!$A89,TranslationData!$A:$AB,Environment!F$1,FALSE)</f>
        <v>2289</v>
      </c>
      <c r="G89" s="73">
        <f>VLOOKUP(Environment!$A89,TranslationData!$A:$AB,Environment!G$1,FALSE)</f>
        <v>2134</v>
      </c>
      <c r="H89" s="73">
        <f>VLOOKUP(Environment!$A89,TranslationData!$A:$AB,Environment!H$1,FALSE)</f>
        <v>2124</v>
      </c>
      <c r="I89" s="73">
        <f>VLOOKUP(Environment!$A89,TranslationData!$A:$AB,Environment!I$1,FALSE)</f>
        <v>2156</v>
      </c>
      <c r="J89" s="402">
        <f>VLOOKUP(Environment!$A89,TranslationData!$A:$AB,Environment!J$1,FALSE)</f>
        <v>2022</v>
      </c>
    </row>
    <row r="90" spans="1:10" ht="11.25" customHeight="1" x14ac:dyDescent="0.3">
      <c r="A90" s="190" t="s">
        <v>644</v>
      </c>
      <c r="B90" s="23" t="str">
        <f>IF(Content!$D$6=1,VLOOKUP(Environment!$A90,TranslationData!$A:$AB,Environment!B$1,FALSE),VLOOKUP(Environment!$A90,TranslationData!$A:$AB,Environment!B$1+14,FALSE))</f>
        <v xml:space="preserve">Ozone depleting (CFC-11 equivalents) substances emitted </v>
      </c>
      <c r="C90" s="7"/>
      <c r="D90" s="29" t="str">
        <f>IF(Content!$D$6=1,VLOOKUP(Environment!$A90,TranslationData!$A:$AB,Environment!D$1,FALSE),VLOOKUP(Environment!$A90,TranslationData!$A:$AB,Environment!D$1+14,FALSE))</f>
        <v>t</v>
      </c>
      <c r="E90" s="73">
        <f>VLOOKUP(Environment!$A90,TranslationData!$A:$AB,Environment!E$1,FALSE)</f>
        <v>0</v>
      </c>
      <c r="F90" s="73">
        <f>VLOOKUP(Environment!$A90,TranslationData!$A:$AB,Environment!F$1,FALSE)</f>
        <v>0</v>
      </c>
      <c r="G90" s="73">
        <f>VLOOKUP(Environment!$A90,TranslationData!$A:$AB,Environment!G$1,FALSE)</f>
        <v>0</v>
      </c>
      <c r="H90" s="73">
        <f>VLOOKUP(Environment!$A90,TranslationData!$A:$AB,Environment!H$1,FALSE)</f>
        <v>0</v>
      </c>
      <c r="I90" s="73">
        <f>VLOOKUP(Environment!$A90,TranslationData!$A:$AB,Environment!I$1,FALSE)</f>
        <v>0</v>
      </c>
      <c r="J90" s="402">
        <f>VLOOKUP(Environment!$A90,TranslationData!$A:$AB,Environment!J$1,FALSE)</f>
        <v>0</v>
      </c>
    </row>
    <row r="91" spans="1:10" ht="11.25" customHeight="1" x14ac:dyDescent="0.3">
      <c r="A91" s="190" t="s">
        <v>645</v>
      </c>
      <c r="B91" s="23" t="str">
        <f>IF(Content!$D$6=1,VLOOKUP(Environment!$A91,TranslationData!$A:$AB,Environment!B$1,FALSE),VLOOKUP(Environment!$A91,TranslationData!$A:$AB,Environment!B$1+14,FALSE))</f>
        <v>VOCs</v>
      </c>
      <c r="C91" s="7"/>
      <c r="D91" s="29" t="str">
        <f>IF(Content!$D$6=1,VLOOKUP(Environment!$A91,TranslationData!$A:$AB,Environment!D$1,FALSE),VLOOKUP(Environment!$A91,TranslationData!$A:$AB,Environment!D$1+14,FALSE))</f>
        <v>t</v>
      </c>
      <c r="E91" s="73">
        <f>VLOOKUP(Environment!$A91,TranslationData!$A:$AB,Environment!E$1,FALSE)</f>
        <v>64</v>
      </c>
      <c r="F91" s="73">
        <f>VLOOKUP(Environment!$A91,TranslationData!$A:$AB,Environment!F$1,FALSE)</f>
        <v>51</v>
      </c>
      <c r="G91" s="73">
        <f>VLOOKUP(Environment!$A91,TranslationData!$A:$AB,Environment!G$1,FALSE)</f>
        <v>51</v>
      </c>
      <c r="H91" s="73">
        <f>VLOOKUP(Environment!$A91,TranslationData!$A:$AB,Environment!H$1,FALSE)</f>
        <v>53</v>
      </c>
      <c r="I91" s="73">
        <f>VLOOKUP(Environment!$A91,TranslationData!$A:$AB,Environment!I$1,FALSE)</f>
        <v>72</v>
      </c>
      <c r="J91" s="402">
        <f>VLOOKUP(Environment!$A91,TranslationData!$A:$AB,Environment!J$1,FALSE)</f>
        <v>59</v>
      </c>
    </row>
    <row r="92" spans="1:10" ht="11.25" customHeight="1" x14ac:dyDescent="0.3">
      <c r="A92" s="190" t="s">
        <v>646</v>
      </c>
      <c r="B92" s="23" t="str">
        <f>IF(Content!$D$6=1,VLOOKUP(Environment!$A92,TranslationData!$A:$AB,Environment!B$1,FALSE),VLOOKUP(Environment!$A92,TranslationData!$A:$AB,Environment!B$1+14,FALSE))</f>
        <v>Mercury (Hg)</v>
      </c>
      <c r="C92" s="7"/>
      <c r="D92" s="29" t="str">
        <f>IF(Content!$D$6=1,VLOOKUP(Environment!$A92,TranslationData!$A:$AB,Environment!D$1,FALSE),VLOOKUP(Environment!$A92,TranslationData!$A:$AB,Environment!D$1+14,FALSE))</f>
        <v>t</v>
      </c>
      <c r="E92" s="73">
        <f>VLOOKUP(Environment!$A92,TranslationData!$A:$AB,Environment!E$1,FALSE)</f>
        <v>0</v>
      </c>
      <c r="F92" s="73">
        <f>VLOOKUP(Environment!$A92,TranslationData!$A:$AB,Environment!F$1,FALSE)</f>
        <v>0</v>
      </c>
      <c r="G92" s="73">
        <f>VLOOKUP(Environment!$A92,TranslationData!$A:$AB,Environment!G$1,FALSE)</f>
        <v>0</v>
      </c>
      <c r="H92" s="73">
        <f>VLOOKUP(Environment!$A92,TranslationData!$A:$AB,Environment!H$1,FALSE)</f>
        <v>0</v>
      </c>
      <c r="I92" s="73">
        <f>VLOOKUP(Environment!$A92,TranslationData!$A:$AB,Environment!I$1,FALSE)</f>
        <v>0</v>
      </c>
      <c r="J92" s="402">
        <f>VLOOKUP(Environment!$A92,TranslationData!$A:$AB,Environment!J$1,FALSE)</f>
        <v>0</v>
      </c>
    </row>
    <row r="93" spans="1:10" ht="11.25" customHeight="1" x14ac:dyDescent="0.3">
      <c r="A93" s="190" t="s">
        <v>647</v>
      </c>
      <c r="B93" s="337" t="str">
        <f>IF(Content!$D$6=1,VLOOKUP(Environment!$A93,TranslationData!$A:$AB,Environment!B$1,FALSE),VLOOKUP(Environment!$A93,TranslationData!$A:$AB,Environment!B$1+14,FALSE))</f>
        <v>Lead (Pb)</v>
      </c>
      <c r="C93" s="125"/>
      <c r="D93" s="29" t="str">
        <f>IF(Content!$D$6=1,VLOOKUP(Environment!$A93,TranslationData!$A:$AB,Environment!D$1,FALSE),VLOOKUP(Environment!$A93,TranslationData!$A:$AB,Environment!D$1+14,FALSE))</f>
        <v>t</v>
      </c>
      <c r="E93" s="72">
        <f>VLOOKUP(Environment!$A93,TranslationData!$A:$AB,Environment!E$1,FALSE)</f>
        <v>0</v>
      </c>
      <c r="F93" s="72">
        <f>VLOOKUP(Environment!$A93,TranslationData!$A:$AB,Environment!F$1,FALSE)</f>
        <v>0</v>
      </c>
      <c r="G93" s="72">
        <f>VLOOKUP(Environment!$A93,TranslationData!$A:$AB,Environment!G$1,FALSE)</f>
        <v>0</v>
      </c>
      <c r="H93" s="72">
        <f>VLOOKUP(Environment!$A93,TranslationData!$A:$AB,Environment!H$1,FALSE)</f>
        <v>0</v>
      </c>
      <c r="I93" s="72">
        <f>VLOOKUP(Environment!$A93,TranslationData!$A:$AB,Environment!I$1,FALSE)</f>
        <v>0</v>
      </c>
      <c r="J93" s="403">
        <f>VLOOKUP(Environment!$A93,TranslationData!$A:$AB,Environment!J$1,FALSE)</f>
        <v>0</v>
      </c>
    </row>
    <row r="94" spans="1:10" ht="11.25" customHeight="1" x14ac:dyDescent="0.3">
      <c r="A94" s="190" t="s">
        <v>2505</v>
      </c>
      <c r="B94" s="23" t="str">
        <f>IF(Content!$D$6=1,VLOOKUP(Environment!$A94,TranslationData!$A:$AB,Environment!B$1,FALSE),VLOOKUP(Environment!$A94,TranslationData!$A:$AB,Environment!B$1+14,FALSE))</f>
        <v>Other</v>
      </c>
      <c r="C94" s="7"/>
      <c r="D94" s="29" t="str">
        <f>IF(Content!$D$6=1,VLOOKUP(Environment!$A94,TranslationData!$A:$AB,Environment!D$1,FALSE),VLOOKUP(Environment!$A94,TranslationData!$A:$AB,Environment!D$1+14,FALSE))</f>
        <v>t</v>
      </c>
      <c r="E94" s="72" t="str">
        <f>VLOOKUP(Environment!$A94,TranslationData!$A:$AB,Environment!E$1,FALSE)</f>
        <v>N/A</v>
      </c>
      <c r="F94" s="72" t="str">
        <f>VLOOKUP(Environment!$A94,TranslationData!$A:$AB,Environment!F$1,FALSE)</f>
        <v>N/A</v>
      </c>
      <c r="G94" s="72" t="str">
        <f>VLOOKUP(Environment!$A94,TranslationData!$A:$AB,Environment!G$1,FALSE)</f>
        <v>N/A</v>
      </c>
      <c r="H94" s="72" t="str">
        <f>VLOOKUP(Environment!$A94,TranslationData!$A:$AB,Environment!H$1,FALSE)</f>
        <v>N/A</v>
      </c>
      <c r="I94" s="72" t="str">
        <f>VLOOKUP(Environment!$A94,TranslationData!$A:$AB,Environment!I$1,FALSE)</f>
        <v>N/A</v>
      </c>
      <c r="J94" s="403">
        <f>VLOOKUP(Environment!$A94,TranslationData!$A:$AB,Environment!J$1,FALSE)</f>
        <v>39</v>
      </c>
    </row>
    <row r="95" spans="1:10" ht="11.25" customHeight="1" x14ac:dyDescent="0.3">
      <c r="A95" s="190"/>
      <c r="B95" s="22"/>
      <c r="C95" s="7"/>
      <c r="D95" s="29"/>
      <c r="E95" s="29"/>
      <c r="F95" s="29"/>
    </row>
    <row r="96" spans="1:10" ht="17.399999999999999" x14ac:dyDescent="0.3">
      <c r="A96" s="190" t="s">
        <v>657</v>
      </c>
      <c r="B96" s="12" t="str">
        <f>IF(Content!$D$6=1,VLOOKUP(Environment!$A96,TranslationData!$A:$AB,Environment!B$1,FALSE),VLOOKUP(Environment!$A96,TranslationData!$A:$AB,Environment!B$1+14,FALSE))</f>
        <v>Biodiversity and lands</v>
      </c>
      <c r="C96" s="13"/>
      <c r="D96" s="205"/>
      <c r="E96" s="14"/>
      <c r="F96" s="14"/>
    </row>
    <row r="97" spans="1:10" ht="11.25" customHeight="1" x14ac:dyDescent="0.3">
      <c r="A97" s="190"/>
      <c r="B97" s="22"/>
      <c r="C97" s="7"/>
      <c r="D97" s="29"/>
      <c r="E97" s="29"/>
      <c r="F97" s="29"/>
    </row>
    <row r="98" spans="1:10" ht="24.9" customHeight="1" x14ac:dyDescent="0.25">
      <c r="A98" s="190" t="s">
        <v>658</v>
      </c>
      <c r="B98" s="275" t="str">
        <f>IF(Content!$D$6=1,VLOOKUP(Environment!$A98,TranslationData!$A:$AB,Environment!B$1,FALSE),VLOOKUP(Environment!$A98,TranslationData!$A:$AB,Environment!B$1+14,FALSE))</f>
        <v>Land use</v>
      </c>
      <c r="C98" s="272"/>
      <c r="D98" s="172"/>
      <c r="E98" s="272"/>
      <c r="F98" s="272"/>
      <c r="G98" s="272"/>
      <c r="H98" s="276"/>
      <c r="I98" s="444" t="s">
        <v>2008</v>
      </c>
      <c r="J98" s="444"/>
    </row>
    <row r="99" spans="1:10" ht="11.25" customHeight="1" x14ac:dyDescent="0.3">
      <c r="A99" s="190" t="s">
        <v>659</v>
      </c>
      <c r="B99" s="23" t="str">
        <f>IF(Content!$D$6=1,VLOOKUP(Environment!$A99,TranslationData!$A:$AB,Environment!B$1,FALSE),VLOOKUP(Environment!$A99,TranslationData!$A:$AB,Environment!B$1+14,FALSE))</f>
        <v>Total managed land area</v>
      </c>
      <c r="C99" s="7"/>
      <c r="D99" s="29" t="str">
        <f>IF(Content!$D$6=1,VLOOKUP(Environment!$A99,TranslationData!$A:$AB,Environment!D$1,FALSE),VLOOKUP(Environment!$A99,TranslationData!$A:$AB,Environment!D$1+14,FALSE))</f>
        <v>hectares</v>
      </c>
      <c r="E99" s="73">
        <f>VLOOKUP(Environment!$A99,TranslationData!$A:$AB,Environment!E$1,FALSE)</f>
        <v>6025</v>
      </c>
      <c r="F99" s="73">
        <f>VLOOKUP(Environment!$A99,TranslationData!$A:$AB,Environment!F$1,FALSE)</f>
        <v>6076</v>
      </c>
      <c r="G99" s="73">
        <f>VLOOKUP(Environment!$A99,TranslationData!$A:$AB,Environment!G$1,FALSE)</f>
        <v>6082</v>
      </c>
      <c r="H99" s="73">
        <f>VLOOKUP(Environment!$A99,TranslationData!$A:$AB,Environment!H$1,FALSE)</f>
        <v>6969</v>
      </c>
      <c r="I99" s="73">
        <f>VLOOKUP(Environment!$A99,TranslationData!$A:$AB,Environment!I$1,FALSE)</f>
        <v>7292</v>
      </c>
      <c r="J99" s="402">
        <f>VLOOKUP(Environment!$A99,TranslationData!$A:$AB,Environment!J$1,FALSE)</f>
        <v>7705</v>
      </c>
    </row>
    <row r="100" spans="1:10" ht="11.25" customHeight="1" x14ac:dyDescent="0.3">
      <c r="A100" s="190" t="s">
        <v>660</v>
      </c>
      <c r="B100" s="23" t="str">
        <f>IF(Content!$D$6=1,VLOOKUP(Environment!$A100,TranslationData!$A:$AB,Environment!B$1,FALSE),VLOOKUP(Environment!$A100,TranslationData!$A:$AB,Environment!B$1+14,FALSE))</f>
        <v>Land disturbed during year</v>
      </c>
      <c r="C100" s="7"/>
      <c r="D100" s="29" t="str">
        <f>IF(Content!$D$6=1,VLOOKUP(Environment!$A100,TranslationData!$A:$AB,Environment!D$1,FALSE),VLOOKUP(Environment!$A100,TranslationData!$A:$AB,Environment!D$1+14,FALSE))</f>
        <v>hectares</v>
      </c>
      <c r="E100" s="73">
        <f>VLOOKUP(Environment!$A100,TranslationData!$A:$AB,Environment!E$1,FALSE)</f>
        <v>217</v>
      </c>
      <c r="F100" s="73">
        <f>VLOOKUP(Environment!$A100,TranslationData!$A:$AB,Environment!F$1,FALSE)</f>
        <v>178</v>
      </c>
      <c r="G100" s="73">
        <f>VLOOKUP(Environment!$A100,TranslationData!$A:$AB,Environment!G$1,FALSE)</f>
        <v>87</v>
      </c>
      <c r="H100" s="73">
        <f>VLOOKUP(Environment!$A100,TranslationData!$A:$AB,Environment!H$1,FALSE)</f>
        <v>532</v>
      </c>
      <c r="I100" s="73">
        <f>VLOOKUP(Environment!$A100,TranslationData!$A:$AB,Environment!I$1,FALSE)</f>
        <v>85</v>
      </c>
      <c r="J100" s="402">
        <f>VLOOKUP(Environment!$A100,TranslationData!$A:$AB,Environment!J$1,FALSE)</f>
        <v>152</v>
      </c>
    </row>
    <row r="101" spans="1:10" ht="11.25" customHeight="1" x14ac:dyDescent="0.3">
      <c r="A101" s="190" t="s">
        <v>661</v>
      </c>
      <c r="B101" s="23" t="str">
        <f>IF(Content!$D$6=1,VLOOKUP(Environment!$A101,TranslationData!$A:$AB,Environment!B$1,FALSE),VLOOKUP(Environment!$A101,TranslationData!$A:$AB,Environment!B$1+14,FALSE))</f>
        <v>Land rehabilitated during year</v>
      </c>
      <c r="C101" s="7"/>
      <c r="D101" s="29" t="str">
        <f>IF(Content!$D$6=1,VLOOKUP(Environment!$A101,TranslationData!$A:$AB,Environment!D$1,FALSE),VLOOKUP(Environment!$A101,TranslationData!$A:$AB,Environment!D$1+14,FALSE))</f>
        <v>hectares</v>
      </c>
      <c r="E101" s="73">
        <f>VLOOKUP(Environment!$A101,TranslationData!$A:$AB,Environment!E$1,FALSE)</f>
        <v>0</v>
      </c>
      <c r="F101" s="73">
        <f>VLOOKUP(Environment!$A101,TranslationData!$A:$AB,Environment!F$1,FALSE)</f>
        <v>6</v>
      </c>
      <c r="G101" s="73">
        <f>VLOOKUP(Environment!$A101,TranslationData!$A:$AB,Environment!G$1,FALSE)</f>
        <v>0</v>
      </c>
      <c r="H101" s="73">
        <f>VLOOKUP(Environment!$A101,TranslationData!$A:$AB,Environment!H$1,FALSE)</f>
        <v>0</v>
      </c>
      <c r="I101" s="73">
        <f>VLOOKUP(Environment!$A101,TranslationData!$A:$AB,Environment!I$1,FALSE)</f>
        <v>0</v>
      </c>
      <c r="J101" s="402">
        <f>VLOOKUP(Environment!$A101,TranslationData!$A:$AB,Environment!J$1,FALSE)</f>
        <v>0</v>
      </c>
    </row>
    <row r="102" spans="1:10" ht="11.25" customHeight="1" x14ac:dyDescent="0.3">
      <c r="A102" s="190" t="s">
        <v>662</v>
      </c>
      <c r="B102" s="23" t="str">
        <f>IF(Content!$D$6=1,VLOOKUP(Environment!$A102,TranslationData!$A:$AB,Environment!B$1,FALSE),VLOOKUP(Environment!$A102,TranslationData!$A:$AB,Environment!B$1+14,FALSE))</f>
        <v>Total land disturbed and not yet rehabilitated</v>
      </c>
      <c r="C102" s="7"/>
      <c r="D102" s="29" t="str">
        <f>IF(Content!$D$6=1,VLOOKUP(Environment!$A102,TranslationData!$A:$AB,Environment!D$1,FALSE),VLOOKUP(Environment!$A102,TranslationData!$A:$AB,Environment!D$1+14,FALSE))</f>
        <v>hectares</v>
      </c>
      <c r="E102" s="73">
        <f>VLOOKUP(Environment!$A102,TranslationData!$A:$AB,Environment!E$1,FALSE)</f>
        <v>2329</v>
      </c>
      <c r="F102" s="73">
        <f>VLOOKUP(Environment!$A102,TranslationData!$A:$AB,Environment!F$1,FALSE)</f>
        <v>2501</v>
      </c>
      <c r="G102" s="73">
        <f>VLOOKUP(Environment!$A102,TranslationData!$A:$AB,Environment!G$1,FALSE)</f>
        <v>2588</v>
      </c>
      <c r="H102" s="73">
        <f>VLOOKUP(Environment!$A102,TranslationData!$A:$AB,Environment!H$1,FALSE)</f>
        <v>3120</v>
      </c>
      <c r="I102" s="73">
        <f>VLOOKUP(Environment!$A102,TranslationData!$A:$AB,Environment!I$1,FALSE)</f>
        <v>3206</v>
      </c>
      <c r="J102" s="402">
        <f>VLOOKUP(Environment!$A102,TranslationData!$A:$AB,Environment!J$1,FALSE)</f>
        <v>3358</v>
      </c>
    </row>
    <row r="103" spans="1:10" ht="11.25" customHeight="1" x14ac:dyDescent="0.3">
      <c r="A103" s="190"/>
      <c r="B103" s="273"/>
      <c r="C103" s="125"/>
      <c r="D103" s="29"/>
      <c r="E103" s="73"/>
      <c r="F103" s="73"/>
      <c r="G103" s="73"/>
      <c r="H103" s="73"/>
      <c r="I103" s="73"/>
      <c r="J103" s="73"/>
    </row>
    <row r="104" spans="1:10" ht="11.25" customHeight="1" x14ac:dyDescent="0.3">
      <c r="A104" s="190"/>
      <c r="B104" s="23"/>
      <c r="C104" s="7"/>
      <c r="D104" s="29"/>
      <c r="E104" s="73"/>
      <c r="F104" s="73"/>
      <c r="G104" s="73"/>
    </row>
    <row r="105" spans="1:10" ht="24.9" customHeight="1" x14ac:dyDescent="0.2">
      <c r="A105" s="190"/>
      <c r="B105" s="120"/>
      <c r="C105" s="125"/>
      <c r="D105" s="29"/>
      <c r="E105" s="29"/>
      <c r="F105" s="351"/>
      <c r="G105" s="448" t="s">
        <v>2026</v>
      </c>
      <c r="H105" s="448"/>
      <c r="I105" s="448"/>
      <c r="J105" s="448"/>
    </row>
    <row r="106" spans="1:10" ht="81.75" customHeight="1" x14ac:dyDescent="0.25">
      <c r="A106" s="190" t="s">
        <v>666</v>
      </c>
      <c r="B106" s="149" t="str">
        <f>IF(Content!$D$6=1,VLOOKUP(Environment!$A106,TranslationData!$A:$AB,Environment!B$1,FALSE),VLOOKUP(Environment!$A106,TranslationData!$A:$AB,Environment!B$1+14,FALSE))</f>
        <v>Rare and protected species’ habitats in areas affected by Solidcore's operations</v>
      </c>
      <c r="C106" s="131"/>
      <c r="D106" s="33"/>
      <c r="E106" s="33"/>
      <c r="F106" s="352"/>
      <c r="G106" s="449"/>
      <c r="H106" s="449"/>
      <c r="I106" s="158" t="str">
        <f>IF(Content!$D$6=1,VLOOKUP(Environment!$A106,TranslationData!$A:$AB,Environment!I$1,FALSE),VLOOKUP(Environment!$A106,TranslationData!$A:$AB,Environment!I$1+14,FALSE))</f>
        <v>Number of species in the direct impact area (found at the site)</v>
      </c>
      <c r="J106" s="158" t="str">
        <f>IF(Content!$D$6=1,VLOOKUP(Environment!$A106,TranslationData!$A:$AC,Environment!J$1,FALSE),VLOOKUP(Environment!$A106,TranslationData!$A:$AC,Environment!J$1+14,FALSE))</f>
        <v>Number of species in the indirect impact area (found up to 1 km away from the site)</v>
      </c>
    </row>
    <row r="107" spans="1:10" ht="13.8" x14ac:dyDescent="0.2">
      <c r="A107" s="190" t="s">
        <v>668</v>
      </c>
      <c r="B107" s="156" t="str">
        <f>IF(Content!$D$6=1,VLOOKUP(Environment!$A107,TranslationData!$A:$AB,Environment!B$1,FALSE),VLOOKUP(Environment!$A107,TranslationData!$A:$AB,Environment!B$1+14,FALSE))</f>
        <v>IUCN Red List of Threatened Species</v>
      </c>
      <c r="C107" s="108"/>
      <c r="D107" s="207"/>
      <c r="E107" s="73"/>
      <c r="F107" s="104"/>
      <c r="G107" s="104"/>
      <c r="H107" s="104"/>
      <c r="I107" s="73">
        <f>VLOOKUP(Environment!$A107,TranslationData!$A:$AB,Environment!I$1,FALSE)</f>
        <v>24</v>
      </c>
      <c r="J107" s="73">
        <f>VLOOKUP(Environment!$A107,TranslationData!$A:$AB,Environment!J$1,FALSE)</f>
        <v>151</v>
      </c>
    </row>
    <row r="108" spans="1:10" ht="11.25" customHeight="1" x14ac:dyDescent="0.3">
      <c r="A108" s="190" t="s">
        <v>672</v>
      </c>
      <c r="B108" s="104" t="str">
        <f>IF(Content!$D$6=1,VLOOKUP(Environment!$A108,TranslationData!$A:$AB,Environment!B$1,FALSE),VLOOKUP(Environment!$A108,TranslationData!$A:$AB,Environment!B$1+14,FALSE))</f>
        <v>Critically endangered</v>
      </c>
      <c r="C108" s="107"/>
      <c r="D108" s="206"/>
      <c r="E108" s="73"/>
      <c r="F108" s="104"/>
      <c r="G108" s="104"/>
      <c r="H108" s="104"/>
      <c r="I108" s="73">
        <f>VLOOKUP(Environment!$A108,TranslationData!$A:$AB,Environment!I$1,FALSE)</f>
        <v>0</v>
      </c>
      <c r="J108" s="73">
        <f>VLOOKUP(Environment!$A108,TranslationData!$A:$AB,Environment!J$1,FALSE)</f>
        <v>0</v>
      </c>
    </row>
    <row r="109" spans="1:10" ht="11.25" customHeight="1" x14ac:dyDescent="0.2">
      <c r="A109" s="190" t="s">
        <v>673</v>
      </c>
      <c r="B109" s="104" t="str">
        <f>IF(Content!$D$6=1,VLOOKUP(Environment!$A109,TranslationData!$A:$AB,Environment!B$1,FALSE),VLOOKUP(Environment!$A109,TranslationData!$A:$AB,Environment!B$1+14,FALSE))</f>
        <v>Endangered</v>
      </c>
      <c r="C109" s="104"/>
      <c r="D109" s="208"/>
      <c r="E109" s="73"/>
      <c r="F109" s="104"/>
      <c r="G109" s="104"/>
      <c r="H109" s="104"/>
      <c r="I109" s="73">
        <f>VLOOKUP(Environment!$A109,TranslationData!$A:$AB,Environment!I$1,FALSE)</f>
        <v>0</v>
      </c>
      <c r="J109" s="73">
        <f>VLOOKUP(Environment!$A109,TranslationData!$A:$AB,Environment!J$1,FALSE)</f>
        <v>1</v>
      </c>
    </row>
    <row r="110" spans="1:10" ht="11.25" customHeight="1" x14ac:dyDescent="0.2">
      <c r="A110" s="190" t="s">
        <v>674</v>
      </c>
      <c r="B110" s="104" t="str">
        <f>IF(Content!$D$6=1,VLOOKUP(Environment!$A110,TranslationData!$A:$AB,Environment!B$1,FALSE),VLOOKUP(Environment!$A110,TranslationData!$A:$AB,Environment!B$1+14,FALSE))</f>
        <v>Vulnerable</v>
      </c>
      <c r="C110" s="104"/>
      <c r="D110" s="208"/>
      <c r="E110" s="73"/>
      <c r="F110" s="104"/>
      <c r="G110" s="104"/>
      <c r="H110" s="104"/>
      <c r="I110" s="73">
        <f>VLOOKUP(Environment!$A110,TranslationData!$A:$AB,Environment!I$1,FALSE)</f>
        <v>0</v>
      </c>
      <c r="J110" s="73">
        <f>VLOOKUP(Environment!$A110,TranslationData!$A:$AB,Environment!J$1,FALSE)</f>
        <v>6</v>
      </c>
    </row>
    <row r="111" spans="1:10" ht="11.25" customHeight="1" x14ac:dyDescent="0.2">
      <c r="A111" s="190" t="s">
        <v>675</v>
      </c>
      <c r="B111" s="104" t="str">
        <f>IF(Content!$D$6=1,VLOOKUP(Environment!$A111,TranslationData!$A:$AB,Environment!B$1,FALSE),VLOOKUP(Environment!$A111,TranslationData!$A:$AB,Environment!B$1+14,FALSE))</f>
        <v>Near threatened</v>
      </c>
      <c r="C111" s="104"/>
      <c r="D111" s="208"/>
      <c r="E111" s="73"/>
      <c r="F111" s="104"/>
      <c r="G111" s="104"/>
      <c r="H111" s="104"/>
      <c r="I111" s="73">
        <f>VLOOKUP(Environment!$A111,TranslationData!$A:$AB,Environment!I$1,FALSE)</f>
        <v>0</v>
      </c>
      <c r="J111" s="73">
        <f>VLOOKUP(Environment!$A111,TranslationData!$A:$AB,Environment!J$1,FALSE)</f>
        <v>3</v>
      </c>
    </row>
    <row r="112" spans="1:10" ht="11.25" customHeight="1" x14ac:dyDescent="0.2">
      <c r="A112" s="190" t="s">
        <v>676</v>
      </c>
      <c r="B112" s="104" t="str">
        <f>IF(Content!$D$6=1,VLOOKUP(Environment!$A112,TranslationData!$A:$AB,Environment!B$1,FALSE),VLOOKUP(Environment!$A112,TranslationData!$A:$AB,Environment!B$1+14,FALSE))</f>
        <v>Least concern</v>
      </c>
      <c r="C112" s="104"/>
      <c r="D112" s="208"/>
      <c r="E112" s="73"/>
      <c r="F112" s="104"/>
      <c r="G112" s="104"/>
      <c r="H112" s="104"/>
      <c r="I112" s="73">
        <f>VLOOKUP(Environment!$A112,TranslationData!$A:$AB,Environment!I$1,FALSE)</f>
        <v>24</v>
      </c>
      <c r="J112" s="73">
        <f>VLOOKUP(Environment!$A112,TranslationData!$A:$AB,Environment!J$1,FALSE)</f>
        <v>141</v>
      </c>
    </row>
    <row r="113" spans="1:10" ht="11.25" customHeight="1" x14ac:dyDescent="0.2">
      <c r="A113" s="190" t="s">
        <v>669</v>
      </c>
      <c r="B113" s="156" t="str">
        <f>IF(Content!$D$6=1,VLOOKUP(Environment!$A113,TranslationData!$A:$AB,Environment!B$1,FALSE),VLOOKUP(Environment!$A113,TranslationData!$A:$AB,Environment!B$1+14,FALSE))</f>
        <v>National Red Lists</v>
      </c>
      <c r="C113" s="104"/>
      <c r="D113" s="208"/>
      <c r="E113" s="73"/>
      <c r="F113" s="104"/>
      <c r="G113" s="104"/>
      <c r="H113" s="104"/>
      <c r="I113" s="73">
        <f>VLOOKUP(Environment!$A113,TranslationData!$A:$AB,Environment!I$1,FALSE)</f>
        <v>0</v>
      </c>
      <c r="J113" s="73">
        <f>VLOOKUP(Environment!$A113,TranslationData!$A:$AB,Environment!J$1,FALSE)</f>
        <v>20</v>
      </c>
    </row>
    <row r="114" spans="1:10" ht="11.25" customHeight="1" x14ac:dyDescent="0.2">
      <c r="A114" s="190" t="s">
        <v>670</v>
      </c>
      <c r="B114" s="104" t="str">
        <f>IF(Content!$D$6=1,VLOOKUP(Environment!$A114,TranslationData!$A:$AB,Environment!B$1,FALSE),VLOOKUP(Environment!$A114,TranslationData!$A:$AB,Environment!B$1+14,FALSE))</f>
        <v>Red Data Book</v>
      </c>
      <c r="C114" s="104"/>
      <c r="D114" s="208"/>
      <c r="E114" s="73"/>
      <c r="F114" s="104"/>
      <c r="G114" s="104"/>
      <c r="H114" s="104"/>
      <c r="I114" s="73">
        <f>VLOOKUP(Environment!$A114,TranslationData!$A:$AB,Environment!I$1,FALSE)</f>
        <v>0</v>
      </c>
      <c r="J114" s="73">
        <f>VLOOKUP(Environment!$A114,TranslationData!$A:$AB,Environment!J$1,FALSE)</f>
        <v>18</v>
      </c>
    </row>
    <row r="115" spans="1:10" ht="11.25" customHeight="1" x14ac:dyDescent="0.3">
      <c r="A115" s="190" t="s">
        <v>671</v>
      </c>
      <c r="B115" s="104" t="str">
        <f>IF(Content!$D$6=1,VLOOKUP(Environment!$A115,TranslationData!$A:$AB,Environment!B$1,FALSE),VLOOKUP(Environment!$A115,TranslationData!$A:$AB,Environment!B$1+14,FALSE))</f>
        <v>Endemic species</v>
      </c>
      <c r="C115" s="104"/>
      <c r="D115" s="208"/>
      <c r="F115" s="104"/>
      <c r="G115" s="104"/>
      <c r="H115" s="104"/>
      <c r="I115" s="73">
        <f>VLOOKUP(Environment!$A115,TranslationData!$A:$AB,Environment!I$1,FALSE)</f>
        <v>0</v>
      </c>
      <c r="J115" s="73">
        <f>VLOOKUP(Environment!$A115,TranslationData!$A:$AB,Environment!J$1,FALSE)</f>
        <v>2</v>
      </c>
    </row>
    <row r="116" spans="1:10" ht="11.25" customHeight="1" x14ac:dyDescent="0.3">
      <c r="A116" s="190" t="s">
        <v>671</v>
      </c>
      <c r="C116" s="104"/>
      <c r="D116" s="208"/>
    </row>
    <row r="117" spans="1:10" ht="17.399999999999999" x14ac:dyDescent="0.3">
      <c r="A117" s="190" t="s">
        <v>612</v>
      </c>
      <c r="B117" s="12" t="str">
        <f>IF(Content!$D$6=1,VLOOKUP(Environment!$A117,TranslationData!$A:$AB,Environment!B$1,FALSE),VLOOKUP(Environment!$A117,TranslationData!$A:$AB,Environment!B$1+14,FALSE))</f>
        <v>Principal consumables</v>
      </c>
      <c r="C117" s="13"/>
      <c r="D117" s="205"/>
      <c r="E117" s="14"/>
      <c r="F117" s="14"/>
    </row>
    <row r="118" spans="1:10" ht="11.25" customHeight="1" x14ac:dyDescent="0.2">
      <c r="B118" s="22"/>
      <c r="C118" s="7"/>
      <c r="D118" s="29"/>
      <c r="E118" s="29"/>
      <c r="F118" s="29"/>
    </row>
    <row r="119" spans="1:10" ht="11.25" customHeight="1" x14ac:dyDescent="0.25">
      <c r="A119" s="190" t="s">
        <v>613</v>
      </c>
      <c r="B119" s="275" t="str">
        <f>IF(Content!$D$6=1,VLOOKUP(Environment!$A119,TranslationData!$A:$AB,Environment!B$1,FALSE),VLOOKUP(Environment!$A119,TranslationData!$A:$AB,Environment!B$1+14,FALSE))</f>
        <v>Principal consumables</v>
      </c>
      <c r="C119" s="272"/>
      <c r="D119" s="172"/>
      <c r="E119" s="272"/>
      <c r="F119" s="272"/>
      <c r="G119" s="272"/>
      <c r="H119" s="276"/>
      <c r="I119" s="444" t="s">
        <v>2027</v>
      </c>
      <c r="J119" s="444"/>
    </row>
    <row r="120" spans="1:10" ht="11.25" customHeight="1" x14ac:dyDescent="0.3">
      <c r="A120" s="190" t="s">
        <v>626</v>
      </c>
      <c r="B120" s="141" t="str">
        <f>IF(Content!$D$6=1,VLOOKUP(Environment!$A120,TranslationData!$A:$AB,Environment!B$1,FALSE),VLOOKUP(Environment!$A120,TranslationData!$A:$AB,Environment!B$1+14,FALSE))</f>
        <v>Lime</v>
      </c>
      <c r="C120" s="76"/>
      <c r="D120" s="29" t="str">
        <f>IF(Content!$D$6=1,VLOOKUP(Environment!$A120,TranslationData!$A:$AB,Environment!D$1,FALSE),VLOOKUP(Environment!$A120,TranslationData!$A:$AB,Environment!D$1+14,FALSE))</f>
        <v>t</v>
      </c>
      <c r="E120" s="73">
        <f>VLOOKUP(Environment!$A120,TranslationData!$A:$AB,Environment!E$1,FALSE)</f>
        <v>0</v>
      </c>
      <c r="F120" s="73">
        <f>VLOOKUP(Environment!$A120,TranslationData!$A:$AB,Environment!F$1,FALSE)</f>
        <v>0</v>
      </c>
      <c r="G120" s="73">
        <f>VLOOKUP(Environment!$A120,TranslationData!$A:$AB,Environment!G$1,FALSE)</f>
        <v>0</v>
      </c>
      <c r="H120" s="73">
        <f>VLOOKUP(Environment!$A120,TranslationData!$A:$AB,Environment!H$1,FALSE)</f>
        <v>0</v>
      </c>
      <c r="I120" s="73">
        <f>VLOOKUP(Environment!$A120,TranslationData!$A:$AB,Environment!I$1,FALSE)</f>
        <v>0</v>
      </c>
      <c r="J120" s="402">
        <f>VLOOKUP(Environment!$A120,TranslationData!$A:$AB,Environment!J$1,FALSE)</f>
        <v>0</v>
      </c>
    </row>
    <row r="121" spans="1:10" ht="11.25" customHeight="1" x14ac:dyDescent="0.3">
      <c r="A121" s="190" t="s">
        <v>627</v>
      </c>
      <c r="B121" s="141" t="str">
        <f>IF(Content!$D$6=1,VLOOKUP(Environment!$A121,TranslationData!$A:$AB,Environment!B$1,FALSE),VLOOKUP(Environment!$A121,TranslationData!$A:$AB,Environment!B$1+14,FALSE))</f>
        <v>Cement and concrete</v>
      </c>
      <c r="C121" s="125"/>
      <c r="D121" s="29" t="str">
        <f>IF(Content!$D$6=1,VLOOKUP(Environment!$A121,TranslationData!$A:$AB,Environment!D$1,FALSE),VLOOKUP(Environment!$A121,TranslationData!$A:$AB,Environment!D$1+14,FALSE))</f>
        <v>t</v>
      </c>
      <c r="E121" s="73">
        <f>VLOOKUP(Environment!$A121,TranslationData!$A:$AB,Environment!E$1,FALSE)</f>
        <v>0</v>
      </c>
      <c r="F121" s="73">
        <f>VLOOKUP(Environment!$A121,TranslationData!$A:$AB,Environment!F$1,FALSE)</f>
        <v>0</v>
      </c>
      <c r="G121" s="73">
        <f>VLOOKUP(Environment!$A121,TranslationData!$A:$AB,Environment!G$1,FALSE)</f>
        <v>0</v>
      </c>
      <c r="H121" s="73">
        <f>VLOOKUP(Environment!$A121,TranslationData!$A:$AB,Environment!H$1,FALSE)</f>
        <v>0</v>
      </c>
      <c r="I121" s="73">
        <f>VLOOKUP(Environment!$A121,TranslationData!$A:$AB,Environment!I$1,FALSE)</f>
        <v>0</v>
      </c>
      <c r="J121" s="402">
        <f>VLOOKUP(Environment!$A121,TranslationData!$A:$AB,Environment!J$1,FALSE)</f>
        <v>0</v>
      </c>
    </row>
    <row r="122" spans="1:10" ht="11.25" customHeight="1" x14ac:dyDescent="0.3">
      <c r="A122" s="190" t="s">
        <v>628</v>
      </c>
      <c r="B122" s="141" t="str">
        <f>IF(Content!$D$6=1,VLOOKUP(Environment!$A122,TranslationData!$A:$AB,Environment!B$1,FALSE),VLOOKUP(Environment!$A122,TranslationData!$A:$AB,Environment!B$1+14,FALSE))</f>
        <v>Quicklime</v>
      </c>
      <c r="C122" s="125"/>
      <c r="D122" s="29" t="str">
        <f>IF(Content!$D$6=1,VLOOKUP(Environment!$A122,TranslationData!$A:$AB,Environment!D$1,FALSE),VLOOKUP(Environment!$A122,TranslationData!$A:$AB,Environment!D$1+14,FALSE))</f>
        <v>t</v>
      </c>
      <c r="E122" s="73">
        <f>VLOOKUP(Environment!$A122,TranslationData!$A:$AB,Environment!E$1,FALSE)</f>
        <v>6662</v>
      </c>
      <c r="F122" s="73">
        <f>VLOOKUP(Environment!$A122,TranslationData!$A:$AB,Environment!F$1,FALSE)</f>
        <v>5430</v>
      </c>
      <c r="G122" s="73">
        <f>VLOOKUP(Environment!$A122,TranslationData!$A:$AB,Environment!G$1,FALSE)</f>
        <v>5498</v>
      </c>
      <c r="H122" s="73">
        <f>VLOOKUP(Environment!$A122,TranslationData!$A:$AB,Environment!H$1,FALSE)</f>
        <v>6053</v>
      </c>
      <c r="I122" s="73">
        <f>VLOOKUP(Environment!$A122,TranslationData!$A:$AB,Environment!I$1,FALSE)</f>
        <v>5843</v>
      </c>
      <c r="J122" s="402">
        <f>VLOOKUP(Environment!$A122,TranslationData!$A:$AB,Environment!J$1,FALSE)</f>
        <v>5709</v>
      </c>
    </row>
    <row r="123" spans="1:10" ht="11.25" customHeight="1" x14ac:dyDescent="0.3">
      <c r="A123" s="190" t="s">
        <v>629</v>
      </c>
      <c r="B123" s="141" t="str">
        <f>IF(Content!$D$6=1,VLOOKUP(Environment!$A123,TranslationData!$A:$AB,Environment!B$1,FALSE),VLOOKUP(Environment!$A123,TranslationData!$A:$AB,Environment!B$1+14,FALSE))</f>
        <v>Grinding body</v>
      </c>
      <c r="C123" s="125"/>
      <c r="D123" s="29" t="str">
        <f>IF(Content!$D$6=1,VLOOKUP(Environment!$A123,TranslationData!$A:$AB,Environment!D$1,FALSE),VLOOKUP(Environment!$A123,TranslationData!$A:$AB,Environment!D$1+14,FALSE))</f>
        <v>t</v>
      </c>
      <c r="E123" s="73">
        <f>VLOOKUP(Environment!$A123,TranslationData!$A:$AB,Environment!E$1,FALSE)</f>
        <v>7483</v>
      </c>
      <c r="F123" s="73">
        <f>VLOOKUP(Environment!$A123,TranslationData!$A:$AB,Environment!F$1,FALSE)</f>
        <v>6744</v>
      </c>
      <c r="G123" s="73">
        <f>VLOOKUP(Environment!$A123,TranslationData!$A:$AB,Environment!G$1,FALSE)</f>
        <v>6655</v>
      </c>
      <c r="H123" s="73">
        <f>VLOOKUP(Environment!$A123,TranslationData!$A:$AB,Environment!H$1,FALSE)</f>
        <v>6514</v>
      </c>
      <c r="I123" s="73">
        <f>VLOOKUP(Environment!$A123,TranslationData!$A:$AB,Environment!I$1,FALSE)</f>
        <v>6721</v>
      </c>
      <c r="J123" s="402">
        <f>VLOOKUP(Environment!$A123,TranslationData!$A:$AB,Environment!J$1,FALSE)</f>
        <v>6366</v>
      </c>
    </row>
    <row r="124" spans="1:10" ht="11.25" customHeight="1" x14ac:dyDescent="0.3">
      <c r="A124" s="190" t="s">
        <v>630</v>
      </c>
      <c r="B124" s="141" t="str">
        <f>IF(Content!$D$6=1,VLOOKUP(Environment!$A124,TranslationData!$A:$AB,Environment!B$1,FALSE),VLOOKUP(Environment!$A124,TranslationData!$A:$AB,Environment!B$1+14,FALSE))</f>
        <v xml:space="preserve">Sodium cyanide </v>
      </c>
      <c r="C124" s="125"/>
      <c r="D124" s="29" t="str">
        <f>IF(Content!$D$6=1,VLOOKUP(Environment!$A124,TranslationData!$A:$AB,Environment!D$1,FALSE),VLOOKUP(Environment!$A124,TranslationData!$A:$AB,Environment!D$1+14,FALSE))</f>
        <v>t</v>
      </c>
      <c r="E124" s="73">
        <f>VLOOKUP(Environment!$A124,TranslationData!$A:$AB,Environment!E$1,FALSE)</f>
        <v>3251</v>
      </c>
      <c r="F124" s="73">
        <f>VLOOKUP(Environment!$A124,TranslationData!$A:$AB,Environment!F$1,FALSE)</f>
        <v>3427</v>
      </c>
      <c r="G124" s="73">
        <f>VLOOKUP(Environment!$A124,TranslationData!$A:$AB,Environment!G$1,FALSE)</f>
        <v>3964</v>
      </c>
      <c r="H124" s="73">
        <f>VLOOKUP(Environment!$A124,TranslationData!$A:$AB,Environment!H$1,FALSE)</f>
        <v>4280</v>
      </c>
      <c r="I124" s="73">
        <f>VLOOKUP(Environment!$A124,TranslationData!$A:$AB,Environment!I$1,FALSE)</f>
        <v>4027</v>
      </c>
      <c r="J124" s="402">
        <f>VLOOKUP(Environment!$A124,TranslationData!$A:$AB,Environment!J$1,FALSE)</f>
        <v>3780</v>
      </c>
    </row>
    <row r="125" spans="1:10" ht="11.25" customHeight="1" x14ac:dyDescent="0.3">
      <c r="A125" s="190" t="s">
        <v>631</v>
      </c>
      <c r="B125" s="141" t="str">
        <f>IF(Content!$D$6=1,VLOOKUP(Environment!$A125,TranslationData!$A:$AB,Environment!B$1,FALSE),VLOOKUP(Environment!$A125,TranslationData!$A:$AB,Environment!B$1+14,FALSE))</f>
        <v>Flotation reagents</v>
      </c>
      <c r="C125" s="125"/>
      <c r="D125" s="29" t="str">
        <f>IF(Content!$D$6=1,VLOOKUP(Environment!$A125,TranslationData!$A:$AB,Environment!D$1,FALSE),VLOOKUP(Environment!$A125,TranslationData!$A:$AB,Environment!D$1+14,FALSE))</f>
        <v>t</v>
      </c>
      <c r="E125" s="77">
        <f>VLOOKUP(Environment!$A125,TranslationData!$A:$AB,Environment!E$1,FALSE)</f>
        <v>2179</v>
      </c>
      <c r="F125" s="77">
        <f>VLOOKUP(Environment!$A125,TranslationData!$A:$AB,Environment!F$1,FALSE)</f>
        <v>5139</v>
      </c>
      <c r="G125" s="73">
        <f>VLOOKUP(Environment!$A125,TranslationData!$A:$AB,Environment!G$1,FALSE)</f>
        <v>3115</v>
      </c>
      <c r="H125" s="73">
        <f>VLOOKUP(Environment!$A125,TranslationData!$A:$AB,Environment!H$1,FALSE)</f>
        <v>2962</v>
      </c>
      <c r="I125" s="73">
        <f>VLOOKUP(Environment!$A125,TranslationData!$A:$AB,Environment!I$1,FALSE)</f>
        <v>2294</v>
      </c>
      <c r="J125" s="402">
        <f>VLOOKUP(Environment!$A125,TranslationData!$A:$AB,Environment!J$1,FALSE)</f>
        <v>2209</v>
      </c>
    </row>
    <row r="126" spans="1:10" ht="11.25" customHeight="1" x14ac:dyDescent="0.3">
      <c r="A126" s="190" t="s">
        <v>632</v>
      </c>
      <c r="B126" s="141" t="str">
        <f>IF(Content!$D$6=1,VLOOKUP(Environment!$A126,TranslationData!$A:$AB,Environment!B$1,FALSE),VLOOKUP(Environment!$A126,TranslationData!$A:$AB,Environment!B$1+14,FALSE))</f>
        <v>Soda</v>
      </c>
      <c r="C126" s="125"/>
      <c r="D126" s="29" t="str">
        <f>IF(Content!$D$6=1,VLOOKUP(Environment!$A126,TranslationData!$A:$AB,Environment!D$1,FALSE),VLOOKUP(Environment!$A126,TranslationData!$A:$AB,Environment!D$1+14,FALSE))</f>
        <v>t</v>
      </c>
      <c r="E126" s="77">
        <f>VLOOKUP(Environment!$A126,TranslationData!$A:$AB,Environment!E$1,FALSE)</f>
        <v>4780</v>
      </c>
      <c r="F126" s="77">
        <f>VLOOKUP(Environment!$A126,TranslationData!$A:$AB,Environment!F$1,FALSE)</f>
        <v>3456</v>
      </c>
      <c r="G126" s="73">
        <f>VLOOKUP(Environment!$A126,TranslationData!$A:$AB,Environment!G$1,FALSE)</f>
        <v>4946</v>
      </c>
      <c r="H126" s="73">
        <f>VLOOKUP(Environment!$A126,TranslationData!$A:$AB,Environment!H$1,FALSE)</f>
        <v>4279</v>
      </c>
      <c r="I126" s="73">
        <f>VLOOKUP(Environment!$A126,TranslationData!$A:$AB,Environment!I$1,FALSE)</f>
        <v>4167</v>
      </c>
      <c r="J126" s="402">
        <f>VLOOKUP(Environment!$A126,TranslationData!$A:$AB,Environment!J$1,FALSE)</f>
        <v>4210</v>
      </c>
    </row>
    <row r="127" spans="1:10" ht="11.25" customHeight="1" x14ac:dyDescent="0.3">
      <c r="A127" s="190" t="s">
        <v>633</v>
      </c>
      <c r="B127" s="141" t="str">
        <f>IF(Content!$D$6=1,VLOOKUP(Environment!$A127,TranslationData!$A:$AB,Environment!B$1,FALSE),VLOOKUP(Environment!$A127,TranslationData!$A:$AB,Environment!B$1+14,FALSE))</f>
        <v>Ammonium nitrate</v>
      </c>
      <c r="C127" s="125"/>
      <c r="D127" s="29" t="str">
        <f>IF(Content!$D$6=1,VLOOKUP(Environment!$A127,TranslationData!$A:$AB,Environment!D$1,FALSE),VLOOKUP(Environment!$A127,TranslationData!$A:$AB,Environment!D$1+14,FALSE))</f>
        <v>t</v>
      </c>
      <c r="E127" s="73">
        <f>VLOOKUP(Environment!$A127,TranslationData!$A:$AB,Environment!E$1,FALSE)</f>
        <v>0</v>
      </c>
      <c r="F127" s="77">
        <f>VLOOKUP(Environment!$A127,TranslationData!$A:$AB,Environment!F$1,FALSE)</f>
        <v>0</v>
      </c>
      <c r="G127" s="73">
        <f>VLOOKUP(Environment!$A127,TranslationData!$A:$AB,Environment!G$1,FALSE)</f>
        <v>0</v>
      </c>
      <c r="H127" s="73">
        <f>VLOOKUP(Environment!$A127,TranslationData!$A:$AB,Environment!H$1,FALSE)</f>
        <v>0</v>
      </c>
      <c r="I127" s="73">
        <f>VLOOKUP(Environment!$A127,TranslationData!$A:$AB,Environment!I$1,FALSE)</f>
        <v>0</v>
      </c>
      <c r="J127" s="402">
        <f>VLOOKUP(Environment!$A127,TranslationData!$A:$AB,Environment!J$1,FALSE)</f>
        <v>0</v>
      </c>
    </row>
    <row r="128" spans="1:10" ht="11.25" customHeight="1" x14ac:dyDescent="0.3">
      <c r="A128" s="190" t="s">
        <v>634</v>
      </c>
      <c r="B128" s="141" t="str">
        <f>IF(Content!$D$6=1,VLOOKUP(Environment!$A128,TranslationData!$A:$AB,Environment!B$1,FALSE),VLOOKUP(Environment!$A128,TranslationData!$A:$AB,Environment!B$1+14,FALSE))</f>
        <v>Granulite</v>
      </c>
      <c r="C128" s="125"/>
      <c r="D128" s="29" t="str">
        <f>IF(Content!$D$6=1,VLOOKUP(Environment!$A128,TranslationData!$A:$AB,Environment!D$1,FALSE),VLOOKUP(Environment!$A128,TranslationData!$A:$AB,Environment!D$1+14,FALSE))</f>
        <v>t</v>
      </c>
      <c r="E128" s="73">
        <f>VLOOKUP(Environment!$A128,TranslationData!$A:$AB,Environment!E$1,FALSE)</f>
        <v>0</v>
      </c>
      <c r="F128" s="77">
        <f>VLOOKUP(Environment!$A128,TranslationData!$A:$AB,Environment!F$1,FALSE)</f>
        <v>0</v>
      </c>
      <c r="G128" s="73">
        <f>VLOOKUP(Environment!$A128,TranslationData!$A:$AB,Environment!G$1,FALSE)</f>
        <v>0</v>
      </c>
      <c r="H128" s="73">
        <f>VLOOKUP(Environment!$A128,TranslationData!$A:$AB,Environment!H$1,FALSE)</f>
        <v>0</v>
      </c>
      <c r="I128" s="73">
        <f>VLOOKUP(Environment!$A128,TranslationData!$A:$AB,Environment!I$1,FALSE)</f>
        <v>0</v>
      </c>
      <c r="J128" s="402">
        <f>VLOOKUP(Environment!$A128,TranslationData!$A:$AB,Environment!J$1,FALSE)</f>
        <v>0</v>
      </c>
    </row>
    <row r="129" spans="1:10" ht="11.25" customHeight="1" x14ac:dyDescent="0.3">
      <c r="A129" s="190" t="s">
        <v>635</v>
      </c>
      <c r="B129" s="141" t="str">
        <f>IF(Content!$D$6=1,VLOOKUP(Environment!$A129,TranslationData!$A:$AB,Environment!B$1,FALSE),VLOOKUP(Environment!$A129,TranslationData!$A:$AB,Environment!B$1+14,FALSE))</f>
        <v xml:space="preserve">Perhydrol </v>
      </c>
      <c r="C129" s="125"/>
      <c r="D129" s="29" t="str">
        <f>IF(Content!$D$6=1,VLOOKUP(Environment!$A129,TranslationData!$A:$AB,Environment!D$1,FALSE),VLOOKUP(Environment!$A129,TranslationData!$A:$AB,Environment!D$1+14,FALSE))</f>
        <v>t</v>
      </c>
      <c r="E129" s="77">
        <f>VLOOKUP(Environment!$A129,TranslationData!$A:$AB,Environment!E$1,FALSE)</f>
        <v>5496</v>
      </c>
      <c r="F129" s="77">
        <f>VLOOKUP(Environment!$A129,TranslationData!$A:$AB,Environment!F$1,FALSE)</f>
        <v>5315</v>
      </c>
      <c r="G129" s="73">
        <f>VLOOKUP(Environment!$A129,TranslationData!$A:$AB,Environment!G$1,FALSE)</f>
        <v>5469</v>
      </c>
      <c r="H129" s="73">
        <f>VLOOKUP(Environment!$A129,TranslationData!$A:$AB,Environment!H$1,FALSE)</f>
        <v>4059</v>
      </c>
      <c r="I129" s="73">
        <f>VLOOKUP(Environment!$A129,TranslationData!$A:$AB,Environment!I$1,FALSE)</f>
        <v>3968</v>
      </c>
      <c r="J129" s="402">
        <f>VLOOKUP(Environment!$A129,TranslationData!$A:$AB,Environment!J$1,FALSE)</f>
        <v>3783</v>
      </c>
    </row>
    <row r="130" spans="1:10" ht="11.25" customHeight="1" x14ac:dyDescent="0.3">
      <c r="H130" s="73"/>
      <c r="I130" s="73"/>
      <c r="J130" s="73"/>
    </row>
    <row r="131" spans="1:10" ht="17.399999999999999" x14ac:dyDescent="0.3">
      <c r="A131" s="190" t="s">
        <v>677</v>
      </c>
      <c r="B131" s="12" t="str">
        <f>IF(Content!$D$6=1,VLOOKUP(Environment!$A131,TranslationData!$A:$AB,Environment!B$1,FALSE),VLOOKUP(Environment!$A131,TranslationData!$A:$AB,Environment!B$1+14,FALSE))</f>
        <v>Environmental expenditures⁷</v>
      </c>
      <c r="C131" s="13"/>
      <c r="D131" s="205"/>
      <c r="E131" s="14"/>
      <c r="F131" s="14"/>
      <c r="H131" s="73"/>
      <c r="I131" s="73"/>
      <c r="J131" s="73"/>
    </row>
    <row r="132" spans="1:10" ht="11.25" customHeight="1" x14ac:dyDescent="0.3">
      <c r="A132" s="190"/>
      <c r="B132" s="23"/>
      <c r="C132" s="7"/>
      <c r="D132" s="29"/>
      <c r="E132" s="29"/>
      <c r="F132" s="29"/>
    </row>
    <row r="133" spans="1:10" ht="11.25" customHeight="1" x14ac:dyDescent="0.25">
      <c r="A133" s="190" t="s">
        <v>678</v>
      </c>
      <c r="B133" s="275" t="str">
        <f>IF(Content!$D$6=1,VLOOKUP(Environment!$A133,TranslationData!$A:$AB,Environment!B$1,FALSE),VLOOKUP(Environment!$A133,TranslationData!$A:$AB,Environment!B$1+14,FALSE))</f>
        <v>Total environmental expenditures, including:</v>
      </c>
      <c r="C133" s="272"/>
      <c r="D133" s="172"/>
      <c r="E133" s="272"/>
      <c r="F133" s="272"/>
      <c r="G133" s="272"/>
      <c r="H133" s="276"/>
      <c r="I133" s="444" t="s">
        <v>2009</v>
      </c>
      <c r="J133" s="444"/>
    </row>
    <row r="134" spans="1:10" ht="11.25" customHeight="1" x14ac:dyDescent="0.3">
      <c r="A134" s="190" t="s">
        <v>678</v>
      </c>
      <c r="B134" s="123" t="str">
        <f>IF(Content!$D$6=1,VLOOKUP(Environment!$A134,TranslationData!$A:$AB,Environment!B$1,FALSE),VLOOKUP(Environment!$A134,TranslationData!$A:$AB,Environment!B$1+14,FALSE))</f>
        <v>Total environmental expenditures, including:</v>
      </c>
      <c r="C134" s="125"/>
      <c r="D134" s="29" t="str">
        <f>IF(Content!$D$6=1,VLOOKUP(Environment!$A134,TranslationData!$A:$AB,Environment!D$1,FALSE),VLOOKUP(Environment!$A134,TranslationData!$A:$AB,Environment!D$1+14,FALSE))</f>
        <v>$ thousand</v>
      </c>
      <c r="E134" s="109">
        <f>VLOOKUP(Environment!$A134,TranslationData!$A:$AB,Environment!E$1,FALSE)</f>
        <v>1687</v>
      </c>
      <c r="F134" s="109">
        <f>VLOOKUP(Environment!$A134,TranslationData!$A:$AB,Environment!F$1,FALSE)</f>
        <v>2551</v>
      </c>
      <c r="G134" s="109">
        <f>VLOOKUP(Environment!$A134,TranslationData!$A:$AB,Environment!G$1,FALSE)</f>
        <v>1982</v>
      </c>
      <c r="H134" s="109">
        <f>VLOOKUP(Environment!$A134,TranslationData!$A:$AB,Environment!H$1,FALSE)</f>
        <v>2559</v>
      </c>
      <c r="I134" s="109">
        <f>VLOOKUP(Environment!$A134,TranslationData!$A:$AB,Environment!I$1,FALSE)</f>
        <v>2188</v>
      </c>
      <c r="J134" s="404">
        <f>VLOOKUP(Environment!$A134,TranslationData!$A:$AB,Environment!J$1,FALSE)</f>
        <v>2513</v>
      </c>
    </row>
    <row r="135" spans="1:10" ht="11.25" customHeight="1" x14ac:dyDescent="0.3">
      <c r="A135" s="190" t="s">
        <v>690</v>
      </c>
      <c r="B135" s="128" t="str">
        <f>IF(Content!$D$6=1,VLOOKUP(Environment!$A135,TranslationData!$A:$AB,Environment!B$1,FALSE),VLOOKUP(Environment!$A135,TranslationData!$A:$AB,Environment!B$1+14,FALSE))</f>
        <v>Water</v>
      </c>
      <c r="C135" s="125"/>
      <c r="D135" s="29" t="str">
        <f>IF(Content!$D$6=1,VLOOKUP(Environment!$A135,TranslationData!$A:$AB,Environment!D$1,FALSE),VLOOKUP(Environment!$A135,TranslationData!$A:$AB,Environment!D$1+14,FALSE))</f>
        <v>$ thousand</v>
      </c>
      <c r="E135" s="55">
        <f>VLOOKUP(Environment!$A135,TranslationData!$A:$AB,Environment!E$1,FALSE)</f>
        <v>146</v>
      </c>
      <c r="F135" s="55">
        <f>VLOOKUP(Environment!$A135,TranslationData!$A:$AB,Environment!F$1,FALSE)</f>
        <v>240</v>
      </c>
      <c r="G135" s="55">
        <f>VLOOKUP(Environment!$A135,TranslationData!$A:$AB,Environment!G$1,FALSE)</f>
        <v>227</v>
      </c>
      <c r="H135" s="55">
        <f>VLOOKUP(Environment!$A135,TranslationData!$A:$AB,Environment!H$1,FALSE)</f>
        <v>198</v>
      </c>
      <c r="I135" s="55">
        <f>VLOOKUP(Environment!$A135,TranslationData!$A:$AB,Environment!I$1,FALSE)</f>
        <v>54</v>
      </c>
      <c r="J135" s="405">
        <f>VLOOKUP(Environment!$A135,TranslationData!$A:$AB,Environment!J$1,FALSE)</f>
        <v>831</v>
      </c>
    </row>
    <row r="136" spans="1:10" ht="11.25" customHeight="1" x14ac:dyDescent="0.3">
      <c r="A136" s="190" t="s">
        <v>691</v>
      </c>
      <c r="B136" s="128" t="str">
        <f>IF(Content!$D$6=1,VLOOKUP(Environment!$A136,TranslationData!$A:$AB,Environment!B$1,FALSE),VLOOKUP(Environment!$A136,TranslationData!$A:$AB,Environment!B$1+14,FALSE))</f>
        <v>Land⁵</v>
      </c>
      <c r="C136" s="125"/>
      <c r="D136" s="29" t="str">
        <f>IF(Content!$D$6=1,VLOOKUP(Environment!$A136,TranslationData!$A:$AB,Environment!D$1,FALSE),VLOOKUP(Environment!$A136,TranslationData!$A:$AB,Environment!D$1+14,FALSE))</f>
        <v>$ thousand</v>
      </c>
      <c r="E136" s="55">
        <f>VLOOKUP(Environment!$A136,TranslationData!$A:$AB,Environment!E$1,FALSE)</f>
        <v>324</v>
      </c>
      <c r="F136" s="55">
        <f>VLOOKUP(Environment!$A136,TranslationData!$A:$AB,Environment!F$1,FALSE)</f>
        <v>802</v>
      </c>
      <c r="G136" s="55">
        <f>VLOOKUP(Environment!$A136,TranslationData!$A:$AB,Environment!G$1,FALSE)</f>
        <v>324</v>
      </c>
      <c r="H136" s="55">
        <f>VLOOKUP(Environment!$A136,TranslationData!$A:$AB,Environment!H$1,FALSE)</f>
        <v>833</v>
      </c>
      <c r="I136" s="55">
        <f>VLOOKUP(Environment!$A136,TranslationData!$A:$AB,Environment!I$1,FALSE)</f>
        <v>62</v>
      </c>
      <c r="J136" s="405">
        <f>VLOOKUP(Environment!$A136,TranslationData!$A:$AB,Environment!J$1,FALSE)</f>
        <v>46</v>
      </c>
    </row>
    <row r="137" spans="1:10" ht="11.25" customHeight="1" x14ac:dyDescent="0.3">
      <c r="A137" s="190" t="s">
        <v>692</v>
      </c>
      <c r="B137" s="128" t="str">
        <f>IF(Content!$D$6=1,VLOOKUP(Environment!$A137,TranslationData!$A:$AB,Environment!B$1,FALSE),VLOOKUP(Environment!$A137,TranslationData!$A:$AB,Environment!B$1+14,FALSE))</f>
        <v>Waste</v>
      </c>
      <c r="C137" s="125"/>
      <c r="D137" s="29" t="str">
        <f>IF(Content!$D$6=1,VLOOKUP(Environment!$A137,TranslationData!$A:$AB,Environment!D$1,FALSE),VLOOKUP(Environment!$A137,TranslationData!$A:$AB,Environment!D$1+14,FALSE))</f>
        <v>$ thousand</v>
      </c>
      <c r="E137" s="55">
        <f>VLOOKUP(Environment!$A137,TranslationData!$A:$AB,Environment!E$1,FALSE)</f>
        <v>104</v>
      </c>
      <c r="F137" s="55">
        <f>VLOOKUP(Environment!$A137,TranslationData!$A:$AB,Environment!F$1,FALSE)</f>
        <v>457</v>
      </c>
      <c r="G137" s="55">
        <f>VLOOKUP(Environment!$A137,TranslationData!$A:$AB,Environment!G$1,FALSE)</f>
        <v>122</v>
      </c>
      <c r="H137" s="55">
        <f>VLOOKUP(Environment!$A137,TranslationData!$A:$AB,Environment!H$1,FALSE)</f>
        <v>108</v>
      </c>
      <c r="I137" s="55">
        <f>VLOOKUP(Environment!$A137,TranslationData!$A:$AB,Environment!I$1,FALSE)</f>
        <v>133</v>
      </c>
      <c r="J137" s="405">
        <f>VLOOKUP(Environment!$A137,TranslationData!$A:$AB,Environment!J$1,FALSE)</f>
        <v>91</v>
      </c>
    </row>
    <row r="138" spans="1:10" ht="11.25" customHeight="1" x14ac:dyDescent="0.3">
      <c r="A138" s="190" t="s">
        <v>693</v>
      </c>
      <c r="B138" s="128" t="str">
        <f>IF(Content!$D$6=1,VLOOKUP(Environment!$A138,TranslationData!$A:$AB,Environment!B$1,FALSE),VLOOKUP(Environment!$A138,TranslationData!$A:$AB,Environment!B$1+14,FALSE))</f>
        <v>Air quality</v>
      </c>
      <c r="C138" s="125"/>
      <c r="D138" s="29" t="str">
        <f>IF(Content!$D$6=1,VLOOKUP(Environment!$A138,TranslationData!$A:$AB,Environment!D$1,FALSE),VLOOKUP(Environment!$A138,TranslationData!$A:$AB,Environment!D$1+14,FALSE))</f>
        <v>$ thousand</v>
      </c>
      <c r="E138" s="55">
        <f>VLOOKUP(Environment!$A138,TranslationData!$A:$AB,Environment!E$1,FALSE)</f>
        <v>998</v>
      </c>
      <c r="F138" s="55">
        <f>VLOOKUP(Environment!$A138,TranslationData!$A:$AB,Environment!F$1,FALSE)</f>
        <v>862</v>
      </c>
      <c r="G138" s="55">
        <f>VLOOKUP(Environment!$A138,TranslationData!$A:$AB,Environment!G$1,FALSE)</f>
        <v>1089</v>
      </c>
      <c r="H138" s="55">
        <f>VLOOKUP(Environment!$A138,TranslationData!$A:$AB,Environment!H$1,FALSE)</f>
        <v>1188</v>
      </c>
      <c r="I138" s="55">
        <f>VLOOKUP(Environment!$A138,TranslationData!$A:$AB,Environment!I$1,FALSE)</f>
        <v>1265</v>
      </c>
      <c r="J138" s="405">
        <f>VLOOKUP(Environment!$A138,TranslationData!$A:$AB,Environment!J$1,FALSE)</f>
        <v>1090</v>
      </c>
    </row>
    <row r="139" spans="1:10" ht="11.25" customHeight="1" x14ac:dyDescent="0.3">
      <c r="A139" s="190" t="s">
        <v>694</v>
      </c>
      <c r="B139" s="128" t="str">
        <f>IF(Content!$D$6=1,VLOOKUP(Environment!$A139,TranslationData!$A:$AB,Environment!B$1,FALSE),VLOOKUP(Environment!$A139,TranslationData!$A:$AB,Environment!B$1+14,FALSE))</f>
        <v>Biodiversity</v>
      </c>
      <c r="C139" s="125"/>
      <c r="D139" s="29" t="str">
        <f>IF(Content!$D$6=1,VLOOKUP(Environment!$A139,TranslationData!$A:$AB,Environment!D$1,FALSE),VLOOKUP(Environment!$A139,TranslationData!$A:$AB,Environment!D$1+14,FALSE))</f>
        <v>$ thousand</v>
      </c>
      <c r="E139" s="55">
        <f>VLOOKUP(Environment!$A139,TranslationData!$A:$AB,Environment!E$1,FALSE)</f>
        <v>8</v>
      </c>
      <c r="F139" s="55">
        <f>VLOOKUP(Environment!$A139,TranslationData!$A:$AB,Environment!F$1,FALSE)</f>
        <v>10</v>
      </c>
      <c r="G139" s="55">
        <f>VLOOKUP(Environment!$A139,TranslationData!$A:$AB,Environment!G$1,FALSE)</f>
        <v>9</v>
      </c>
      <c r="H139" s="55">
        <f>VLOOKUP(Environment!$A139,TranslationData!$A:$AB,Environment!H$1,FALSE)</f>
        <v>40</v>
      </c>
      <c r="I139" s="55">
        <f>VLOOKUP(Environment!$A139,TranslationData!$A:$AB,Environment!I$1,FALSE)</f>
        <v>79</v>
      </c>
      <c r="J139" s="405">
        <f>VLOOKUP(Environment!$A139,TranslationData!$A:$AB,Environment!J$1,FALSE)</f>
        <v>147</v>
      </c>
    </row>
    <row r="140" spans="1:10" ht="11.25" customHeight="1" x14ac:dyDescent="0.3">
      <c r="A140" s="190" t="s">
        <v>695</v>
      </c>
      <c r="B140" s="128" t="str">
        <f>IF(Content!$D$6=1,VLOOKUP(Environment!$A140,TranslationData!$A:$AB,Environment!B$1,FALSE),VLOOKUP(Environment!$A140,TranslationData!$A:$AB,Environment!B$1+14,FALSE))</f>
        <v>Other⁶</v>
      </c>
      <c r="C140" s="125"/>
      <c r="D140" s="29" t="str">
        <f>IF(Content!$D$6=1,VLOOKUP(Environment!$A140,TranslationData!$A:$AB,Environment!D$1,FALSE),VLOOKUP(Environment!$A140,TranslationData!$A:$AB,Environment!D$1+14,FALSE))</f>
        <v>$ thousand</v>
      </c>
      <c r="E140" s="55">
        <f>VLOOKUP(Environment!$A140,TranslationData!$A:$AB,Environment!E$1,FALSE)</f>
        <v>108</v>
      </c>
      <c r="F140" s="55">
        <f>VLOOKUP(Environment!$A140,TranslationData!$A:$AB,Environment!F$1,FALSE)</f>
        <v>180</v>
      </c>
      <c r="G140" s="55">
        <f>VLOOKUP(Environment!$A140,TranslationData!$A:$AB,Environment!G$1,FALSE)</f>
        <v>210</v>
      </c>
      <c r="H140" s="55">
        <f>VLOOKUP(Environment!$A140,TranslationData!$A:$AB,Environment!H$1,FALSE)</f>
        <v>192</v>
      </c>
      <c r="I140" s="55">
        <f>VLOOKUP(Environment!$A140,TranslationData!$A:$AB,Environment!I$1,FALSE)</f>
        <v>595</v>
      </c>
      <c r="J140" s="405">
        <f>VLOOKUP(Environment!$A140,TranslationData!$A:$AB,Environment!J$1,FALSE)</f>
        <v>308</v>
      </c>
    </row>
    <row r="141" spans="1:10" ht="11.25" customHeight="1" x14ac:dyDescent="0.3">
      <c r="A141" s="190" t="s">
        <v>696</v>
      </c>
      <c r="B141" s="141" t="str">
        <f>IF(Content!$D$6=1,VLOOKUP(Environment!$A141,TranslationData!$A:$AB,Environment!B$1,FALSE),VLOOKUP(Environment!$A141,TranslationData!$A:$AB,Environment!B$1+14,FALSE))</f>
        <v>Share of environmental expenditures in revenue</v>
      </c>
      <c r="C141" s="125"/>
      <c r="D141" s="29" t="str">
        <f>IF(Content!$D$6=1,VLOOKUP(Environment!$A141,TranslationData!$A:$AB,Environment!D$1,FALSE),VLOOKUP(Environment!$A141,TranslationData!$A:$AB,Environment!D$1+14,FALSE))</f>
        <v>%</v>
      </c>
      <c r="E141" s="71">
        <f>VLOOKUP(Environment!$A141,TranslationData!$A:$AB,Environment!E$1,FALSE)</f>
        <v>0.24772393538913365</v>
      </c>
      <c r="F141" s="71">
        <f>VLOOKUP(Environment!$A141,TranslationData!$A:$AB,Environment!F$1,FALSE)</f>
        <v>0.27138297872340422</v>
      </c>
      <c r="G141" s="71">
        <f>VLOOKUP(Environment!$A141,TranslationData!$A:$AB,Environment!G$1,FALSE)</f>
        <v>0.20162767039674465</v>
      </c>
      <c r="H141" s="71">
        <f>VLOOKUP(Environment!$A141,TranslationData!$A:$AB,Environment!H$1,FALSE)</f>
        <v>0.27427652733118968</v>
      </c>
      <c r="I141" s="71">
        <f>VLOOKUP(Environment!$A141,TranslationData!$A:$AB,Environment!I$1,FALSE)</f>
        <v>0.24501679731243003</v>
      </c>
      <c r="J141" s="406">
        <f>VLOOKUP(Environment!$A141,TranslationData!$A:$AB,Environment!J$1,FALSE)</f>
        <v>0.18923192771084338</v>
      </c>
    </row>
    <row r="142" spans="1:10" ht="11.25" customHeight="1" x14ac:dyDescent="0.3">
      <c r="A142" s="190"/>
      <c r="B142" s="22"/>
      <c r="C142" s="7"/>
      <c r="D142" s="29"/>
      <c r="E142" s="29"/>
      <c r="F142" s="29"/>
    </row>
    <row r="143" spans="1:10" ht="11.25" customHeight="1" x14ac:dyDescent="0.2">
      <c r="A143" s="190"/>
      <c r="B143" s="128"/>
      <c r="C143" s="125"/>
      <c r="D143" s="29"/>
      <c r="E143" s="29"/>
      <c r="F143" s="29"/>
      <c r="G143" s="29"/>
      <c r="I143" s="447" t="s">
        <v>2009</v>
      </c>
      <c r="J143" s="447"/>
    </row>
    <row r="144" spans="1:10" ht="51.75" customHeight="1" x14ac:dyDescent="0.25">
      <c r="A144" s="203" t="s">
        <v>704</v>
      </c>
      <c r="B144" s="450" t="str">
        <f>IF(Content!$D$6=1,VLOOKUP(Environment!$A144,TranslationData!$A:$AB,Environment!B$1,FALSE),VLOOKUP(Environment!$A144,TranslationData!$A:$AB,Environment!B$1+14,FALSE))</f>
        <v>Environmental expenditures by type in 2024 (operational/capital)⁷</v>
      </c>
      <c r="C144" s="450"/>
      <c r="D144" s="450"/>
      <c r="E144" s="158"/>
      <c r="F144" s="158"/>
      <c r="G144" s="158" t="str">
        <f>IF(Content!$D$6=1,VLOOKUP(Environment!$A144,TranslationData!$A:$AB,Environment!G$1,FALSE),VLOOKUP(Environment!$A144,TranslationData!$A:$AB,Environment!G$1+14,FALSE))</f>
        <v>Capital, $ thousand</v>
      </c>
      <c r="H144" s="158" t="str">
        <f>IF(Content!$D$6=1,VLOOKUP(Environment!$A144,TranslationData!$A:$AB,Environment!H$1,FALSE),VLOOKUP(Environment!$A144,TranslationData!$A:$AB,Environment!H$1+14,FALSE))</f>
        <v>Operational, $ thousand</v>
      </c>
      <c r="I144" s="158" t="str">
        <f>IF(Content!$D$6=1,VLOOKUP(Environment!$A144,TranslationData!$A:$AB,Environment!I$1,FALSE),VLOOKUP(Environment!$A144,TranslationData!$A:$AB,Environment!I$1+14,FALSE))</f>
        <v>Share of capital expenditures in total, %</v>
      </c>
      <c r="J144" s="158" t="str">
        <f>IF(Content!$D$6=1,VLOOKUP(Environment!$A144,TranslationData!$A:$AB,Environment!J$1,FALSE),VLOOKUP(Environment!$A144,TranslationData!$A:$AC,Environment!J$1+14,FALSE))</f>
        <v>Share of operational expenditures in total, %</v>
      </c>
    </row>
    <row r="145" spans="1:77" ht="11.25" customHeight="1" x14ac:dyDescent="0.2">
      <c r="A145" s="203" t="s">
        <v>705</v>
      </c>
      <c r="B145" s="123" t="str">
        <f>IF(Content!$D$6=1,VLOOKUP(Environment!$A145,TranslationData!$A:$AB,Environment!B$1,FALSE),VLOOKUP(Environment!$A145,TranslationData!$A:$AB,Environment!B$1+14,FALSE))</f>
        <v>Overall expenditires, including:</v>
      </c>
      <c r="C145" s="19"/>
      <c r="D145" s="354"/>
      <c r="E145" s="355"/>
      <c r="F145" s="354"/>
      <c r="G145" s="354">
        <f>VLOOKUP(Environment!$A145,TranslationData!$A:$AB,Environment!G$1,FALSE)</f>
        <v>124</v>
      </c>
      <c r="H145" s="354">
        <f>VLOOKUP(Environment!$A145,TranslationData!$A:$AB,Environment!H$1,FALSE)</f>
        <v>2389</v>
      </c>
      <c r="I145" s="356">
        <f>VLOOKUP(Environment!$A145,TranslationData!$A:$AB,Environment!I$1,FALSE)</f>
        <v>5</v>
      </c>
      <c r="J145" s="356">
        <f>VLOOKUP(Environment!$A145,TranslationData!$A:$AB,Environment!J$1,FALSE)</f>
        <v>95</v>
      </c>
    </row>
    <row r="146" spans="1:77" ht="11.25" customHeight="1" x14ac:dyDescent="0.2">
      <c r="A146" s="203" t="s">
        <v>706</v>
      </c>
      <c r="B146" s="128" t="str">
        <f>IF(Content!$D$6=1,VLOOKUP(Environment!$A146,TranslationData!$A:$AB,Environment!B$1,FALSE),VLOOKUP(Environment!$A146,TranslationData!$A:$AB,Environment!B$1+14,FALSE))</f>
        <v>Water</v>
      </c>
      <c r="C146" s="7"/>
      <c r="D146" s="99"/>
      <c r="E146" s="31"/>
      <c r="F146" s="99"/>
      <c r="G146" s="99">
        <f>VLOOKUP(Environment!$A146,TranslationData!$A:$AB,Environment!G$1,FALSE)</f>
        <v>0</v>
      </c>
      <c r="H146" s="99">
        <f>VLOOKUP(Environment!$A146,TranslationData!$A:$AB,Environment!H$1,FALSE)</f>
        <v>831</v>
      </c>
      <c r="I146" s="159">
        <f>VLOOKUP(Environment!$A146,TranslationData!$A:$AB,Environment!I$1,FALSE)</f>
        <v>0</v>
      </c>
      <c r="J146" s="159">
        <f>VLOOKUP(Environment!$A146,TranslationData!$A:$AB,Environment!J$1,FALSE)</f>
        <v>100</v>
      </c>
    </row>
    <row r="147" spans="1:77" ht="11.25" customHeight="1" x14ac:dyDescent="0.2">
      <c r="A147" s="203" t="s">
        <v>707</v>
      </c>
      <c r="B147" s="128" t="str">
        <f>IF(Content!$D$6=1,VLOOKUP(Environment!$A147,TranslationData!$A:$AB,Environment!B$1,FALSE),VLOOKUP(Environment!$A147,TranslationData!$A:$AB,Environment!B$1+14,FALSE))</f>
        <v>Land⁵</v>
      </c>
      <c r="C147" s="7"/>
      <c r="D147" s="99"/>
      <c r="E147" s="31"/>
      <c r="F147" s="99"/>
      <c r="G147" s="99">
        <f>VLOOKUP(Environment!$A147,TranslationData!$A:$AB,Environment!G$1,FALSE)</f>
        <v>0</v>
      </c>
      <c r="H147" s="99">
        <f>VLOOKUP(Environment!$A147,TranslationData!$A:$AB,Environment!H$1,FALSE)</f>
        <v>46</v>
      </c>
      <c r="I147" s="159">
        <f>VLOOKUP(Environment!$A147,TranslationData!$A:$AB,Environment!I$1,FALSE)</f>
        <v>0</v>
      </c>
      <c r="J147" s="159">
        <f>VLOOKUP(Environment!$A147,TranslationData!$A:$AB,Environment!J$1,FALSE)</f>
        <v>100</v>
      </c>
    </row>
    <row r="148" spans="1:77" ht="11.25" customHeight="1" x14ac:dyDescent="0.2">
      <c r="A148" s="203" t="s">
        <v>708</v>
      </c>
      <c r="B148" s="128" t="str">
        <f>IF(Content!$D$6=1,VLOOKUP(Environment!$A148,TranslationData!$A:$AB,Environment!B$1,FALSE),VLOOKUP(Environment!$A148,TranslationData!$A:$AB,Environment!B$1+14,FALSE))</f>
        <v>Waste</v>
      </c>
      <c r="C148" s="7"/>
      <c r="D148" s="99"/>
      <c r="E148" s="31"/>
      <c r="F148" s="99"/>
      <c r="G148" s="99">
        <f>VLOOKUP(Environment!$A148,TranslationData!$A:$AB,Environment!G$1,FALSE)</f>
        <v>0</v>
      </c>
      <c r="H148" s="99">
        <f>VLOOKUP(Environment!$A148,TranslationData!$A:$AB,Environment!H$1,FALSE)</f>
        <v>91</v>
      </c>
      <c r="I148" s="159">
        <f>VLOOKUP(Environment!$A148,TranslationData!$A:$AB,Environment!I$1,FALSE)</f>
        <v>0</v>
      </c>
      <c r="J148" s="159">
        <f>VLOOKUP(Environment!$A148,TranslationData!$A:$AB,Environment!J$1,FALSE)</f>
        <v>100</v>
      </c>
    </row>
    <row r="149" spans="1:77" ht="11.25" customHeight="1" x14ac:dyDescent="0.2">
      <c r="A149" s="203" t="s">
        <v>709</v>
      </c>
      <c r="B149" s="128" t="str">
        <f>IF(Content!$D$6=1,VLOOKUP(Environment!$A149,TranslationData!$A:$AB,Environment!B$1,FALSE),VLOOKUP(Environment!$A149,TranslationData!$A:$AB,Environment!B$1+14,FALSE))</f>
        <v>Air quality</v>
      </c>
      <c r="C149" s="7"/>
      <c r="D149" s="99"/>
      <c r="E149" s="31"/>
      <c r="F149" s="99"/>
      <c r="G149" s="99">
        <f>VLOOKUP(Environment!$A149,TranslationData!$A:$AB,Environment!G$1,FALSE)</f>
        <v>0</v>
      </c>
      <c r="H149" s="99">
        <f>VLOOKUP(Environment!$A149,TranslationData!$A:$AB,Environment!H$1,FALSE)</f>
        <v>1090</v>
      </c>
      <c r="I149" s="159">
        <f>VLOOKUP(Environment!$A149,TranslationData!$A:$AB,Environment!I$1,FALSE)</f>
        <v>0</v>
      </c>
      <c r="J149" s="159">
        <f>VLOOKUP(Environment!$A149,TranslationData!$A:$AB,Environment!J$1,FALSE)</f>
        <v>100</v>
      </c>
    </row>
    <row r="150" spans="1:77" ht="11.25" customHeight="1" x14ac:dyDescent="0.2">
      <c r="A150" s="203" t="s">
        <v>710</v>
      </c>
      <c r="B150" s="128" t="str">
        <f>IF(Content!$D$6=1,VLOOKUP(Environment!$A150,TranslationData!$A:$AB,Environment!B$1,FALSE),VLOOKUP(Environment!$A150,TranslationData!$A:$AB,Environment!B$1+14,FALSE))</f>
        <v>Biodiversity</v>
      </c>
      <c r="C150" s="125"/>
      <c r="D150" s="99"/>
      <c r="E150" s="31"/>
      <c r="F150" s="99"/>
      <c r="G150" s="99">
        <f>VLOOKUP(Environment!$A150,TranslationData!$A:$AB,Environment!G$1,FALSE)</f>
        <v>124</v>
      </c>
      <c r="H150" s="99">
        <f>VLOOKUP(Environment!$A150,TranslationData!$A:$AB,Environment!H$1,FALSE)</f>
        <v>23</v>
      </c>
      <c r="I150" s="159">
        <f>VLOOKUP(Environment!$A150,TranslationData!$A:$AB,Environment!I$1,FALSE)</f>
        <v>84</v>
      </c>
      <c r="J150" s="159">
        <f>VLOOKUP(Environment!$A150,TranslationData!$A:$AB,Environment!J$1,FALSE)</f>
        <v>16</v>
      </c>
    </row>
    <row r="151" spans="1:77" ht="11.25" customHeight="1" x14ac:dyDescent="0.2">
      <c r="A151" s="203" t="s">
        <v>711</v>
      </c>
      <c r="B151" s="128" t="str">
        <f>IF(Content!$D$6=1,VLOOKUP(Environment!$A151,TranslationData!$A:$AB,Environment!B$1,FALSE),VLOOKUP(Environment!$A151,TranslationData!$A:$AB,Environment!B$1+14,FALSE))</f>
        <v>Other⁶</v>
      </c>
      <c r="C151" s="7"/>
      <c r="D151" s="99"/>
      <c r="E151" s="31"/>
      <c r="F151" s="99"/>
      <c r="G151" s="99">
        <f>VLOOKUP(Environment!$A151,TranslationData!$A:$AB,Environment!G$1,FALSE)</f>
        <v>0</v>
      </c>
      <c r="H151" s="99">
        <f>VLOOKUP(Environment!$A151,TranslationData!$A:$AB,Environment!H$1,FALSE)</f>
        <v>308</v>
      </c>
      <c r="I151" s="159">
        <f>VLOOKUP(Environment!$A151,TranslationData!$A:$AB,Environment!I$1,FALSE)</f>
        <v>0</v>
      </c>
      <c r="J151" s="159">
        <f>VLOOKUP(Environment!$A151,TranslationData!$A:$AB,Environment!J$1,FALSE)</f>
        <v>100</v>
      </c>
    </row>
    <row r="152" spans="1:77" customFormat="1" ht="11.25" customHeight="1" x14ac:dyDescent="0.3">
      <c r="A152" s="190"/>
      <c r="B152" s="27"/>
      <c r="C152" s="28"/>
      <c r="D152" s="33"/>
      <c r="E152" s="28"/>
      <c r="F152" s="28"/>
      <c r="G152" s="28"/>
      <c r="H152" s="28"/>
      <c r="I152" s="131"/>
      <c r="J152" s="310"/>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7"/>
      <c r="BG152" s="32"/>
      <c r="BH152" s="32"/>
      <c r="BI152" s="32"/>
      <c r="BJ152" s="32"/>
      <c r="BK152" s="32"/>
      <c r="BL152" s="32"/>
      <c r="BM152" s="32"/>
      <c r="BN152" s="32"/>
      <c r="BO152" s="32"/>
      <c r="BP152" s="32"/>
      <c r="BQ152" s="32"/>
      <c r="BR152" s="32"/>
      <c r="BS152" s="32"/>
      <c r="BT152" s="32"/>
      <c r="BU152" s="32"/>
      <c r="BV152" s="32"/>
      <c r="BW152" s="32"/>
      <c r="BX152" s="32"/>
      <c r="BY152" s="32"/>
    </row>
    <row r="153" spans="1:77" customFormat="1" ht="11.25" customHeight="1" x14ac:dyDescent="0.3">
      <c r="A153" s="190"/>
      <c r="B153" s="75"/>
      <c r="C153" s="76"/>
      <c r="D153" s="197"/>
      <c r="E153" s="76"/>
      <c r="F153" s="76"/>
      <c r="G153" s="18"/>
      <c r="H153" s="18"/>
      <c r="I153" s="115"/>
      <c r="J153" s="115"/>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7"/>
      <c r="BG153" s="32"/>
      <c r="BH153" s="32"/>
      <c r="BI153" s="32"/>
      <c r="BJ153" s="32"/>
      <c r="BK153" s="32"/>
      <c r="BL153" s="32"/>
      <c r="BM153" s="32"/>
      <c r="BN153" s="32"/>
      <c r="BO153" s="32"/>
      <c r="BP153" s="32"/>
      <c r="BQ153" s="32"/>
      <c r="BR153" s="32"/>
      <c r="BS153" s="32"/>
      <c r="BT153" s="32"/>
      <c r="BU153" s="32"/>
      <c r="BV153" s="32"/>
      <c r="BW153" s="32"/>
      <c r="BX153" s="32"/>
      <c r="BY153" s="32"/>
    </row>
    <row r="154" spans="1:77" ht="11.25" customHeight="1" x14ac:dyDescent="0.3">
      <c r="A154" s="190" t="s">
        <v>934</v>
      </c>
      <c r="B154" s="23" t="str">
        <f>IF(Content!$D$6=1,VLOOKUP(Environment!$A154,TranslationData!$A:$AB,Environment!B$1,FALSE),VLOOKUP(Environment!$A154,TranslationData!$A:$AB,Environment!B$1+14,FALSE))</f>
        <v>Notes:</v>
      </c>
      <c r="C154" s="7"/>
      <c r="D154" s="29"/>
      <c r="E154" s="31"/>
      <c r="F154" s="31"/>
    </row>
    <row r="155" spans="1:77" ht="11.25" customHeight="1" x14ac:dyDescent="0.3">
      <c r="A155" s="190" t="s">
        <v>949</v>
      </c>
      <c r="B155" s="357" t="str">
        <f>IF(Content!$D$6=1,VLOOKUP(Environment!$A155,TranslationData!$A:$AB,Environment!B$1,FALSE),VLOOKUP(Environment!$A155,TranslationData!$A:$AB,Environment!B$1+14,FALSE))</f>
        <v>[1] The data in this section are presented for Solidcore's operating assets, namely Kyzyl, Varvara, Komar mine and exploration assets (the other subsidiaris are excluded as insignificant for the purposes of accounting for these indicators).</v>
      </c>
      <c r="C155" s="127"/>
      <c r="D155" s="127"/>
      <c r="E155" s="127"/>
      <c r="F155" s="127"/>
      <c r="G155" s="127"/>
    </row>
    <row r="156" spans="1:77" ht="11.25" customHeight="1" x14ac:dyDescent="0.3">
      <c r="A156" s="190" t="s">
        <v>950</v>
      </c>
      <c r="B156" s="357" t="str">
        <f>IF(Content!$D$6=1,VLOOKUP(Environment!$A156,TranslationData!$A:$AB,Environment!B$1,FALSE),VLOOKUP(Environment!$A156,TranslationData!$A:$AB,Environment!B$1+14,FALSE))</f>
        <v>[2] Does not include water used for non-technological purposes.</v>
      </c>
      <c r="C156" s="127"/>
      <c r="D156" s="127"/>
      <c r="E156" s="127"/>
      <c r="F156" s="127"/>
      <c r="G156" s="127"/>
    </row>
    <row r="157" spans="1:77" ht="11.25" customHeight="1" x14ac:dyDescent="0.3">
      <c r="A157" s="190" t="s">
        <v>951</v>
      </c>
      <c r="B157" s="358" t="str">
        <f>IF(Content!$D$6=1,VLOOKUP(Environment!$A157,TranslationData!$A:$AB,Environment!B$1,FALSE),VLOOKUP(Environment!$A157,TranslationData!$A:$AB,Environment!B$1+14,FALSE))</f>
        <v>[3] Data for 2021 was restated due to the improvements of waste accounting procedures.</v>
      </c>
      <c r="C157" s="125"/>
      <c r="D157" s="29"/>
      <c r="E157" s="31"/>
      <c r="F157" s="31"/>
    </row>
    <row r="158" spans="1:77" ht="11.25" customHeight="1" x14ac:dyDescent="0.3">
      <c r="A158" s="190" t="s">
        <v>952</v>
      </c>
      <c r="B158" s="357" t="str">
        <f>IF(Content!$D$6=1,VLOOKUP(Environment!$A158,TranslationData!$A:$AB,Environment!B$1,FALSE),VLOOKUP(Environment!$A158,TranslationData!$A:$AB,Environment!B$1+14,FALSE))</f>
        <v>[4] Increase in 2022-2024 is explained by the regulatory changes of tailings waste classification.</v>
      </c>
      <c r="C158" s="127"/>
      <c r="D158" s="127"/>
      <c r="E158" s="127"/>
      <c r="F158" s="127"/>
      <c r="G158" s="127"/>
    </row>
    <row r="159" spans="1:77" ht="11.25" customHeight="1" x14ac:dyDescent="0.3">
      <c r="A159" s="190" t="s">
        <v>953</v>
      </c>
      <c r="B159" s="357" t="str">
        <f>IF(Content!$D$6=1,VLOOKUP(Environment!$A159,TranslationData!$A:$AB,Environment!B$1,FALSE),VLOOKUP(Environment!$A159,TranslationData!$A:$AB,Environment!B$1+14,FALSE))</f>
        <v>[5] Including rehabilitation activities.</v>
      </c>
      <c r="C159" s="127"/>
      <c r="D159" s="127"/>
      <c r="E159" s="127"/>
      <c r="F159" s="127"/>
      <c r="G159" s="127"/>
    </row>
    <row r="160" spans="1:77" ht="11.25" customHeight="1" x14ac:dyDescent="0.3">
      <c r="A160" s="190" t="s">
        <v>2519</v>
      </c>
      <c r="B160" s="357" t="str">
        <f>IF(Content!$D$6=1,VLOOKUP(Environment!$A160,TranslationData!$A:$AB,Environment!B$1,FALSE),VLOOKUP(Environment!$A160,TranslationData!$A:$AB,Environment!B$1+14,FALSE))</f>
        <v>[6] Including scientific research and noise pollution.</v>
      </c>
      <c r="C160" s="127"/>
      <c r="D160" s="127"/>
      <c r="E160" s="127"/>
      <c r="F160" s="127"/>
      <c r="G160" s="127"/>
    </row>
    <row r="161" spans="1:6" ht="11.25" customHeight="1" x14ac:dyDescent="0.3">
      <c r="A161" s="190" t="s">
        <v>2909</v>
      </c>
      <c r="B161" s="357" t="str">
        <f>IF(Content!$D$6=1,VLOOKUP(Environment!$A161,TranslationData!$A:$AB,Environment!B$1,FALSE),VLOOKUP(Environment!$A161,TranslationData!$A:$AB,Environment!B$1+14,FALSE))</f>
        <v>[7] The data in this sub-section are presented for all Solidcore's subsidiaries, in accordance with the consolidation principles applied in the consolidated financial statements.</v>
      </c>
      <c r="C161" s="7"/>
      <c r="D161" s="29"/>
      <c r="E161" s="31"/>
      <c r="F161" s="31"/>
    </row>
    <row r="162" spans="1:6" ht="11.25" customHeight="1" x14ac:dyDescent="0.3">
      <c r="A162" s="190"/>
      <c r="B162" s="23"/>
      <c r="C162" s="7"/>
      <c r="D162" s="29"/>
      <c r="E162" s="31"/>
      <c r="F162" s="31"/>
    </row>
    <row r="163" spans="1:6" ht="11.25" customHeight="1" x14ac:dyDescent="0.3">
      <c r="A163" s="190"/>
      <c r="B163" s="23"/>
      <c r="C163" s="7"/>
      <c r="D163" s="29"/>
      <c r="E163" s="31"/>
      <c r="F163" s="31"/>
    </row>
    <row r="164" spans="1:6" ht="13.8" x14ac:dyDescent="0.3">
      <c r="A164" s="190"/>
      <c r="B164" s="23"/>
      <c r="C164" s="7"/>
      <c r="D164" s="29"/>
      <c r="E164" s="31"/>
      <c r="F164" s="31"/>
    </row>
    <row r="165" spans="1:6" ht="13.8" x14ac:dyDescent="0.3">
      <c r="A165" s="190"/>
      <c r="B165" s="23"/>
      <c r="C165" s="7"/>
      <c r="D165" s="29"/>
      <c r="E165" s="31"/>
      <c r="F165" s="31"/>
    </row>
    <row r="166" spans="1:6" ht="13.8" x14ac:dyDescent="0.3">
      <c r="A166" s="190"/>
      <c r="B166" s="23"/>
      <c r="C166" s="7"/>
      <c r="D166" s="29"/>
      <c r="E166" s="31"/>
      <c r="F166" s="31"/>
    </row>
    <row r="167" spans="1:6" ht="13.8" x14ac:dyDescent="0.3">
      <c r="A167" s="190"/>
      <c r="B167" s="23"/>
      <c r="C167" s="7"/>
      <c r="D167" s="29"/>
      <c r="E167" s="31"/>
      <c r="F167" s="31"/>
    </row>
    <row r="168" spans="1:6" ht="13.8" x14ac:dyDescent="0.3">
      <c r="A168" s="190"/>
      <c r="B168" s="23"/>
      <c r="C168" s="7"/>
      <c r="D168" s="29"/>
      <c r="E168" s="31"/>
      <c r="F168" s="31"/>
    </row>
    <row r="169" spans="1:6" ht="13.8" x14ac:dyDescent="0.3">
      <c r="A169" s="190"/>
      <c r="B169" s="23"/>
      <c r="C169" s="7"/>
      <c r="D169" s="29"/>
      <c r="E169" s="31"/>
      <c r="F169" s="31"/>
    </row>
    <row r="170" spans="1:6" ht="13.8" x14ac:dyDescent="0.3">
      <c r="A170" s="190"/>
      <c r="B170" s="23"/>
      <c r="C170" s="7"/>
      <c r="D170" s="29"/>
      <c r="E170" s="31"/>
      <c r="F170" s="31"/>
    </row>
    <row r="171" spans="1:6" ht="13.8" x14ac:dyDescent="0.3">
      <c r="A171" s="190"/>
      <c r="B171" s="23"/>
      <c r="C171" s="7"/>
      <c r="D171" s="29"/>
      <c r="E171" s="31"/>
      <c r="F171" s="31"/>
    </row>
    <row r="172" spans="1:6" ht="13.8" x14ac:dyDescent="0.3">
      <c r="A172" s="190"/>
      <c r="B172" s="23"/>
      <c r="C172" s="7"/>
      <c r="D172" s="29"/>
      <c r="E172" s="31"/>
      <c r="F172" s="31"/>
    </row>
    <row r="173" spans="1:6" ht="13.8" x14ac:dyDescent="0.3">
      <c r="A173" s="190"/>
      <c r="B173" s="23"/>
      <c r="C173" s="7"/>
      <c r="D173" s="29"/>
      <c r="E173" s="31"/>
      <c r="F173" s="31"/>
    </row>
    <row r="174" spans="1:6" ht="13.8" x14ac:dyDescent="0.3">
      <c r="A174" s="190"/>
      <c r="B174" s="23"/>
      <c r="C174" s="7"/>
      <c r="D174" s="29"/>
      <c r="E174" s="31"/>
      <c r="F174" s="31"/>
    </row>
    <row r="175" spans="1:6" ht="13.8" x14ac:dyDescent="0.3">
      <c r="A175" s="190"/>
      <c r="B175" s="23"/>
      <c r="C175" s="7"/>
      <c r="D175" s="29"/>
      <c r="E175" s="31"/>
      <c r="F175" s="31"/>
    </row>
    <row r="176" spans="1:6" ht="13.8" x14ac:dyDescent="0.3">
      <c r="A176" s="190"/>
      <c r="B176" s="23"/>
      <c r="C176" s="7"/>
      <c r="D176" s="29"/>
      <c r="E176" s="31"/>
      <c r="F176" s="31"/>
    </row>
    <row r="177" spans="1:6" ht="13.8" x14ac:dyDescent="0.3">
      <c r="A177" s="190"/>
      <c r="B177" s="23"/>
      <c r="C177" s="7"/>
      <c r="D177" s="29"/>
      <c r="E177" s="31"/>
      <c r="F177" s="31"/>
    </row>
    <row r="178" spans="1:6" ht="13.8" x14ac:dyDescent="0.3">
      <c r="A178" s="190"/>
      <c r="B178" s="23"/>
      <c r="C178" s="7"/>
      <c r="D178" s="29"/>
      <c r="E178" s="31"/>
      <c r="F178" s="31"/>
    </row>
    <row r="179" spans="1:6" ht="13.8" x14ac:dyDescent="0.3">
      <c r="A179" s="190"/>
      <c r="B179" s="23"/>
      <c r="C179" s="7"/>
      <c r="D179" s="29"/>
      <c r="E179" s="31"/>
      <c r="F179" s="31"/>
    </row>
    <row r="180" spans="1:6" ht="13.8" x14ac:dyDescent="0.3">
      <c r="A180" s="190"/>
      <c r="B180" s="23"/>
      <c r="C180" s="7"/>
      <c r="D180" s="29"/>
      <c r="E180" s="31"/>
      <c r="F180" s="31"/>
    </row>
    <row r="181" spans="1:6" ht="13.8" x14ac:dyDescent="0.3">
      <c r="A181" s="190"/>
      <c r="B181" s="23"/>
      <c r="C181" s="7"/>
      <c r="D181" s="29"/>
      <c r="E181" s="31"/>
      <c r="F181" s="31"/>
    </row>
    <row r="182" spans="1:6" ht="13.8" x14ac:dyDescent="0.3">
      <c r="A182" s="190"/>
      <c r="B182" s="23"/>
      <c r="C182" s="7"/>
      <c r="D182" s="29"/>
      <c r="E182" s="31"/>
      <c r="F182" s="31"/>
    </row>
    <row r="183" spans="1:6" ht="13.8" x14ac:dyDescent="0.3">
      <c r="A183" s="190"/>
      <c r="B183" s="23"/>
      <c r="C183" s="7"/>
      <c r="D183" s="29"/>
      <c r="E183" s="31"/>
      <c r="F183" s="31"/>
    </row>
    <row r="184" spans="1:6" ht="13.8" x14ac:dyDescent="0.3">
      <c r="A184" s="190"/>
      <c r="B184" s="23"/>
      <c r="C184" s="7"/>
      <c r="D184" s="29"/>
      <c r="E184" s="31"/>
      <c r="F184" s="31"/>
    </row>
    <row r="185" spans="1:6" ht="13.8" x14ac:dyDescent="0.3">
      <c r="A185" s="190"/>
      <c r="B185" s="23"/>
      <c r="C185" s="7"/>
      <c r="D185" s="29"/>
      <c r="E185" s="31"/>
      <c r="F185" s="31"/>
    </row>
    <row r="186" spans="1:6" ht="13.8" x14ac:dyDescent="0.3">
      <c r="A186" s="190"/>
      <c r="B186" s="23"/>
      <c r="C186" s="7"/>
      <c r="D186" s="29"/>
      <c r="E186" s="31"/>
      <c r="F186" s="31"/>
    </row>
    <row r="187" spans="1:6" ht="13.8" x14ac:dyDescent="0.3">
      <c r="A187" s="190"/>
      <c r="B187" s="23"/>
      <c r="C187" s="7"/>
      <c r="D187" s="29"/>
      <c r="E187" s="31"/>
      <c r="F187" s="31"/>
    </row>
    <row r="188" spans="1:6" ht="13.8" x14ac:dyDescent="0.3">
      <c r="A188" s="190"/>
      <c r="B188" s="23"/>
      <c r="C188" s="7"/>
      <c r="D188" s="29"/>
      <c r="E188" s="31"/>
      <c r="F188" s="31"/>
    </row>
    <row r="189" spans="1:6" ht="13.8" x14ac:dyDescent="0.3">
      <c r="A189" s="190"/>
      <c r="B189" s="23"/>
      <c r="C189" s="7"/>
      <c r="D189" s="29"/>
      <c r="E189" s="31"/>
      <c r="F189" s="31"/>
    </row>
    <row r="190" spans="1:6" ht="13.8" x14ac:dyDescent="0.3">
      <c r="A190" s="190"/>
      <c r="B190" s="23"/>
      <c r="C190" s="7"/>
      <c r="D190" s="29"/>
      <c r="E190" s="31"/>
      <c r="F190" s="31"/>
    </row>
    <row r="191" spans="1:6" ht="13.8" x14ac:dyDescent="0.3">
      <c r="A191" s="190"/>
      <c r="B191" s="23"/>
      <c r="C191" s="7"/>
      <c r="D191" s="29"/>
      <c r="E191" s="31"/>
      <c r="F191" s="31"/>
    </row>
    <row r="192" spans="1:6" ht="13.8" x14ac:dyDescent="0.3">
      <c r="A192" s="190"/>
      <c r="B192" s="23"/>
      <c r="C192" s="7"/>
      <c r="D192" s="29"/>
      <c r="E192" s="31"/>
      <c r="F192" s="31"/>
    </row>
    <row r="193" spans="1:6" ht="13.8" x14ac:dyDescent="0.3">
      <c r="A193" s="190"/>
      <c r="B193" s="23"/>
      <c r="C193" s="7"/>
      <c r="D193" s="29"/>
      <c r="E193" s="31"/>
      <c r="F193" s="31"/>
    </row>
    <row r="194" spans="1:6" ht="13.8" x14ac:dyDescent="0.3">
      <c r="A194" s="190"/>
      <c r="B194" s="23"/>
      <c r="C194" s="7"/>
      <c r="D194" s="29"/>
      <c r="E194" s="31"/>
      <c r="F194" s="31"/>
    </row>
    <row r="195" spans="1:6" ht="13.8" x14ac:dyDescent="0.3">
      <c r="A195" s="190"/>
      <c r="B195" s="23"/>
      <c r="C195" s="7"/>
      <c r="D195" s="29"/>
      <c r="E195" s="31"/>
      <c r="F195" s="31"/>
    </row>
    <row r="196" spans="1:6" ht="13.8" x14ac:dyDescent="0.3">
      <c r="A196" s="190"/>
      <c r="B196" s="23"/>
      <c r="C196" s="7"/>
      <c r="D196" s="29"/>
      <c r="E196" s="31"/>
      <c r="F196" s="31"/>
    </row>
    <row r="197" spans="1:6" ht="13.8" x14ac:dyDescent="0.3">
      <c r="A197" s="190"/>
      <c r="B197" s="23"/>
      <c r="C197" s="7"/>
      <c r="D197" s="29"/>
      <c r="E197" s="31"/>
      <c r="F197" s="31"/>
    </row>
    <row r="198" spans="1:6" ht="13.8" x14ac:dyDescent="0.3">
      <c r="A198" s="190"/>
      <c r="B198" s="23"/>
      <c r="C198" s="7"/>
      <c r="D198" s="29"/>
      <c r="E198" s="31"/>
      <c r="F198" s="31"/>
    </row>
    <row r="199" spans="1:6" ht="13.8" x14ac:dyDescent="0.3">
      <c r="A199" s="190"/>
      <c r="B199" s="23"/>
      <c r="C199" s="7"/>
      <c r="D199" s="29"/>
      <c r="E199" s="31"/>
      <c r="F199" s="31"/>
    </row>
    <row r="200" spans="1:6" ht="13.8" x14ac:dyDescent="0.3">
      <c r="A200" s="190"/>
      <c r="B200" s="23"/>
      <c r="C200" s="7"/>
      <c r="D200" s="29"/>
      <c r="E200" s="31"/>
      <c r="F200" s="31"/>
    </row>
    <row r="201" spans="1:6" ht="13.8" x14ac:dyDescent="0.3">
      <c r="A201" s="190"/>
      <c r="B201" s="23"/>
      <c r="C201" s="7"/>
      <c r="D201" s="29"/>
      <c r="E201" s="31"/>
      <c r="F201" s="31"/>
    </row>
    <row r="202" spans="1:6" ht="13.8" x14ac:dyDescent="0.3">
      <c r="A202" s="190"/>
      <c r="B202" s="23"/>
      <c r="C202" s="7"/>
      <c r="D202" s="29"/>
      <c r="E202" s="31"/>
      <c r="F202" s="31"/>
    </row>
    <row r="203" spans="1:6" ht="13.8" x14ac:dyDescent="0.3">
      <c r="A203" s="190"/>
      <c r="B203" s="23"/>
      <c r="C203" s="7"/>
      <c r="D203" s="29"/>
      <c r="E203" s="31"/>
      <c r="F203" s="31"/>
    </row>
    <row r="204" spans="1:6" ht="13.8" x14ac:dyDescent="0.3">
      <c r="A204" s="190"/>
      <c r="B204" s="23"/>
      <c r="C204" s="7"/>
      <c r="D204" s="29"/>
      <c r="E204" s="31"/>
      <c r="F204" s="31"/>
    </row>
    <row r="205" spans="1:6" ht="13.8" x14ac:dyDescent="0.3">
      <c r="A205" s="190"/>
      <c r="B205" s="23"/>
      <c r="C205" s="7"/>
      <c r="D205" s="29"/>
      <c r="E205" s="31"/>
      <c r="F205" s="31"/>
    </row>
    <row r="206" spans="1:6" ht="13.8" x14ac:dyDescent="0.3">
      <c r="A206" s="190"/>
      <c r="B206" s="23"/>
      <c r="C206" s="7"/>
      <c r="D206" s="29"/>
      <c r="E206" s="31"/>
      <c r="F206" s="31"/>
    </row>
    <row r="207" spans="1:6" ht="13.8" x14ac:dyDescent="0.3">
      <c r="A207" s="190"/>
      <c r="B207" s="23"/>
      <c r="C207" s="7"/>
      <c r="D207" s="29"/>
      <c r="E207" s="31"/>
      <c r="F207" s="31"/>
    </row>
    <row r="208" spans="1:6" ht="13.8" x14ac:dyDescent="0.3">
      <c r="A208" s="190"/>
      <c r="B208" s="23"/>
      <c r="C208" s="7"/>
      <c r="D208" s="29"/>
      <c r="E208" s="31"/>
      <c r="F208" s="31"/>
    </row>
    <row r="209" spans="1:6" ht="13.8" x14ac:dyDescent="0.3">
      <c r="A209" s="190"/>
      <c r="B209" s="23"/>
      <c r="C209" s="7"/>
      <c r="D209" s="29"/>
      <c r="E209" s="31"/>
      <c r="F209" s="31"/>
    </row>
    <row r="210" spans="1:6" ht="13.8" x14ac:dyDescent="0.3">
      <c r="A210" s="190"/>
      <c r="B210" s="23"/>
      <c r="C210" s="7"/>
      <c r="D210" s="29"/>
      <c r="E210" s="31"/>
      <c r="F210" s="31"/>
    </row>
    <row r="211" spans="1:6" ht="13.8" x14ac:dyDescent="0.3">
      <c r="A211" s="190"/>
      <c r="B211" s="23"/>
      <c r="C211" s="7"/>
      <c r="D211" s="29"/>
      <c r="E211" s="31"/>
      <c r="F211" s="31"/>
    </row>
    <row r="212" spans="1:6" ht="13.8" x14ac:dyDescent="0.3">
      <c r="A212" s="190"/>
      <c r="B212" s="23"/>
      <c r="C212" s="7"/>
      <c r="D212" s="29"/>
      <c r="E212" s="31"/>
      <c r="F212" s="31"/>
    </row>
    <row r="213" spans="1:6" ht="13.8" x14ac:dyDescent="0.3">
      <c r="A213" s="190"/>
      <c r="B213" s="23"/>
      <c r="C213" s="7"/>
      <c r="D213" s="29"/>
      <c r="E213" s="31"/>
      <c r="F213" s="31"/>
    </row>
    <row r="214" spans="1:6" ht="13.8" x14ac:dyDescent="0.3">
      <c r="A214" s="190"/>
      <c r="B214" s="23"/>
      <c r="C214" s="7"/>
      <c r="D214" s="29"/>
      <c r="E214" s="31"/>
      <c r="F214" s="31"/>
    </row>
    <row r="215" spans="1:6" ht="13.8" x14ac:dyDescent="0.3">
      <c r="A215" s="190"/>
      <c r="B215" s="23"/>
      <c r="C215" s="7"/>
      <c r="D215" s="29"/>
      <c r="E215" s="31"/>
      <c r="F215" s="31"/>
    </row>
    <row r="216" spans="1:6" ht="13.8" x14ac:dyDescent="0.3">
      <c r="A216" s="190"/>
      <c r="B216" s="23"/>
      <c r="C216" s="7"/>
      <c r="D216" s="29"/>
      <c r="E216" s="31"/>
      <c r="F216" s="31"/>
    </row>
    <row r="217" spans="1:6" ht="13.8" x14ac:dyDescent="0.3">
      <c r="A217" s="190"/>
      <c r="B217" s="23"/>
      <c r="C217" s="7"/>
      <c r="D217" s="29"/>
      <c r="E217" s="31"/>
      <c r="F217" s="31"/>
    </row>
    <row r="218" spans="1:6" ht="13.8" x14ac:dyDescent="0.3">
      <c r="A218" s="190"/>
      <c r="B218" s="23"/>
      <c r="C218" s="7"/>
      <c r="D218" s="29"/>
      <c r="E218" s="31"/>
      <c r="F218" s="31"/>
    </row>
    <row r="219" spans="1:6" ht="13.8" x14ac:dyDescent="0.3">
      <c r="A219" s="190"/>
      <c r="B219" s="23"/>
      <c r="C219" s="7"/>
      <c r="D219" s="29"/>
      <c r="E219" s="31"/>
      <c r="F219" s="31"/>
    </row>
    <row r="220" spans="1:6" ht="13.8" x14ac:dyDescent="0.3">
      <c r="A220" s="190"/>
      <c r="B220" s="23"/>
      <c r="C220" s="7"/>
      <c r="D220" s="29"/>
      <c r="E220" s="31"/>
      <c r="F220" s="31"/>
    </row>
    <row r="221" spans="1:6" ht="13.8" x14ac:dyDescent="0.3">
      <c r="A221" s="190"/>
      <c r="B221" s="23"/>
      <c r="C221" s="7"/>
      <c r="D221" s="29"/>
      <c r="E221" s="31"/>
      <c r="F221" s="31"/>
    </row>
    <row r="222" spans="1:6" ht="13.8" x14ac:dyDescent="0.3">
      <c r="A222" s="190"/>
      <c r="B222" s="23"/>
      <c r="C222" s="7"/>
      <c r="D222" s="29"/>
      <c r="E222" s="31"/>
      <c r="F222" s="31"/>
    </row>
    <row r="223" spans="1:6" ht="13.8" x14ac:dyDescent="0.3">
      <c r="A223" s="190"/>
      <c r="B223" s="23"/>
      <c r="C223" s="7"/>
      <c r="D223" s="29"/>
      <c r="E223" s="31"/>
      <c r="F223" s="31"/>
    </row>
    <row r="224" spans="1:6" ht="13.8" x14ac:dyDescent="0.3">
      <c r="A224" s="190"/>
      <c r="B224" s="23"/>
      <c r="C224" s="7"/>
      <c r="D224" s="29"/>
      <c r="E224" s="31"/>
      <c r="F224" s="31"/>
    </row>
    <row r="225" spans="1:6" ht="13.8" x14ac:dyDescent="0.3">
      <c r="A225" s="190"/>
      <c r="B225" s="23"/>
      <c r="C225" s="7"/>
      <c r="D225" s="29"/>
      <c r="E225" s="31"/>
      <c r="F225" s="31"/>
    </row>
    <row r="226" spans="1:6" ht="13.8" x14ac:dyDescent="0.3">
      <c r="A226" s="190"/>
      <c r="B226" s="23"/>
      <c r="C226" s="7"/>
      <c r="D226" s="29"/>
      <c r="E226" s="31"/>
      <c r="F226" s="31"/>
    </row>
    <row r="227" spans="1:6" ht="13.8" x14ac:dyDescent="0.3">
      <c r="A227" s="190"/>
      <c r="B227" s="23"/>
      <c r="C227" s="7"/>
      <c r="D227" s="29"/>
      <c r="E227" s="31"/>
      <c r="F227" s="31"/>
    </row>
    <row r="228" spans="1:6" ht="13.8" x14ac:dyDescent="0.3">
      <c r="A228" s="190"/>
      <c r="B228" s="23"/>
      <c r="C228" s="7"/>
      <c r="D228" s="29"/>
      <c r="E228" s="31"/>
      <c r="F228" s="31"/>
    </row>
    <row r="229" spans="1:6" ht="13.8" x14ac:dyDescent="0.3">
      <c r="A229" s="190"/>
      <c r="B229" s="23"/>
      <c r="C229" s="7"/>
      <c r="D229" s="29"/>
      <c r="E229" s="31"/>
      <c r="F229" s="31"/>
    </row>
    <row r="230" spans="1:6" ht="13.8" x14ac:dyDescent="0.3">
      <c r="A230" s="190"/>
      <c r="B230" s="23"/>
      <c r="C230" s="7"/>
      <c r="D230" s="29"/>
      <c r="E230" s="31"/>
      <c r="F230" s="31"/>
    </row>
    <row r="231" spans="1:6" ht="13.8" x14ac:dyDescent="0.3">
      <c r="A231" s="190"/>
      <c r="B231" s="23"/>
      <c r="C231" s="7"/>
      <c r="D231" s="29"/>
      <c r="E231" s="31"/>
      <c r="F231" s="31"/>
    </row>
    <row r="232" spans="1:6" ht="13.8" x14ac:dyDescent="0.3">
      <c r="A232" s="190"/>
      <c r="B232" s="23"/>
      <c r="C232" s="7"/>
      <c r="D232" s="29"/>
      <c r="E232" s="31"/>
      <c r="F232" s="31"/>
    </row>
    <row r="233" spans="1:6" ht="13.8" x14ac:dyDescent="0.3">
      <c r="A233" s="190"/>
      <c r="B233" s="23"/>
      <c r="C233" s="7"/>
      <c r="D233" s="29"/>
      <c r="E233" s="31"/>
      <c r="F233" s="31"/>
    </row>
    <row r="234" spans="1:6" ht="13.8" x14ac:dyDescent="0.3">
      <c r="A234" s="190"/>
      <c r="B234" s="23"/>
      <c r="C234" s="7"/>
      <c r="D234" s="29"/>
      <c r="E234" s="31"/>
      <c r="F234" s="31"/>
    </row>
    <row r="235" spans="1:6" ht="13.8" x14ac:dyDescent="0.3">
      <c r="A235" s="190"/>
      <c r="B235" s="23"/>
      <c r="C235" s="7"/>
      <c r="D235" s="29"/>
      <c r="E235" s="31"/>
      <c r="F235" s="31"/>
    </row>
    <row r="236" spans="1:6" ht="13.8" x14ac:dyDescent="0.3">
      <c r="A236" s="190"/>
      <c r="B236" s="23"/>
      <c r="C236" s="7"/>
      <c r="D236" s="29"/>
      <c r="E236" s="31"/>
      <c r="F236" s="31"/>
    </row>
    <row r="237" spans="1:6" ht="13.8" x14ac:dyDescent="0.3">
      <c r="A237" s="190"/>
      <c r="B237" s="23"/>
      <c r="C237" s="7"/>
      <c r="D237" s="29"/>
      <c r="E237" s="31"/>
      <c r="F237" s="31"/>
    </row>
    <row r="238" spans="1:6" ht="13.8" x14ac:dyDescent="0.3">
      <c r="A238" s="190"/>
      <c r="B238" s="23"/>
      <c r="C238" s="7"/>
      <c r="D238" s="29"/>
      <c r="E238" s="31"/>
      <c r="F238" s="31"/>
    </row>
    <row r="239" spans="1:6" ht="13.8" x14ac:dyDescent="0.3">
      <c r="A239" s="190"/>
      <c r="B239" s="23"/>
      <c r="C239" s="7"/>
      <c r="D239" s="29"/>
      <c r="E239" s="31"/>
      <c r="F239" s="31"/>
    </row>
    <row r="240" spans="1:6" ht="13.8" x14ac:dyDescent="0.3">
      <c r="A240" s="190"/>
      <c r="B240" s="23"/>
      <c r="C240" s="7"/>
      <c r="D240" s="29"/>
      <c r="E240" s="31"/>
      <c r="F240" s="31"/>
    </row>
    <row r="241" spans="1:6" ht="13.8" x14ac:dyDescent="0.3">
      <c r="A241" s="190"/>
      <c r="B241" s="23"/>
      <c r="C241" s="7"/>
      <c r="D241" s="29"/>
      <c r="E241" s="31"/>
      <c r="F241" s="31"/>
    </row>
    <row r="242" spans="1:6" ht="13.8" x14ac:dyDescent="0.3">
      <c r="A242" s="190"/>
      <c r="B242" s="23"/>
      <c r="C242" s="7"/>
      <c r="D242" s="29"/>
      <c r="E242" s="31"/>
      <c r="F242" s="31"/>
    </row>
    <row r="243" spans="1:6" ht="13.8" x14ac:dyDescent="0.3">
      <c r="A243" s="190"/>
      <c r="B243" s="23"/>
      <c r="C243" s="7"/>
      <c r="D243" s="29"/>
      <c r="E243" s="31"/>
      <c r="F243" s="31"/>
    </row>
    <row r="244" spans="1:6" ht="13.8" x14ac:dyDescent="0.3">
      <c r="A244" s="190"/>
      <c r="B244" s="23"/>
      <c r="C244" s="7"/>
      <c r="D244" s="29"/>
      <c r="E244" s="31"/>
      <c r="F244" s="31"/>
    </row>
    <row r="245" spans="1:6" ht="13.8" x14ac:dyDescent="0.3">
      <c r="A245" s="190"/>
      <c r="B245" s="23"/>
      <c r="C245" s="7"/>
      <c r="D245" s="29"/>
      <c r="E245" s="31"/>
      <c r="F245" s="31"/>
    </row>
    <row r="246" spans="1:6" ht="13.8" x14ac:dyDescent="0.3">
      <c r="A246" s="190"/>
      <c r="B246" s="23"/>
      <c r="C246" s="7"/>
      <c r="D246" s="29"/>
      <c r="E246" s="31"/>
      <c r="F246" s="31"/>
    </row>
    <row r="247" spans="1:6" ht="13.8" x14ac:dyDescent="0.3">
      <c r="A247" s="190"/>
      <c r="B247" s="23"/>
      <c r="C247" s="7"/>
      <c r="D247" s="29"/>
      <c r="E247" s="31"/>
      <c r="F247" s="31"/>
    </row>
    <row r="248" spans="1:6" ht="13.8" x14ac:dyDescent="0.3">
      <c r="A248" s="190"/>
      <c r="B248" s="23"/>
      <c r="C248" s="7"/>
      <c r="D248" s="29"/>
      <c r="E248" s="31"/>
      <c r="F248" s="31"/>
    </row>
    <row r="249" spans="1:6" ht="13.8" x14ac:dyDescent="0.3">
      <c r="A249" s="190"/>
      <c r="B249" s="23"/>
      <c r="C249" s="7"/>
      <c r="D249" s="29"/>
      <c r="E249" s="31"/>
      <c r="F249" s="31"/>
    </row>
    <row r="250" spans="1:6" ht="13.8" x14ac:dyDescent="0.3">
      <c r="A250" s="190"/>
      <c r="B250" s="23"/>
      <c r="C250" s="7"/>
      <c r="D250" s="29"/>
      <c r="E250" s="31"/>
      <c r="F250" s="31"/>
    </row>
    <row r="251" spans="1:6" ht="13.8" x14ac:dyDescent="0.3">
      <c r="A251" s="190"/>
      <c r="B251" s="23"/>
      <c r="C251" s="7"/>
      <c r="D251" s="29"/>
      <c r="E251" s="31"/>
      <c r="F251" s="31"/>
    </row>
    <row r="252" spans="1:6" ht="13.8" x14ac:dyDescent="0.3">
      <c r="A252" s="190"/>
      <c r="B252" s="23"/>
      <c r="C252" s="7"/>
      <c r="D252" s="29"/>
      <c r="E252" s="31"/>
      <c r="F252" s="31"/>
    </row>
    <row r="253" spans="1:6" ht="13.8" x14ac:dyDescent="0.3">
      <c r="A253" s="190"/>
      <c r="B253" s="23"/>
      <c r="C253" s="7"/>
      <c r="D253" s="29"/>
      <c r="E253" s="31"/>
      <c r="F253" s="31"/>
    </row>
    <row r="254" spans="1:6" ht="13.8" x14ac:dyDescent="0.3">
      <c r="A254" s="190"/>
      <c r="B254" s="23"/>
      <c r="C254" s="7"/>
      <c r="D254" s="29"/>
      <c r="E254" s="31"/>
      <c r="F254" s="31"/>
    </row>
    <row r="255" spans="1:6" ht="13.8" x14ac:dyDescent="0.3">
      <c r="A255" s="190"/>
      <c r="B255" s="23"/>
      <c r="C255" s="7"/>
      <c r="D255" s="29"/>
      <c r="E255" s="31"/>
      <c r="F255" s="31"/>
    </row>
    <row r="256" spans="1:6" ht="13.8" x14ac:dyDescent="0.3">
      <c r="A256" s="190"/>
      <c r="B256" s="23"/>
      <c r="C256" s="7"/>
      <c r="D256" s="29"/>
      <c r="E256" s="31"/>
      <c r="F256" s="31"/>
    </row>
    <row r="257" spans="1:6" ht="13.8" x14ac:dyDescent="0.3">
      <c r="A257" s="190"/>
      <c r="B257" s="23"/>
      <c r="C257" s="7"/>
      <c r="D257" s="29"/>
      <c r="E257" s="31"/>
      <c r="F257" s="31"/>
    </row>
    <row r="258" spans="1:6" ht="13.8" x14ac:dyDescent="0.3">
      <c r="A258" s="190"/>
      <c r="B258" s="23"/>
      <c r="C258" s="7"/>
      <c r="D258" s="29"/>
      <c r="E258" s="31"/>
      <c r="F258" s="31"/>
    </row>
    <row r="259" spans="1:6" ht="13.8" x14ac:dyDescent="0.3">
      <c r="A259" s="190"/>
      <c r="B259" s="23"/>
      <c r="C259" s="7"/>
      <c r="D259" s="29"/>
      <c r="E259" s="31"/>
      <c r="F259" s="31"/>
    </row>
    <row r="260" spans="1:6" ht="13.8" x14ac:dyDescent="0.3">
      <c r="A260" s="190"/>
      <c r="B260" s="23"/>
      <c r="C260" s="7"/>
      <c r="D260" s="29"/>
      <c r="E260" s="31"/>
      <c r="F260" s="31"/>
    </row>
    <row r="261" spans="1:6" ht="13.8" x14ac:dyDescent="0.3">
      <c r="A261" s="190"/>
      <c r="B261" s="23"/>
      <c r="C261" s="7"/>
      <c r="D261" s="29"/>
      <c r="E261" s="31"/>
      <c r="F261" s="31"/>
    </row>
    <row r="262" spans="1:6" ht="13.8" x14ac:dyDescent="0.3">
      <c r="A262" s="190"/>
      <c r="B262" s="23"/>
      <c r="C262" s="7"/>
      <c r="D262" s="29"/>
      <c r="E262" s="31"/>
      <c r="F262" s="31"/>
    </row>
    <row r="263" spans="1:6" ht="13.8" x14ac:dyDescent="0.3">
      <c r="A263" s="190"/>
      <c r="B263" s="23"/>
      <c r="C263" s="7"/>
      <c r="D263" s="29"/>
      <c r="E263" s="31"/>
      <c r="F263" s="31"/>
    </row>
    <row r="264" spans="1:6" ht="13.8" x14ac:dyDescent="0.3">
      <c r="A264" s="190"/>
      <c r="B264" s="23"/>
      <c r="C264" s="7"/>
      <c r="D264" s="29"/>
      <c r="E264" s="31"/>
      <c r="F264" s="31"/>
    </row>
    <row r="265" spans="1:6" ht="13.8" x14ac:dyDescent="0.3">
      <c r="A265" s="190"/>
      <c r="B265" s="23"/>
      <c r="C265" s="7"/>
      <c r="D265" s="29"/>
      <c r="E265" s="31"/>
      <c r="F265" s="31"/>
    </row>
    <row r="266" spans="1:6" ht="13.8" x14ac:dyDescent="0.3">
      <c r="A266" s="190"/>
      <c r="B266" s="23"/>
      <c r="C266" s="7"/>
      <c r="D266" s="29"/>
      <c r="E266" s="31"/>
      <c r="F266" s="31"/>
    </row>
    <row r="267" spans="1:6" ht="13.8" x14ac:dyDescent="0.3">
      <c r="A267" s="190"/>
      <c r="B267" s="23"/>
      <c r="C267" s="7"/>
      <c r="D267" s="29"/>
      <c r="E267" s="31"/>
      <c r="F267" s="31"/>
    </row>
    <row r="268" spans="1:6" ht="13.8" x14ac:dyDescent="0.3">
      <c r="A268" s="190"/>
      <c r="B268" s="23"/>
      <c r="C268" s="7"/>
      <c r="D268" s="29"/>
      <c r="E268" s="31"/>
      <c r="F268" s="31"/>
    </row>
    <row r="269" spans="1:6" ht="13.8" x14ac:dyDescent="0.3">
      <c r="A269" s="190"/>
      <c r="B269" s="23"/>
      <c r="C269" s="7"/>
      <c r="D269" s="29"/>
      <c r="E269" s="31"/>
      <c r="F269" s="31"/>
    </row>
    <row r="270" spans="1:6" ht="13.8" x14ac:dyDescent="0.3">
      <c r="A270" s="190"/>
      <c r="B270" s="23"/>
      <c r="C270" s="7"/>
      <c r="D270" s="29"/>
      <c r="E270" s="31"/>
      <c r="F270" s="31"/>
    </row>
    <row r="271" spans="1:6" ht="13.8" x14ac:dyDescent="0.3">
      <c r="A271" s="190"/>
      <c r="B271" s="23"/>
      <c r="C271" s="7"/>
      <c r="D271" s="29"/>
      <c r="E271" s="31"/>
      <c r="F271" s="31"/>
    </row>
    <row r="272" spans="1:6" ht="13.8" x14ac:dyDescent="0.3">
      <c r="A272" s="190"/>
      <c r="B272" s="23"/>
      <c r="C272" s="7"/>
      <c r="D272" s="29"/>
      <c r="E272" s="31"/>
      <c r="F272" s="31"/>
    </row>
    <row r="273" spans="1:6" ht="13.8" x14ac:dyDescent="0.3">
      <c r="A273" s="190"/>
      <c r="B273" s="23"/>
      <c r="C273" s="7"/>
      <c r="D273" s="29"/>
      <c r="E273" s="31"/>
      <c r="F273" s="31"/>
    </row>
    <row r="274" spans="1:6" ht="13.8" x14ac:dyDescent="0.3">
      <c r="A274" s="190"/>
      <c r="B274" s="23"/>
      <c r="C274" s="7"/>
      <c r="D274" s="29"/>
      <c r="E274" s="31"/>
      <c r="F274" s="31"/>
    </row>
    <row r="275" spans="1:6" ht="13.8" x14ac:dyDescent="0.3">
      <c r="A275" s="190"/>
      <c r="B275" s="23"/>
      <c r="C275" s="7"/>
      <c r="D275" s="29"/>
      <c r="E275" s="31"/>
      <c r="F275" s="31"/>
    </row>
    <row r="276" spans="1:6" ht="13.8" x14ac:dyDescent="0.3">
      <c r="A276" s="190"/>
      <c r="B276" s="23"/>
      <c r="C276" s="7"/>
      <c r="D276" s="29"/>
      <c r="E276" s="31"/>
      <c r="F276" s="31"/>
    </row>
    <row r="277" spans="1:6" ht="13.8" x14ac:dyDescent="0.3">
      <c r="A277" s="190"/>
      <c r="B277" s="23"/>
      <c r="C277" s="7"/>
      <c r="D277" s="29"/>
      <c r="E277" s="31"/>
      <c r="F277" s="31"/>
    </row>
    <row r="278" spans="1:6" ht="13.8" x14ac:dyDescent="0.3">
      <c r="A278" s="190"/>
      <c r="B278" s="23"/>
      <c r="C278" s="7"/>
      <c r="D278" s="29"/>
      <c r="E278" s="31"/>
      <c r="F278" s="31"/>
    </row>
    <row r="279" spans="1:6" ht="13.8" x14ac:dyDescent="0.3">
      <c r="A279" s="190"/>
      <c r="B279" s="23"/>
      <c r="C279" s="7"/>
      <c r="D279" s="29"/>
      <c r="E279" s="31"/>
      <c r="F279" s="31"/>
    </row>
    <row r="280" spans="1:6" ht="13.8" x14ac:dyDescent="0.3">
      <c r="A280" s="190"/>
      <c r="B280" s="23"/>
      <c r="C280" s="7"/>
      <c r="D280" s="29"/>
      <c r="E280" s="31"/>
      <c r="F280" s="31"/>
    </row>
    <row r="281" spans="1:6" ht="13.8" x14ac:dyDescent="0.3">
      <c r="A281" s="190"/>
      <c r="B281" s="23"/>
      <c r="C281" s="7"/>
      <c r="D281" s="29"/>
      <c r="E281" s="31"/>
      <c r="F281" s="31"/>
    </row>
    <row r="282" spans="1:6" ht="13.8" x14ac:dyDescent="0.3">
      <c r="A282" s="190"/>
      <c r="B282" s="23"/>
      <c r="C282" s="7"/>
      <c r="D282" s="29"/>
      <c r="E282" s="31"/>
      <c r="F282" s="31"/>
    </row>
    <row r="283" spans="1:6" ht="13.8" x14ac:dyDescent="0.3">
      <c r="A283" s="190"/>
      <c r="B283" s="23"/>
      <c r="C283" s="7"/>
      <c r="D283" s="29"/>
      <c r="E283" s="31"/>
      <c r="F283" s="31"/>
    </row>
    <row r="284" spans="1:6" ht="13.8" x14ac:dyDescent="0.3">
      <c r="A284" s="190"/>
      <c r="B284" s="23"/>
      <c r="C284" s="7"/>
      <c r="D284" s="29"/>
      <c r="E284" s="31"/>
      <c r="F284" s="31"/>
    </row>
    <row r="285" spans="1:6" ht="13.8" x14ac:dyDescent="0.3">
      <c r="A285" s="190"/>
      <c r="B285" s="23"/>
      <c r="C285" s="7"/>
      <c r="D285" s="29"/>
      <c r="E285" s="31"/>
      <c r="F285" s="31"/>
    </row>
    <row r="286" spans="1:6" ht="13.8" x14ac:dyDescent="0.3">
      <c r="A286" s="190"/>
      <c r="B286" s="23"/>
      <c r="C286" s="7"/>
      <c r="D286" s="29"/>
      <c r="E286" s="31"/>
      <c r="F286" s="31"/>
    </row>
    <row r="287" spans="1:6" ht="13.8" x14ac:dyDescent="0.3">
      <c r="A287" s="190"/>
      <c r="B287" s="23"/>
      <c r="C287" s="7"/>
      <c r="D287" s="29"/>
      <c r="E287" s="31"/>
      <c r="F287" s="31"/>
    </row>
    <row r="288" spans="1:6" ht="13.8" x14ac:dyDescent="0.3">
      <c r="A288" s="190"/>
      <c r="B288" s="23"/>
      <c r="C288" s="7"/>
      <c r="D288" s="29"/>
      <c r="E288" s="31"/>
      <c r="F288" s="31"/>
    </row>
    <row r="289" spans="1:6" ht="13.8" x14ac:dyDescent="0.3">
      <c r="A289" s="190"/>
      <c r="B289" s="23"/>
      <c r="C289" s="7"/>
      <c r="D289" s="29"/>
      <c r="E289" s="31"/>
      <c r="F289" s="31"/>
    </row>
    <row r="290" spans="1:6" ht="13.8" x14ac:dyDescent="0.3">
      <c r="A290" s="190"/>
      <c r="B290" s="23"/>
      <c r="C290" s="7"/>
      <c r="D290" s="29"/>
      <c r="E290" s="31"/>
      <c r="F290" s="31"/>
    </row>
    <row r="291" spans="1:6" ht="13.8" x14ac:dyDescent="0.3">
      <c r="A291" s="190"/>
      <c r="B291" s="23"/>
      <c r="C291" s="7"/>
      <c r="D291" s="29"/>
      <c r="E291" s="31"/>
      <c r="F291" s="31"/>
    </row>
    <row r="292" spans="1:6" ht="13.8" x14ac:dyDescent="0.3">
      <c r="A292" s="190"/>
      <c r="B292" s="23"/>
      <c r="C292" s="7"/>
      <c r="D292" s="29"/>
      <c r="E292" s="31"/>
      <c r="F292" s="31"/>
    </row>
    <row r="293" spans="1:6" ht="13.8" x14ac:dyDescent="0.3">
      <c r="A293" s="190"/>
      <c r="B293" s="23"/>
      <c r="C293" s="7"/>
      <c r="D293" s="29"/>
      <c r="E293" s="31"/>
      <c r="F293" s="31"/>
    </row>
    <row r="294" spans="1:6" ht="13.8" x14ac:dyDescent="0.3">
      <c r="A294" s="190"/>
      <c r="B294" s="23"/>
      <c r="C294" s="7"/>
      <c r="D294" s="29"/>
      <c r="E294" s="31"/>
      <c r="F294" s="31"/>
    </row>
    <row r="295" spans="1:6" ht="13.8" x14ac:dyDescent="0.3">
      <c r="A295" s="190"/>
      <c r="B295" s="23"/>
      <c r="C295" s="7"/>
      <c r="D295" s="29"/>
      <c r="E295" s="31"/>
      <c r="F295" s="31"/>
    </row>
    <row r="296" spans="1:6" ht="13.8" x14ac:dyDescent="0.3">
      <c r="A296" s="190"/>
      <c r="B296" s="23"/>
      <c r="C296" s="7"/>
      <c r="D296" s="29"/>
      <c r="E296" s="31"/>
      <c r="F296" s="31"/>
    </row>
    <row r="297" spans="1:6" ht="13.8" x14ac:dyDescent="0.3">
      <c r="A297" s="190"/>
      <c r="B297" s="23"/>
      <c r="C297" s="7"/>
      <c r="D297" s="29"/>
      <c r="E297" s="31"/>
      <c r="F297" s="31"/>
    </row>
    <row r="298" spans="1:6" ht="13.8" x14ac:dyDescent="0.3">
      <c r="A298" s="190"/>
      <c r="B298" s="23"/>
      <c r="C298" s="7"/>
      <c r="D298" s="29"/>
      <c r="E298" s="31"/>
      <c r="F298" s="31"/>
    </row>
    <row r="299" spans="1:6" ht="13.8" x14ac:dyDescent="0.3">
      <c r="A299" s="190"/>
      <c r="B299" s="23"/>
      <c r="C299" s="7"/>
      <c r="D299" s="29"/>
      <c r="E299" s="31"/>
      <c r="F299" s="31"/>
    </row>
    <row r="300" spans="1:6" ht="13.8" x14ac:dyDescent="0.3">
      <c r="A300" s="190"/>
      <c r="B300" s="23"/>
      <c r="C300" s="7"/>
      <c r="D300" s="29"/>
      <c r="E300" s="31"/>
      <c r="F300" s="31"/>
    </row>
    <row r="301" spans="1:6" ht="13.8" x14ac:dyDescent="0.3">
      <c r="A301" s="190"/>
      <c r="B301" s="23"/>
      <c r="C301" s="7"/>
      <c r="D301" s="29"/>
      <c r="E301" s="31"/>
      <c r="F301" s="31"/>
    </row>
    <row r="302" spans="1:6" ht="13.8" x14ac:dyDescent="0.3">
      <c r="A302" s="190"/>
      <c r="B302" s="23"/>
      <c r="C302" s="7"/>
      <c r="D302" s="29"/>
      <c r="E302" s="31"/>
      <c r="F302" s="31"/>
    </row>
    <row r="303" spans="1:6" ht="13.8" x14ac:dyDescent="0.3">
      <c r="A303" s="190"/>
      <c r="B303" s="23"/>
      <c r="C303" s="7"/>
      <c r="D303" s="29"/>
      <c r="E303" s="31"/>
      <c r="F303" s="31"/>
    </row>
    <row r="304" spans="1:6" ht="13.8" x14ac:dyDescent="0.3">
      <c r="A304" s="190"/>
      <c r="B304" s="23"/>
      <c r="C304" s="7"/>
      <c r="D304" s="29"/>
      <c r="E304" s="31"/>
      <c r="F304" s="31"/>
    </row>
    <row r="305" spans="1:6" ht="13.8" x14ac:dyDescent="0.3">
      <c r="A305" s="190"/>
      <c r="B305" s="23"/>
      <c r="C305" s="7"/>
      <c r="D305" s="29"/>
      <c r="E305" s="31"/>
      <c r="F305" s="31"/>
    </row>
    <row r="306" spans="1:6" ht="13.8" x14ac:dyDescent="0.3">
      <c r="A306" s="190"/>
      <c r="B306" s="23"/>
      <c r="C306" s="7"/>
      <c r="D306" s="29"/>
      <c r="E306" s="31"/>
      <c r="F306" s="31"/>
    </row>
    <row r="307" spans="1:6" ht="13.8" x14ac:dyDescent="0.3">
      <c r="A307" s="190"/>
      <c r="B307" s="23"/>
      <c r="C307" s="7"/>
      <c r="D307" s="29"/>
      <c r="E307" s="31"/>
      <c r="F307" s="31"/>
    </row>
    <row r="308" spans="1:6" ht="13.8" x14ac:dyDescent="0.3">
      <c r="A308" s="190"/>
      <c r="B308" s="23"/>
      <c r="C308" s="7"/>
      <c r="D308" s="29"/>
      <c r="E308" s="31"/>
      <c r="F308" s="31"/>
    </row>
    <row r="309" spans="1:6" ht="13.8" x14ac:dyDescent="0.3">
      <c r="A309" s="190"/>
      <c r="B309" s="23"/>
      <c r="C309" s="7"/>
      <c r="D309" s="29"/>
      <c r="E309" s="31"/>
      <c r="F309" s="31"/>
    </row>
    <row r="310" spans="1:6" ht="13.8" x14ac:dyDescent="0.3">
      <c r="A310" s="190"/>
      <c r="B310" s="23"/>
      <c r="C310" s="7"/>
      <c r="D310" s="29"/>
      <c r="E310" s="31"/>
      <c r="F310" s="31"/>
    </row>
    <row r="311" spans="1:6" ht="13.8" x14ac:dyDescent="0.3">
      <c r="A311" s="190"/>
      <c r="B311" s="23"/>
      <c r="C311" s="7"/>
      <c r="D311" s="29"/>
      <c r="E311" s="31"/>
      <c r="F311" s="31"/>
    </row>
    <row r="312" spans="1:6" ht="13.8" x14ac:dyDescent="0.3">
      <c r="A312" s="190"/>
      <c r="B312" s="23"/>
      <c r="C312" s="7"/>
      <c r="D312" s="29"/>
      <c r="E312" s="31"/>
      <c r="F312" s="31"/>
    </row>
    <row r="313" spans="1:6" ht="13.8" x14ac:dyDescent="0.3">
      <c r="A313" s="190"/>
      <c r="B313" s="23"/>
      <c r="C313" s="7"/>
      <c r="D313" s="29"/>
      <c r="E313" s="31"/>
      <c r="F313" s="31"/>
    </row>
    <row r="314" spans="1:6" ht="13.8" x14ac:dyDescent="0.3">
      <c r="A314" s="190"/>
      <c r="B314" s="23"/>
      <c r="C314" s="7"/>
      <c r="D314" s="29"/>
      <c r="E314" s="31"/>
      <c r="F314" s="31"/>
    </row>
    <row r="315" spans="1:6" ht="13.8" x14ac:dyDescent="0.3">
      <c r="A315" s="190"/>
      <c r="B315" s="23"/>
      <c r="C315" s="7"/>
      <c r="D315" s="29"/>
      <c r="E315" s="31"/>
      <c r="F315" s="31"/>
    </row>
    <row r="316" spans="1:6" ht="13.8" x14ac:dyDescent="0.3">
      <c r="A316" s="190"/>
      <c r="B316" s="23"/>
      <c r="C316" s="7"/>
      <c r="D316" s="29"/>
      <c r="E316" s="31"/>
      <c r="F316" s="31"/>
    </row>
    <row r="317" spans="1:6" ht="13.8" x14ac:dyDescent="0.3">
      <c r="A317" s="190"/>
      <c r="B317" s="23"/>
      <c r="C317" s="7"/>
      <c r="D317" s="29"/>
      <c r="E317" s="31"/>
      <c r="F317" s="31"/>
    </row>
    <row r="318" spans="1:6" ht="13.8" x14ac:dyDescent="0.3">
      <c r="A318" s="190"/>
      <c r="B318" s="23"/>
      <c r="C318" s="7"/>
      <c r="D318" s="29"/>
      <c r="E318" s="31"/>
      <c r="F318" s="31"/>
    </row>
    <row r="319" spans="1:6" ht="13.8" x14ac:dyDescent="0.3">
      <c r="A319" s="190"/>
      <c r="B319" s="23"/>
      <c r="C319" s="7"/>
      <c r="D319" s="29"/>
      <c r="E319" s="31"/>
      <c r="F319" s="31"/>
    </row>
    <row r="320" spans="1:6" ht="13.8" x14ac:dyDescent="0.3">
      <c r="A320" s="190"/>
      <c r="B320" s="23"/>
      <c r="C320" s="7"/>
      <c r="D320" s="29"/>
      <c r="E320" s="31"/>
      <c r="F320" s="31"/>
    </row>
    <row r="321" spans="1:6" ht="13.8" x14ac:dyDescent="0.3">
      <c r="A321" s="190"/>
      <c r="B321" s="23"/>
      <c r="C321" s="7"/>
      <c r="D321" s="29"/>
      <c r="E321" s="31"/>
      <c r="F321" s="31"/>
    </row>
    <row r="322" spans="1:6" ht="13.8" x14ac:dyDescent="0.3">
      <c r="A322" s="190"/>
      <c r="B322" s="23"/>
      <c r="C322" s="7"/>
      <c r="D322" s="29"/>
      <c r="E322" s="31"/>
      <c r="F322" s="31"/>
    </row>
    <row r="323" spans="1:6" ht="13.8" x14ac:dyDescent="0.3">
      <c r="A323" s="190"/>
      <c r="B323" s="23"/>
      <c r="C323" s="7"/>
      <c r="D323" s="29"/>
      <c r="E323" s="31"/>
      <c r="F323" s="31"/>
    </row>
    <row r="324" spans="1:6" ht="13.8" x14ac:dyDescent="0.3">
      <c r="A324" s="190"/>
      <c r="B324" s="23"/>
      <c r="C324" s="7"/>
      <c r="D324" s="29"/>
      <c r="E324" s="31"/>
      <c r="F324" s="31"/>
    </row>
    <row r="325" spans="1:6" ht="13.8" x14ac:dyDescent="0.3">
      <c r="A325" s="190"/>
      <c r="B325" s="23"/>
      <c r="C325" s="7"/>
      <c r="D325" s="29"/>
      <c r="E325" s="31"/>
      <c r="F325" s="31"/>
    </row>
    <row r="326" spans="1:6" ht="13.8" x14ac:dyDescent="0.3">
      <c r="A326" s="190"/>
      <c r="B326" s="23"/>
      <c r="C326" s="7"/>
      <c r="D326" s="29"/>
      <c r="E326" s="31"/>
      <c r="F326" s="31"/>
    </row>
    <row r="327" spans="1:6" ht="13.8" x14ac:dyDescent="0.3">
      <c r="A327" s="190"/>
      <c r="B327" s="23"/>
      <c r="C327" s="7"/>
      <c r="D327" s="29"/>
      <c r="E327" s="31"/>
      <c r="F327" s="31"/>
    </row>
    <row r="328" spans="1:6" ht="13.8" x14ac:dyDescent="0.3">
      <c r="A328" s="190"/>
      <c r="B328" s="23"/>
      <c r="C328" s="7"/>
      <c r="D328" s="29"/>
      <c r="E328" s="31"/>
      <c r="F328" s="31"/>
    </row>
    <row r="329" spans="1:6" ht="13.8" x14ac:dyDescent="0.3">
      <c r="A329" s="190"/>
      <c r="B329" s="23"/>
      <c r="C329" s="7"/>
      <c r="D329" s="29"/>
      <c r="E329" s="31"/>
      <c r="F329" s="31"/>
    </row>
    <row r="330" spans="1:6" ht="13.8" x14ac:dyDescent="0.3">
      <c r="A330" s="190"/>
      <c r="B330" s="23"/>
      <c r="C330" s="7"/>
      <c r="D330" s="29"/>
      <c r="E330" s="31"/>
      <c r="F330" s="31"/>
    </row>
    <row r="331" spans="1:6" ht="13.8" x14ac:dyDescent="0.3">
      <c r="A331" s="190"/>
      <c r="B331" s="23"/>
      <c r="C331" s="7"/>
      <c r="D331" s="29"/>
      <c r="E331" s="31"/>
      <c r="F331" s="31"/>
    </row>
    <row r="332" spans="1:6" ht="13.8" x14ac:dyDescent="0.3">
      <c r="A332" s="190"/>
      <c r="B332" s="23"/>
      <c r="C332" s="7"/>
      <c r="D332" s="29"/>
      <c r="E332" s="31"/>
      <c r="F332" s="31"/>
    </row>
    <row r="333" spans="1:6" ht="13.8" x14ac:dyDescent="0.3">
      <c r="A333" s="190"/>
      <c r="B333" s="23"/>
      <c r="C333" s="7"/>
      <c r="D333" s="29"/>
      <c r="E333" s="31"/>
      <c r="F333" s="31"/>
    </row>
    <row r="334" spans="1:6" ht="13.8" x14ac:dyDescent="0.3">
      <c r="A334" s="190"/>
      <c r="B334" s="23"/>
      <c r="C334" s="7"/>
      <c r="D334" s="29"/>
      <c r="E334" s="31"/>
      <c r="F334" s="31"/>
    </row>
    <row r="335" spans="1:6" ht="13.8" x14ac:dyDescent="0.3">
      <c r="A335" s="190"/>
      <c r="B335" s="23"/>
      <c r="C335" s="7"/>
      <c r="D335" s="29"/>
      <c r="E335" s="31"/>
      <c r="F335" s="31"/>
    </row>
    <row r="336" spans="1:6" ht="13.8" x14ac:dyDescent="0.3">
      <c r="A336" s="190"/>
      <c r="B336" s="23"/>
      <c r="C336" s="7"/>
      <c r="D336" s="29"/>
      <c r="E336" s="31"/>
      <c r="F336" s="31"/>
    </row>
    <row r="337" spans="1:6" ht="13.8" x14ac:dyDescent="0.3">
      <c r="A337" s="190"/>
      <c r="B337" s="23"/>
      <c r="C337" s="7"/>
      <c r="D337" s="29"/>
      <c r="E337" s="31"/>
      <c r="F337" s="31"/>
    </row>
    <row r="338" spans="1:6" ht="13.8" x14ac:dyDescent="0.3">
      <c r="A338" s="190"/>
      <c r="B338" s="23"/>
      <c r="C338" s="7"/>
      <c r="D338" s="29"/>
      <c r="E338" s="31"/>
      <c r="F338" s="31"/>
    </row>
    <row r="339" spans="1:6" ht="13.8" x14ac:dyDescent="0.3">
      <c r="A339" s="190"/>
      <c r="B339" s="23"/>
      <c r="C339" s="7"/>
      <c r="D339" s="29"/>
      <c r="E339" s="31"/>
      <c r="F339" s="31"/>
    </row>
    <row r="340" spans="1:6" ht="13.8" x14ac:dyDescent="0.3">
      <c r="A340" s="190"/>
      <c r="B340" s="23"/>
      <c r="C340" s="7"/>
      <c r="D340" s="29"/>
      <c r="E340" s="31"/>
      <c r="F340" s="31"/>
    </row>
    <row r="341" spans="1:6" ht="13.8" x14ac:dyDescent="0.3">
      <c r="A341" s="190"/>
      <c r="B341" s="23"/>
      <c r="C341" s="7"/>
      <c r="D341" s="29"/>
      <c r="E341" s="31"/>
      <c r="F341" s="31"/>
    </row>
    <row r="342" spans="1:6" ht="13.8" x14ac:dyDescent="0.3">
      <c r="A342" s="190"/>
      <c r="B342" s="23"/>
      <c r="C342" s="7"/>
      <c r="D342" s="29"/>
      <c r="E342" s="31"/>
      <c r="F342" s="31"/>
    </row>
    <row r="343" spans="1:6" ht="13.8" x14ac:dyDescent="0.3">
      <c r="A343" s="190"/>
      <c r="B343" s="23"/>
      <c r="C343" s="7"/>
      <c r="D343" s="29"/>
      <c r="E343" s="31"/>
      <c r="F343" s="31"/>
    </row>
    <row r="344" spans="1:6" ht="13.8" x14ac:dyDescent="0.3">
      <c r="A344" s="190"/>
      <c r="B344" s="23"/>
      <c r="C344" s="7"/>
      <c r="D344" s="29"/>
      <c r="E344" s="31"/>
      <c r="F344" s="31"/>
    </row>
    <row r="345" spans="1:6" ht="13.8" x14ac:dyDescent="0.3">
      <c r="A345" s="190"/>
      <c r="B345" s="23"/>
      <c r="C345" s="7"/>
      <c r="D345" s="29"/>
      <c r="E345" s="31"/>
      <c r="F345" s="31"/>
    </row>
    <row r="346" spans="1:6" ht="13.8" x14ac:dyDescent="0.3">
      <c r="A346" s="190"/>
      <c r="B346" s="23"/>
      <c r="C346" s="7"/>
      <c r="D346" s="29"/>
      <c r="E346" s="31"/>
      <c r="F346" s="31"/>
    </row>
    <row r="347" spans="1:6" ht="13.8" x14ac:dyDescent="0.3">
      <c r="A347" s="190"/>
      <c r="B347" s="23"/>
      <c r="C347" s="7"/>
      <c r="D347" s="29"/>
      <c r="E347" s="31"/>
      <c r="F347" s="31"/>
    </row>
    <row r="348" spans="1:6" ht="13.8" x14ac:dyDescent="0.3">
      <c r="A348" s="190"/>
      <c r="B348" s="23"/>
      <c r="C348" s="7"/>
      <c r="D348" s="29"/>
      <c r="E348" s="31"/>
      <c r="F348" s="31"/>
    </row>
    <row r="349" spans="1:6" ht="13.8" x14ac:dyDescent="0.3">
      <c r="A349" s="190"/>
      <c r="B349" s="23"/>
      <c r="C349" s="7"/>
      <c r="D349" s="29"/>
      <c r="E349" s="31"/>
      <c r="F349" s="31"/>
    </row>
    <row r="350" spans="1:6" ht="13.8" x14ac:dyDescent="0.3">
      <c r="A350" s="190"/>
      <c r="B350" s="23"/>
      <c r="C350" s="7"/>
      <c r="D350" s="29"/>
      <c r="E350" s="31"/>
      <c r="F350" s="31"/>
    </row>
    <row r="351" spans="1:6" ht="13.8" x14ac:dyDescent="0.3">
      <c r="A351" s="190"/>
      <c r="B351" s="23"/>
      <c r="C351" s="7"/>
      <c r="D351" s="29"/>
      <c r="E351" s="31"/>
      <c r="F351" s="31"/>
    </row>
    <row r="352" spans="1:6" ht="13.8" x14ac:dyDescent="0.3">
      <c r="A352" s="190"/>
      <c r="B352" s="23"/>
      <c r="C352" s="7"/>
      <c r="D352" s="29"/>
      <c r="E352" s="31"/>
      <c r="F352" s="31"/>
    </row>
    <row r="353" spans="1:6" ht="13.8" x14ac:dyDescent="0.3">
      <c r="A353" s="190"/>
      <c r="B353" s="23"/>
      <c r="C353" s="7"/>
      <c r="D353" s="29"/>
      <c r="E353" s="31"/>
      <c r="F353" s="31"/>
    </row>
    <row r="354" spans="1:6" ht="13.8" x14ac:dyDescent="0.3">
      <c r="A354" s="190"/>
      <c r="B354" s="23"/>
      <c r="C354" s="7"/>
      <c r="D354" s="29"/>
      <c r="E354" s="31"/>
      <c r="F354" s="31"/>
    </row>
    <row r="355" spans="1:6" ht="13.8" x14ac:dyDescent="0.3">
      <c r="A355" s="190"/>
      <c r="B355" s="23"/>
      <c r="C355" s="7"/>
      <c r="D355" s="29"/>
      <c r="E355" s="31"/>
      <c r="F355" s="31"/>
    </row>
    <row r="356" spans="1:6" ht="13.8" x14ac:dyDescent="0.3">
      <c r="A356" s="190"/>
      <c r="B356" s="23"/>
      <c r="C356" s="7"/>
      <c r="D356" s="29"/>
      <c r="E356" s="31"/>
      <c r="F356" s="31"/>
    </row>
    <row r="357" spans="1:6" ht="13.8" x14ac:dyDescent="0.3">
      <c r="A357" s="190"/>
      <c r="B357" s="23"/>
      <c r="C357" s="7"/>
      <c r="D357" s="29"/>
      <c r="E357" s="31"/>
      <c r="F357" s="31"/>
    </row>
    <row r="358" spans="1:6" ht="13.8" x14ac:dyDescent="0.3">
      <c r="A358" s="190"/>
      <c r="B358" s="23"/>
      <c r="C358" s="7"/>
      <c r="D358" s="29"/>
      <c r="E358" s="31"/>
      <c r="F358" s="31"/>
    </row>
    <row r="359" spans="1:6" ht="13.8" x14ac:dyDescent="0.3">
      <c r="A359" s="190"/>
      <c r="B359" s="23"/>
      <c r="C359" s="7"/>
      <c r="D359" s="29"/>
      <c r="E359" s="31"/>
      <c r="F359" s="31"/>
    </row>
    <row r="360" spans="1:6" ht="13.8" x14ac:dyDescent="0.3">
      <c r="A360" s="190"/>
      <c r="B360" s="23"/>
      <c r="C360" s="7"/>
      <c r="D360" s="29"/>
      <c r="E360" s="31"/>
      <c r="F360" s="31"/>
    </row>
    <row r="361" spans="1:6" ht="13.8" x14ac:dyDescent="0.3">
      <c r="A361" s="190"/>
      <c r="B361" s="23"/>
      <c r="C361" s="7"/>
      <c r="D361" s="29"/>
      <c r="E361" s="31"/>
      <c r="F361" s="31"/>
    </row>
    <row r="362" spans="1:6" ht="13.8" x14ac:dyDescent="0.3">
      <c r="A362" s="190"/>
      <c r="B362" s="23"/>
      <c r="C362" s="7"/>
      <c r="D362" s="29"/>
      <c r="E362" s="31"/>
      <c r="F362" s="31"/>
    </row>
    <row r="363" spans="1:6" ht="13.8" x14ac:dyDescent="0.3">
      <c r="A363" s="190"/>
      <c r="B363" s="23"/>
      <c r="C363" s="7"/>
      <c r="D363" s="29"/>
      <c r="E363" s="31"/>
      <c r="F363" s="31"/>
    </row>
    <row r="364" spans="1:6" ht="13.8" x14ac:dyDescent="0.3">
      <c r="A364" s="190"/>
      <c r="B364" s="23"/>
      <c r="C364" s="7"/>
      <c r="D364" s="29"/>
      <c r="E364" s="31"/>
      <c r="F364" s="31"/>
    </row>
    <row r="365" spans="1:6" ht="13.8" x14ac:dyDescent="0.3">
      <c r="A365" s="190"/>
      <c r="B365" s="23"/>
      <c r="C365" s="7"/>
      <c r="D365" s="29"/>
      <c r="E365" s="31"/>
      <c r="F365" s="31"/>
    </row>
    <row r="366" spans="1:6" ht="13.8" x14ac:dyDescent="0.3">
      <c r="A366" s="190"/>
      <c r="B366" s="23"/>
      <c r="C366" s="7"/>
      <c r="D366" s="29"/>
      <c r="E366" s="31"/>
      <c r="F366" s="31"/>
    </row>
    <row r="367" spans="1:6" ht="13.8" x14ac:dyDescent="0.3">
      <c r="A367" s="190"/>
      <c r="B367" s="23"/>
      <c r="C367" s="7"/>
      <c r="D367" s="29"/>
      <c r="E367" s="31"/>
      <c r="F367" s="31"/>
    </row>
    <row r="368" spans="1:6" ht="13.8" x14ac:dyDescent="0.3">
      <c r="A368" s="190"/>
      <c r="B368" s="23"/>
      <c r="C368" s="7"/>
      <c r="D368" s="29"/>
      <c r="E368" s="31"/>
      <c r="F368" s="31"/>
    </row>
    <row r="369" spans="1:6" ht="13.8" x14ac:dyDescent="0.3">
      <c r="A369" s="190"/>
      <c r="B369" s="23"/>
      <c r="C369" s="7"/>
      <c r="D369" s="29"/>
      <c r="E369" s="31"/>
      <c r="F369" s="31"/>
    </row>
    <row r="370" spans="1:6" ht="13.8" x14ac:dyDescent="0.3">
      <c r="A370" s="190"/>
      <c r="B370" s="23"/>
      <c r="C370" s="7"/>
      <c r="D370" s="29"/>
      <c r="E370" s="31"/>
      <c r="F370" s="31"/>
    </row>
    <row r="371" spans="1:6" ht="13.8" x14ac:dyDescent="0.3">
      <c r="A371" s="190"/>
      <c r="B371" s="23"/>
      <c r="C371" s="7"/>
      <c r="D371" s="29"/>
      <c r="E371" s="31"/>
      <c r="F371" s="31"/>
    </row>
    <row r="372" spans="1:6" ht="13.8" x14ac:dyDescent="0.3">
      <c r="A372" s="190"/>
      <c r="B372" s="23"/>
      <c r="C372" s="7"/>
      <c r="D372" s="29"/>
      <c r="E372" s="31"/>
      <c r="F372" s="31"/>
    </row>
    <row r="373" spans="1:6" ht="13.8" x14ac:dyDescent="0.3">
      <c r="A373" s="190"/>
      <c r="B373" s="23"/>
      <c r="C373" s="7"/>
      <c r="D373" s="29"/>
      <c r="E373" s="31"/>
      <c r="F373" s="31"/>
    </row>
    <row r="374" spans="1:6" ht="13.8" x14ac:dyDescent="0.3">
      <c r="A374" s="190"/>
      <c r="B374" s="23"/>
      <c r="C374" s="7"/>
      <c r="D374" s="29"/>
      <c r="E374" s="31"/>
      <c r="F374" s="31"/>
    </row>
    <row r="375" spans="1:6" ht="13.8" x14ac:dyDescent="0.3">
      <c r="A375" s="190"/>
      <c r="B375" s="23"/>
      <c r="C375" s="7"/>
      <c r="D375" s="29"/>
      <c r="E375" s="31"/>
      <c r="F375" s="31"/>
    </row>
    <row r="376" spans="1:6" ht="13.8" x14ac:dyDescent="0.3">
      <c r="A376" s="190"/>
      <c r="B376" s="23"/>
      <c r="C376" s="7"/>
      <c r="D376" s="29"/>
      <c r="E376" s="31"/>
      <c r="F376" s="31"/>
    </row>
    <row r="377" spans="1:6" ht="13.8" x14ac:dyDescent="0.3">
      <c r="A377" s="190"/>
      <c r="B377" s="23"/>
      <c r="C377" s="7"/>
      <c r="D377" s="29"/>
      <c r="E377" s="31"/>
      <c r="F377" s="31"/>
    </row>
    <row r="378" spans="1:6" ht="13.8" x14ac:dyDescent="0.3">
      <c r="A378" s="190"/>
      <c r="B378" s="23"/>
      <c r="C378" s="7"/>
      <c r="D378" s="29"/>
      <c r="E378" s="31"/>
      <c r="F378" s="31"/>
    </row>
    <row r="379" spans="1:6" ht="13.8" x14ac:dyDescent="0.3">
      <c r="A379" s="190"/>
      <c r="B379" s="23"/>
      <c r="C379" s="7"/>
      <c r="D379" s="29"/>
      <c r="E379" s="31"/>
      <c r="F379" s="31"/>
    </row>
    <row r="380" spans="1:6" ht="13.8" x14ac:dyDescent="0.3">
      <c r="A380" s="190"/>
      <c r="B380" s="23"/>
      <c r="C380" s="7"/>
      <c r="D380" s="29"/>
      <c r="E380" s="31"/>
      <c r="F380" s="31"/>
    </row>
    <row r="381" spans="1:6" ht="13.8" x14ac:dyDescent="0.3">
      <c r="A381" s="190"/>
      <c r="B381" s="23"/>
      <c r="C381" s="7"/>
      <c r="D381" s="29"/>
      <c r="E381" s="31"/>
      <c r="F381" s="31"/>
    </row>
    <row r="382" spans="1:6" ht="13.8" x14ac:dyDescent="0.3">
      <c r="A382" s="190"/>
      <c r="B382" s="23"/>
      <c r="C382" s="7"/>
      <c r="D382" s="29"/>
      <c r="E382" s="31"/>
      <c r="F382" s="31"/>
    </row>
    <row r="383" spans="1:6" ht="13.8" x14ac:dyDescent="0.3">
      <c r="A383" s="190"/>
      <c r="B383" s="23"/>
      <c r="C383" s="7"/>
      <c r="D383" s="29"/>
      <c r="E383" s="31"/>
      <c r="F383" s="31"/>
    </row>
    <row r="384" spans="1:6" ht="13.8" x14ac:dyDescent="0.3">
      <c r="A384" s="190"/>
      <c r="B384" s="23"/>
      <c r="C384" s="7"/>
      <c r="D384" s="29"/>
      <c r="E384" s="31"/>
      <c r="F384" s="31"/>
    </row>
    <row r="385" spans="1:6" ht="13.8" x14ac:dyDescent="0.3">
      <c r="A385" s="190"/>
      <c r="B385" s="23"/>
      <c r="C385" s="7"/>
      <c r="D385" s="29"/>
      <c r="E385" s="31"/>
      <c r="F385" s="31"/>
    </row>
    <row r="386" spans="1:6" ht="13.8" x14ac:dyDescent="0.3">
      <c r="A386" s="190"/>
      <c r="B386" s="23"/>
      <c r="C386" s="7"/>
      <c r="D386" s="29"/>
      <c r="E386" s="31"/>
      <c r="F386" s="31"/>
    </row>
    <row r="387" spans="1:6" ht="13.8" x14ac:dyDescent="0.3">
      <c r="A387" s="190"/>
      <c r="B387" s="23"/>
      <c r="C387" s="7"/>
      <c r="D387" s="29"/>
      <c r="E387" s="31"/>
      <c r="F387" s="31"/>
    </row>
    <row r="388" spans="1:6" ht="13.8" x14ac:dyDescent="0.3">
      <c r="A388" s="190"/>
      <c r="B388" s="23"/>
      <c r="C388" s="7"/>
      <c r="D388" s="29"/>
      <c r="E388" s="31"/>
      <c r="F388" s="31"/>
    </row>
    <row r="389" spans="1:6" ht="13.8" x14ac:dyDescent="0.3">
      <c r="A389" s="190"/>
      <c r="B389" s="23"/>
      <c r="C389" s="7"/>
      <c r="D389" s="29"/>
      <c r="E389" s="31"/>
      <c r="F389" s="31"/>
    </row>
    <row r="390" spans="1:6" ht="13.8" x14ac:dyDescent="0.3">
      <c r="A390" s="190"/>
      <c r="B390" s="23"/>
      <c r="C390" s="7"/>
      <c r="D390" s="29"/>
      <c r="E390" s="31"/>
      <c r="F390" s="31"/>
    </row>
    <row r="391" spans="1:6" ht="13.8" x14ac:dyDescent="0.3">
      <c r="A391" s="190"/>
      <c r="B391" s="23"/>
      <c r="C391" s="7"/>
      <c r="D391" s="29"/>
      <c r="E391" s="31"/>
      <c r="F391" s="31"/>
    </row>
    <row r="392" spans="1:6" ht="13.8" x14ac:dyDescent="0.3">
      <c r="A392" s="190"/>
      <c r="B392" s="23"/>
      <c r="C392" s="7"/>
      <c r="D392" s="29"/>
      <c r="E392" s="31"/>
      <c r="F392" s="31"/>
    </row>
    <row r="393" spans="1:6" ht="13.8" x14ac:dyDescent="0.3">
      <c r="A393" s="190"/>
      <c r="B393" s="23"/>
      <c r="C393" s="7"/>
      <c r="D393" s="29"/>
      <c r="E393" s="31"/>
      <c r="F393" s="31"/>
    </row>
    <row r="394" spans="1:6" ht="13.8" x14ac:dyDescent="0.3">
      <c r="A394" s="190"/>
      <c r="B394" s="23"/>
      <c r="C394" s="7"/>
      <c r="D394" s="29"/>
      <c r="E394" s="31"/>
      <c r="F394" s="31"/>
    </row>
    <row r="395" spans="1:6" ht="13.8" x14ac:dyDescent="0.3">
      <c r="A395" s="190"/>
      <c r="B395" s="23"/>
      <c r="C395" s="7"/>
      <c r="D395" s="29"/>
      <c r="E395" s="31"/>
      <c r="F395" s="31"/>
    </row>
    <row r="396" spans="1:6" ht="13.8" x14ac:dyDescent="0.3">
      <c r="A396" s="190"/>
      <c r="B396" s="23"/>
      <c r="C396" s="7"/>
      <c r="D396" s="29"/>
      <c r="E396" s="31"/>
      <c r="F396" s="31"/>
    </row>
    <row r="397" spans="1:6" ht="13.8" x14ac:dyDescent="0.3">
      <c r="A397" s="190"/>
      <c r="B397" s="23"/>
      <c r="C397" s="7"/>
      <c r="D397" s="29"/>
      <c r="E397" s="31"/>
      <c r="F397" s="31"/>
    </row>
    <row r="398" spans="1:6" ht="13.8" x14ac:dyDescent="0.3">
      <c r="A398" s="190"/>
      <c r="B398" s="23"/>
      <c r="C398" s="7"/>
      <c r="D398" s="29"/>
      <c r="E398" s="31"/>
      <c r="F398" s="31"/>
    </row>
    <row r="399" spans="1:6" ht="13.8" x14ac:dyDescent="0.3">
      <c r="A399" s="190"/>
      <c r="B399" s="23"/>
      <c r="C399" s="7"/>
      <c r="D399" s="29"/>
      <c r="E399" s="31"/>
      <c r="F399" s="31"/>
    </row>
    <row r="400" spans="1:6" ht="13.8" x14ac:dyDescent="0.3">
      <c r="A400" s="190"/>
      <c r="B400" s="23"/>
      <c r="C400" s="7"/>
      <c r="D400" s="29"/>
      <c r="E400" s="31"/>
      <c r="F400" s="31"/>
    </row>
    <row r="401" spans="1:6" ht="13.8" x14ac:dyDescent="0.3">
      <c r="A401" s="190"/>
      <c r="B401" s="23"/>
      <c r="C401" s="7"/>
      <c r="D401" s="29"/>
      <c r="E401" s="31"/>
      <c r="F401" s="31"/>
    </row>
    <row r="402" spans="1:6" ht="13.8" x14ac:dyDescent="0.3">
      <c r="A402" s="190"/>
      <c r="B402" s="23"/>
      <c r="C402" s="7"/>
      <c r="D402" s="29"/>
      <c r="E402" s="31"/>
      <c r="F402" s="31"/>
    </row>
    <row r="403" spans="1:6" ht="13.8" x14ac:dyDescent="0.3">
      <c r="A403" s="190"/>
      <c r="B403" s="23"/>
      <c r="C403" s="7"/>
      <c r="D403" s="29"/>
      <c r="E403" s="31"/>
      <c r="F403" s="31"/>
    </row>
    <row r="404" spans="1:6" ht="13.8" x14ac:dyDescent="0.3">
      <c r="A404" s="190"/>
      <c r="B404" s="23"/>
      <c r="C404" s="7"/>
      <c r="D404" s="29"/>
      <c r="E404" s="31"/>
      <c r="F404" s="31"/>
    </row>
    <row r="405" spans="1:6" ht="13.8" x14ac:dyDescent="0.3">
      <c r="A405" s="190"/>
      <c r="B405" s="23"/>
      <c r="C405" s="7"/>
      <c r="D405" s="29"/>
      <c r="E405" s="31"/>
      <c r="F405" s="31"/>
    </row>
    <row r="406" spans="1:6" ht="13.8" x14ac:dyDescent="0.3">
      <c r="A406" s="190"/>
      <c r="B406" s="23"/>
      <c r="C406" s="7"/>
      <c r="D406" s="29"/>
      <c r="E406" s="31"/>
      <c r="F406" s="31"/>
    </row>
    <row r="407" spans="1:6" ht="13.8" x14ac:dyDescent="0.3">
      <c r="A407" s="190"/>
      <c r="B407" s="23"/>
      <c r="C407" s="7"/>
      <c r="D407" s="29"/>
      <c r="E407" s="31"/>
      <c r="F407" s="31"/>
    </row>
    <row r="408" spans="1:6" ht="13.8" x14ac:dyDescent="0.3">
      <c r="A408" s="190"/>
      <c r="B408" s="23"/>
      <c r="C408" s="7"/>
      <c r="D408" s="29"/>
      <c r="E408" s="31"/>
      <c r="F408" s="31"/>
    </row>
    <row r="409" spans="1:6" ht="13.8" x14ac:dyDescent="0.3">
      <c r="A409" s="190"/>
      <c r="B409" s="23"/>
      <c r="C409" s="7"/>
      <c r="D409" s="29"/>
      <c r="E409" s="31"/>
      <c r="F409" s="31"/>
    </row>
    <row r="410" spans="1:6" ht="13.8" x14ac:dyDescent="0.3">
      <c r="A410" s="190"/>
      <c r="B410" s="23"/>
      <c r="C410" s="7"/>
      <c r="D410" s="29"/>
      <c r="E410" s="31"/>
      <c r="F410" s="31"/>
    </row>
    <row r="411" spans="1:6" ht="13.8" x14ac:dyDescent="0.3">
      <c r="A411" s="190"/>
      <c r="B411" s="23"/>
      <c r="C411" s="7"/>
      <c r="D411" s="29"/>
      <c r="E411" s="31"/>
      <c r="F411" s="31"/>
    </row>
    <row r="412" spans="1:6" ht="13.8" x14ac:dyDescent="0.3">
      <c r="A412" s="190"/>
      <c r="B412" s="23"/>
      <c r="C412" s="7"/>
      <c r="D412" s="29"/>
      <c r="E412" s="31"/>
      <c r="F412" s="31"/>
    </row>
    <row r="413" spans="1:6" ht="13.8" x14ac:dyDescent="0.3">
      <c r="A413" s="190"/>
      <c r="B413" s="23"/>
      <c r="C413" s="7"/>
      <c r="D413" s="29"/>
      <c r="E413" s="31"/>
      <c r="F413" s="31"/>
    </row>
    <row r="414" spans="1:6" ht="13.8" x14ac:dyDescent="0.3">
      <c r="A414" s="190"/>
      <c r="B414" s="23"/>
      <c r="C414" s="7"/>
      <c r="D414" s="29"/>
      <c r="E414" s="31"/>
      <c r="F414" s="31"/>
    </row>
    <row r="415" spans="1:6" ht="13.8" x14ac:dyDescent="0.3">
      <c r="A415" s="190"/>
      <c r="B415" s="23"/>
      <c r="C415" s="7"/>
      <c r="D415" s="29"/>
      <c r="E415" s="31"/>
      <c r="F415" s="31"/>
    </row>
    <row r="416" spans="1:6" ht="13.8" x14ac:dyDescent="0.3">
      <c r="A416" s="190"/>
      <c r="B416" s="23"/>
      <c r="C416" s="7"/>
      <c r="D416" s="29"/>
      <c r="E416" s="31"/>
      <c r="F416" s="31"/>
    </row>
    <row r="417" spans="1:6" ht="13.8" x14ac:dyDescent="0.3">
      <c r="A417" s="190"/>
      <c r="B417" s="23"/>
      <c r="C417" s="7"/>
      <c r="D417" s="29"/>
      <c r="E417" s="31"/>
      <c r="F417" s="31"/>
    </row>
    <row r="418" spans="1:6" ht="13.8" x14ac:dyDescent="0.3">
      <c r="A418" s="190"/>
      <c r="B418" s="23"/>
      <c r="C418" s="7"/>
      <c r="D418" s="29"/>
      <c r="E418" s="31"/>
      <c r="F418" s="31"/>
    </row>
    <row r="419" spans="1:6" ht="13.8" x14ac:dyDescent="0.3">
      <c r="A419" s="190"/>
      <c r="B419" s="23"/>
      <c r="C419" s="7"/>
      <c r="D419" s="29"/>
      <c r="E419" s="31"/>
      <c r="F419" s="31"/>
    </row>
    <row r="420" spans="1:6" ht="13.8" x14ac:dyDescent="0.3">
      <c r="A420" s="190"/>
      <c r="B420" s="23"/>
      <c r="C420" s="7"/>
      <c r="D420" s="29"/>
      <c r="E420" s="31"/>
      <c r="F420" s="31"/>
    </row>
    <row r="421" spans="1:6" ht="13.8" x14ac:dyDescent="0.3">
      <c r="A421" s="190"/>
      <c r="B421" s="23"/>
      <c r="C421" s="7"/>
      <c r="D421" s="29"/>
      <c r="E421" s="31"/>
      <c r="F421" s="31"/>
    </row>
    <row r="422" spans="1:6" ht="13.8" x14ac:dyDescent="0.3">
      <c r="A422" s="190"/>
      <c r="B422" s="23"/>
      <c r="C422" s="7"/>
      <c r="D422" s="29"/>
      <c r="E422" s="31"/>
      <c r="F422" s="31"/>
    </row>
    <row r="423" spans="1:6" ht="13.8" x14ac:dyDescent="0.3">
      <c r="A423" s="190"/>
      <c r="B423" s="23"/>
      <c r="C423" s="7"/>
      <c r="D423" s="29"/>
      <c r="E423" s="31"/>
      <c r="F423" s="31"/>
    </row>
    <row r="424" spans="1:6" ht="13.8" x14ac:dyDescent="0.3">
      <c r="A424" s="190"/>
      <c r="B424" s="23"/>
      <c r="C424" s="7"/>
      <c r="D424" s="29"/>
      <c r="E424" s="31"/>
      <c r="F424" s="31"/>
    </row>
    <row r="425" spans="1:6" ht="13.8" x14ac:dyDescent="0.3">
      <c r="A425" s="190"/>
      <c r="B425" s="23"/>
      <c r="C425" s="7"/>
      <c r="D425" s="29"/>
      <c r="E425" s="31"/>
      <c r="F425" s="31"/>
    </row>
    <row r="426" spans="1:6" ht="13.8" x14ac:dyDescent="0.3">
      <c r="A426" s="190"/>
      <c r="B426" s="23"/>
      <c r="C426" s="7"/>
      <c r="D426" s="29"/>
      <c r="E426" s="31"/>
      <c r="F426" s="31"/>
    </row>
    <row r="427" spans="1:6" ht="13.8" x14ac:dyDescent="0.3">
      <c r="A427" s="190"/>
      <c r="B427" s="23"/>
      <c r="C427" s="7"/>
      <c r="D427" s="29"/>
      <c r="E427" s="31"/>
      <c r="F427" s="31"/>
    </row>
    <row r="428" spans="1:6" ht="13.8" x14ac:dyDescent="0.3">
      <c r="A428" s="190"/>
      <c r="B428" s="23"/>
      <c r="C428" s="7"/>
      <c r="D428" s="29"/>
      <c r="E428" s="31"/>
      <c r="F428" s="31"/>
    </row>
    <row r="429" spans="1:6" ht="13.8" x14ac:dyDescent="0.3">
      <c r="A429" s="190"/>
      <c r="B429" s="23"/>
      <c r="C429" s="7"/>
      <c r="D429" s="29"/>
      <c r="E429" s="31"/>
      <c r="F429" s="31"/>
    </row>
    <row r="430" spans="1:6" ht="13.8" x14ac:dyDescent="0.3">
      <c r="A430" s="190"/>
      <c r="B430" s="23"/>
      <c r="C430" s="7"/>
      <c r="D430" s="29"/>
      <c r="E430" s="31"/>
      <c r="F430" s="31"/>
    </row>
    <row r="431" spans="1:6" ht="13.8" x14ac:dyDescent="0.3">
      <c r="A431" s="190"/>
      <c r="B431" s="23"/>
      <c r="C431" s="7"/>
      <c r="D431" s="29"/>
      <c r="E431" s="31"/>
      <c r="F431" s="31"/>
    </row>
    <row r="432" spans="1:6" ht="13.8" x14ac:dyDescent="0.3">
      <c r="A432" s="190"/>
      <c r="B432" s="23"/>
      <c r="C432" s="7"/>
      <c r="D432" s="29"/>
      <c r="E432" s="31"/>
      <c r="F432" s="31"/>
    </row>
    <row r="433" spans="1:6" ht="13.8" hidden="1" x14ac:dyDescent="0.3">
      <c r="A433" s="190"/>
      <c r="B433" s="23"/>
      <c r="C433" s="7"/>
      <c r="D433" s="29"/>
      <c r="E433" s="31"/>
      <c r="F433" s="31"/>
    </row>
    <row r="434" spans="1:6" ht="13.8" hidden="1" x14ac:dyDescent="0.3">
      <c r="A434" s="190"/>
      <c r="B434" s="23"/>
      <c r="C434" s="7"/>
      <c r="D434" s="29"/>
      <c r="E434" s="31"/>
      <c r="F434" s="31"/>
    </row>
    <row r="435" spans="1:6" ht="13.8" hidden="1" x14ac:dyDescent="0.3">
      <c r="A435" s="190"/>
      <c r="B435" s="23"/>
      <c r="C435" s="7"/>
      <c r="D435" s="29"/>
      <c r="E435" s="31"/>
      <c r="F435" s="31"/>
    </row>
    <row r="436" spans="1:6" ht="13.8" hidden="1" x14ac:dyDescent="0.3">
      <c r="A436" s="190"/>
      <c r="B436" s="23"/>
      <c r="C436" s="7"/>
      <c r="D436" s="29"/>
      <c r="E436" s="31"/>
      <c r="F436" s="31"/>
    </row>
    <row r="437" spans="1:6" ht="13.8" hidden="1" x14ac:dyDescent="0.3">
      <c r="A437" s="190"/>
      <c r="B437" s="23"/>
      <c r="C437" s="7"/>
      <c r="D437" s="29"/>
      <c r="E437" s="31"/>
      <c r="F437" s="31"/>
    </row>
    <row r="438" spans="1:6" ht="13.8" hidden="1" x14ac:dyDescent="0.3">
      <c r="A438" s="190"/>
      <c r="B438" s="23"/>
      <c r="C438" s="7"/>
      <c r="D438" s="29"/>
      <c r="E438" s="31"/>
      <c r="F438" s="31"/>
    </row>
    <row r="439" spans="1:6" ht="13.8" hidden="1" x14ac:dyDescent="0.3">
      <c r="A439" s="190"/>
      <c r="B439" s="23"/>
      <c r="C439" s="7"/>
      <c r="D439" s="29"/>
      <c r="E439" s="31"/>
      <c r="F439" s="31"/>
    </row>
    <row r="440" spans="1:6" ht="13.8" hidden="1" x14ac:dyDescent="0.3">
      <c r="A440" s="190"/>
      <c r="B440" s="23"/>
      <c r="C440" s="7"/>
      <c r="D440" s="29"/>
      <c r="E440" s="31"/>
      <c r="F440" s="31"/>
    </row>
    <row r="441" spans="1:6" ht="13.8" hidden="1" x14ac:dyDescent="0.3">
      <c r="A441" s="190"/>
      <c r="B441" s="23"/>
      <c r="C441" s="7"/>
      <c r="D441" s="29"/>
      <c r="E441" s="31"/>
      <c r="F441" s="31"/>
    </row>
    <row r="442" spans="1:6" ht="13.8" hidden="1" x14ac:dyDescent="0.3">
      <c r="A442" s="190"/>
      <c r="B442" s="23"/>
      <c r="C442" s="7"/>
      <c r="D442" s="29"/>
      <c r="E442" s="31"/>
      <c r="F442" s="31"/>
    </row>
    <row r="443" spans="1:6" ht="13.8" hidden="1" x14ac:dyDescent="0.3">
      <c r="A443" s="190"/>
      <c r="B443" s="23"/>
      <c r="C443" s="7"/>
      <c r="D443" s="29"/>
      <c r="E443" s="31"/>
      <c r="F443" s="31"/>
    </row>
    <row r="444" spans="1:6" ht="13.8" hidden="1" x14ac:dyDescent="0.3">
      <c r="A444" s="190"/>
      <c r="B444" s="23"/>
      <c r="C444" s="7"/>
      <c r="D444" s="29"/>
      <c r="E444" s="31"/>
      <c r="F444" s="31"/>
    </row>
    <row r="445" spans="1:6" ht="13.8" hidden="1" x14ac:dyDescent="0.3">
      <c r="A445" s="190"/>
      <c r="B445" s="23"/>
      <c r="C445" s="7"/>
      <c r="D445" s="29"/>
      <c r="E445" s="31"/>
      <c r="F445" s="31"/>
    </row>
    <row r="446" spans="1:6" ht="13.8" hidden="1" x14ac:dyDescent="0.3">
      <c r="A446" s="190"/>
      <c r="B446" s="23"/>
      <c r="C446" s="7"/>
      <c r="D446" s="29"/>
      <c r="E446" s="31"/>
      <c r="F446" s="31"/>
    </row>
    <row r="447" spans="1:6" ht="13.8" hidden="1" x14ac:dyDescent="0.3">
      <c r="A447" s="190"/>
      <c r="B447" s="23"/>
      <c r="C447" s="7"/>
      <c r="D447" s="29"/>
      <c r="E447" s="31"/>
      <c r="F447" s="31"/>
    </row>
    <row r="448" spans="1:6" ht="13.8" hidden="1" x14ac:dyDescent="0.3">
      <c r="A448" s="190"/>
      <c r="B448" s="23"/>
      <c r="C448" s="7"/>
      <c r="D448" s="29"/>
      <c r="E448" s="31"/>
      <c r="F448" s="31"/>
    </row>
    <row r="449" spans="1:6" ht="13.8" hidden="1" x14ac:dyDescent="0.3">
      <c r="A449" s="190"/>
      <c r="B449" s="23"/>
      <c r="C449" s="7"/>
      <c r="D449" s="29"/>
      <c r="E449" s="31"/>
      <c r="F449" s="31"/>
    </row>
    <row r="450" spans="1:6" ht="13.8" hidden="1" x14ac:dyDescent="0.3">
      <c r="A450" s="190"/>
      <c r="B450" s="23"/>
      <c r="C450" s="7"/>
      <c r="D450" s="29"/>
      <c r="E450" s="31"/>
      <c r="F450" s="31"/>
    </row>
    <row r="451" spans="1:6" ht="13.8" hidden="1" x14ac:dyDescent="0.3">
      <c r="A451" s="190"/>
      <c r="B451" s="23"/>
      <c r="C451" s="7"/>
      <c r="D451" s="29"/>
      <c r="E451" s="31"/>
      <c r="F451" s="31"/>
    </row>
    <row r="452" spans="1:6" ht="13.8" hidden="1" x14ac:dyDescent="0.3">
      <c r="A452" s="190"/>
      <c r="B452" s="23"/>
      <c r="C452" s="7"/>
      <c r="D452" s="29"/>
      <c r="E452" s="31"/>
      <c r="F452" s="31"/>
    </row>
    <row r="453" spans="1:6" ht="13.8" hidden="1" x14ac:dyDescent="0.3">
      <c r="A453" s="190"/>
      <c r="B453" s="23"/>
      <c r="C453" s="7"/>
      <c r="D453" s="29"/>
      <c r="E453" s="31"/>
      <c r="F453" s="31"/>
    </row>
    <row r="454" spans="1:6" ht="13.8" hidden="1" x14ac:dyDescent="0.3">
      <c r="A454" s="190"/>
      <c r="B454" s="23"/>
      <c r="C454" s="7"/>
      <c r="D454" s="29"/>
      <c r="E454" s="31"/>
      <c r="F454" s="31"/>
    </row>
    <row r="455" spans="1:6" ht="13.8" hidden="1" x14ac:dyDescent="0.3">
      <c r="A455" s="190"/>
      <c r="B455" s="23"/>
      <c r="C455" s="7"/>
      <c r="D455" s="29"/>
      <c r="E455" s="31"/>
      <c r="F455" s="31"/>
    </row>
    <row r="456" spans="1:6" ht="13.8" hidden="1" x14ac:dyDescent="0.3">
      <c r="A456" s="190"/>
      <c r="B456" s="23"/>
      <c r="C456" s="7"/>
      <c r="D456" s="29"/>
      <c r="E456" s="31"/>
      <c r="F456" s="31"/>
    </row>
    <row r="457" spans="1:6" ht="13.8" hidden="1" x14ac:dyDescent="0.3">
      <c r="A457" s="190"/>
      <c r="B457" s="23"/>
      <c r="C457" s="7"/>
      <c r="D457" s="29"/>
      <c r="E457" s="31"/>
      <c r="F457" s="31"/>
    </row>
    <row r="458" spans="1:6" ht="13.8" hidden="1" x14ac:dyDescent="0.3">
      <c r="A458" s="190"/>
      <c r="B458" s="23"/>
      <c r="C458" s="7"/>
      <c r="D458" s="29"/>
      <c r="E458" s="31"/>
      <c r="F458" s="31"/>
    </row>
    <row r="459" spans="1:6" ht="13.8" hidden="1" x14ac:dyDescent="0.3">
      <c r="A459" s="190"/>
      <c r="B459" s="23"/>
      <c r="C459" s="7"/>
      <c r="D459" s="29"/>
      <c r="E459" s="31"/>
      <c r="F459" s="31"/>
    </row>
    <row r="460" spans="1:6" ht="13.8" hidden="1" x14ac:dyDescent="0.3">
      <c r="A460" s="190"/>
      <c r="B460" s="23"/>
      <c r="C460" s="7"/>
      <c r="D460" s="29"/>
      <c r="E460" s="31"/>
      <c r="F460" s="31"/>
    </row>
    <row r="461" spans="1:6" ht="13.8" hidden="1" x14ac:dyDescent="0.3">
      <c r="A461" s="190"/>
      <c r="B461" s="23"/>
      <c r="C461" s="7"/>
      <c r="D461" s="29"/>
      <c r="E461" s="31"/>
      <c r="F461" s="31"/>
    </row>
    <row r="462" spans="1:6" ht="13.8" hidden="1" x14ac:dyDescent="0.3">
      <c r="A462" s="190"/>
      <c r="B462" s="23"/>
      <c r="C462" s="7"/>
      <c r="D462" s="29"/>
      <c r="E462" s="31"/>
      <c r="F462" s="31"/>
    </row>
    <row r="463" spans="1:6" ht="13.8" hidden="1" x14ac:dyDescent="0.3">
      <c r="A463" s="190"/>
      <c r="B463" s="23"/>
      <c r="C463" s="7"/>
      <c r="D463" s="29"/>
      <c r="E463" s="31"/>
      <c r="F463" s="31"/>
    </row>
    <row r="464" spans="1:6" ht="13.8" hidden="1" x14ac:dyDescent="0.3">
      <c r="A464" s="190"/>
      <c r="B464" s="23"/>
      <c r="C464" s="7"/>
      <c r="D464" s="29"/>
      <c r="E464" s="31"/>
      <c r="F464" s="31"/>
    </row>
    <row r="465" spans="1:6" ht="13.8" hidden="1" x14ac:dyDescent="0.3">
      <c r="A465" s="190"/>
      <c r="B465" s="23"/>
      <c r="C465" s="7"/>
      <c r="D465" s="29"/>
      <c r="E465" s="31"/>
      <c r="F465" s="31"/>
    </row>
    <row r="466" spans="1:6" ht="13.8" hidden="1" x14ac:dyDescent="0.3">
      <c r="A466" s="190"/>
      <c r="B466" s="23"/>
      <c r="C466" s="7"/>
      <c r="D466" s="29"/>
      <c r="E466" s="31"/>
      <c r="F466" s="31"/>
    </row>
    <row r="467" spans="1:6" ht="13.8" hidden="1" x14ac:dyDescent="0.3">
      <c r="A467" s="190"/>
      <c r="B467" s="23"/>
      <c r="C467" s="7"/>
      <c r="D467" s="29"/>
      <c r="E467" s="31"/>
      <c r="F467" s="31"/>
    </row>
    <row r="468" spans="1:6" ht="13.8" hidden="1" x14ac:dyDescent="0.3">
      <c r="A468" s="190"/>
      <c r="B468" s="23"/>
      <c r="C468" s="7"/>
      <c r="D468" s="29"/>
      <c r="E468" s="31"/>
      <c r="F468" s="31"/>
    </row>
    <row r="469" spans="1:6" ht="13.8" hidden="1" x14ac:dyDescent="0.3">
      <c r="A469" s="190"/>
      <c r="B469" s="23"/>
      <c r="C469" s="7"/>
      <c r="D469" s="29"/>
      <c r="E469" s="31"/>
      <c r="F469" s="31"/>
    </row>
    <row r="470" spans="1:6" ht="13.8" hidden="1" x14ac:dyDescent="0.3">
      <c r="A470" s="190"/>
      <c r="B470" s="23"/>
      <c r="C470" s="7"/>
      <c r="D470" s="29"/>
      <c r="E470" s="31"/>
      <c r="F470" s="31"/>
    </row>
    <row r="471" spans="1:6" ht="13.8" hidden="1" x14ac:dyDescent="0.3">
      <c r="A471" s="190"/>
      <c r="B471" s="23"/>
      <c r="C471" s="7"/>
      <c r="D471" s="29"/>
      <c r="E471" s="31"/>
      <c r="F471" s="31"/>
    </row>
    <row r="472" spans="1:6" ht="13.8" hidden="1" x14ac:dyDescent="0.3">
      <c r="A472" s="190"/>
      <c r="B472" s="23"/>
      <c r="C472" s="7"/>
      <c r="D472" s="29"/>
      <c r="E472" s="31"/>
      <c r="F472" s="31"/>
    </row>
    <row r="473" spans="1:6" ht="13.8" hidden="1" x14ac:dyDescent="0.3">
      <c r="A473" s="190"/>
      <c r="B473" s="23"/>
      <c r="C473" s="7"/>
      <c r="D473" s="29"/>
      <c r="E473" s="31"/>
      <c r="F473" s="31"/>
    </row>
    <row r="474" spans="1:6" ht="13.8" hidden="1" x14ac:dyDescent="0.3">
      <c r="A474" s="190"/>
      <c r="B474" s="23"/>
      <c r="C474" s="7"/>
      <c r="D474" s="29"/>
      <c r="E474" s="31"/>
      <c r="F474" s="31"/>
    </row>
    <row r="475" spans="1:6" ht="13.8" hidden="1" x14ac:dyDescent="0.3">
      <c r="A475" s="190"/>
      <c r="B475" s="23"/>
      <c r="C475" s="7"/>
      <c r="D475" s="29"/>
      <c r="E475" s="31"/>
      <c r="F475" s="31"/>
    </row>
    <row r="476" spans="1:6" ht="13.8" hidden="1" x14ac:dyDescent="0.3">
      <c r="A476" s="190"/>
      <c r="B476" s="23"/>
      <c r="C476" s="7"/>
      <c r="D476" s="29"/>
      <c r="E476" s="31"/>
      <c r="F476" s="31"/>
    </row>
    <row r="477" spans="1:6" ht="13.8" hidden="1" x14ac:dyDescent="0.3">
      <c r="A477" s="190"/>
      <c r="B477" s="23"/>
      <c r="C477" s="7"/>
      <c r="D477" s="29"/>
      <c r="E477" s="31"/>
      <c r="F477" s="31"/>
    </row>
    <row r="478" spans="1:6" ht="13.8" hidden="1" x14ac:dyDescent="0.3">
      <c r="A478" s="190"/>
      <c r="B478" s="23"/>
      <c r="C478" s="7"/>
      <c r="D478" s="29"/>
      <c r="E478" s="31"/>
      <c r="F478" s="31"/>
    </row>
    <row r="479" spans="1:6" ht="13.8" hidden="1" x14ac:dyDescent="0.3">
      <c r="A479" s="190"/>
      <c r="B479" s="23"/>
      <c r="C479" s="7"/>
      <c r="D479" s="29"/>
      <c r="E479" s="31"/>
      <c r="F479" s="31"/>
    </row>
    <row r="480" spans="1:6" ht="13.8" hidden="1" x14ac:dyDescent="0.3">
      <c r="A480" s="190"/>
      <c r="B480" s="23"/>
      <c r="C480" s="7"/>
      <c r="D480" s="29"/>
      <c r="E480" s="31"/>
      <c r="F480" s="31"/>
    </row>
    <row r="481" spans="1:6" ht="13.8" hidden="1" x14ac:dyDescent="0.3">
      <c r="A481" s="190"/>
      <c r="B481" s="23"/>
      <c r="C481" s="7"/>
      <c r="D481" s="29"/>
      <c r="E481" s="31"/>
      <c r="F481" s="31"/>
    </row>
    <row r="482" spans="1:6" ht="13.8" hidden="1" x14ac:dyDescent="0.3">
      <c r="A482" s="190"/>
      <c r="B482" s="23"/>
      <c r="C482" s="7"/>
      <c r="D482" s="29"/>
      <c r="E482" s="31"/>
      <c r="F482" s="31"/>
    </row>
    <row r="483" spans="1:6" ht="13.8" hidden="1" x14ac:dyDescent="0.3">
      <c r="A483" s="190"/>
      <c r="B483" s="23"/>
      <c r="C483" s="7"/>
      <c r="D483" s="29"/>
      <c r="E483" s="31"/>
      <c r="F483" s="31"/>
    </row>
    <row r="484" spans="1:6" ht="13.8" hidden="1" x14ac:dyDescent="0.3">
      <c r="A484" s="190"/>
      <c r="B484" s="23"/>
      <c r="C484" s="7"/>
      <c r="D484" s="29"/>
      <c r="E484" s="31"/>
      <c r="F484" s="31"/>
    </row>
    <row r="485" spans="1:6" ht="13.8" hidden="1" x14ac:dyDescent="0.3">
      <c r="A485" s="190"/>
      <c r="B485" s="23"/>
      <c r="C485" s="7"/>
      <c r="D485" s="29"/>
      <c r="E485" s="31"/>
      <c r="F485" s="31"/>
    </row>
    <row r="486" spans="1:6" ht="13.8" hidden="1" x14ac:dyDescent="0.3">
      <c r="A486" s="190"/>
      <c r="B486" s="23"/>
      <c r="C486" s="7"/>
      <c r="D486" s="29"/>
      <c r="E486" s="31"/>
      <c r="F486" s="31"/>
    </row>
    <row r="487" spans="1:6" ht="13.8" hidden="1" x14ac:dyDescent="0.3">
      <c r="A487" s="190"/>
      <c r="B487" s="23"/>
      <c r="C487" s="7"/>
      <c r="D487" s="29"/>
      <c r="E487" s="31"/>
      <c r="F487" s="31"/>
    </row>
    <row r="488" spans="1:6" ht="13.8" hidden="1" x14ac:dyDescent="0.3">
      <c r="A488" s="190"/>
      <c r="B488" s="23"/>
      <c r="C488" s="7"/>
      <c r="D488" s="29"/>
      <c r="E488" s="31"/>
      <c r="F488" s="31"/>
    </row>
    <row r="489" spans="1:6" ht="13.8" hidden="1" x14ac:dyDescent="0.3">
      <c r="A489" s="190"/>
      <c r="B489" s="23"/>
      <c r="C489" s="7"/>
      <c r="D489" s="29"/>
      <c r="E489" s="31"/>
      <c r="F489" s="31"/>
    </row>
    <row r="490" spans="1:6" ht="13.8" hidden="1" x14ac:dyDescent="0.3">
      <c r="A490" s="190"/>
      <c r="B490" s="23"/>
      <c r="C490" s="7"/>
      <c r="D490" s="29"/>
      <c r="E490" s="31"/>
      <c r="F490" s="31"/>
    </row>
    <row r="491" spans="1:6" ht="13.8" hidden="1" x14ac:dyDescent="0.3">
      <c r="A491" s="190"/>
      <c r="B491" s="23"/>
      <c r="C491" s="7"/>
      <c r="D491" s="29"/>
      <c r="E491" s="31"/>
      <c r="F491" s="31"/>
    </row>
    <row r="492" spans="1:6" ht="13.8" hidden="1" x14ac:dyDescent="0.3">
      <c r="A492" s="190"/>
      <c r="B492" s="23"/>
      <c r="C492" s="7"/>
      <c r="D492" s="29"/>
      <c r="E492" s="31"/>
      <c r="F492" s="31"/>
    </row>
    <row r="493" spans="1:6" ht="13.8" hidden="1" x14ac:dyDescent="0.3">
      <c r="A493" s="190"/>
      <c r="B493" s="23"/>
      <c r="C493" s="7"/>
      <c r="D493" s="29"/>
      <c r="E493" s="31"/>
      <c r="F493" s="31"/>
    </row>
    <row r="494" spans="1:6" ht="13.8" hidden="1" x14ac:dyDescent="0.3">
      <c r="A494" s="190"/>
      <c r="B494" s="23"/>
      <c r="C494" s="7"/>
      <c r="D494" s="29"/>
      <c r="E494" s="31"/>
      <c r="F494" s="31"/>
    </row>
    <row r="495" spans="1:6" ht="13.8" hidden="1" x14ac:dyDescent="0.3">
      <c r="A495" s="190"/>
      <c r="B495" s="23"/>
      <c r="C495" s="7"/>
      <c r="D495" s="29"/>
      <c r="E495" s="31"/>
      <c r="F495" s="31"/>
    </row>
    <row r="496" spans="1:6" ht="13.8" hidden="1" x14ac:dyDescent="0.3">
      <c r="A496" s="190"/>
      <c r="B496" s="23"/>
      <c r="C496" s="7"/>
      <c r="D496" s="29"/>
      <c r="E496" s="31"/>
      <c r="F496" s="31"/>
    </row>
    <row r="497" spans="1:6" ht="13.8" hidden="1" x14ac:dyDescent="0.3">
      <c r="A497" s="190"/>
      <c r="B497" s="23"/>
      <c r="C497" s="7"/>
      <c r="D497" s="29"/>
      <c r="E497" s="31"/>
      <c r="F497" s="31"/>
    </row>
    <row r="498" spans="1:6" ht="13.8" hidden="1" x14ac:dyDescent="0.3">
      <c r="A498" s="190"/>
      <c r="B498" s="23"/>
      <c r="C498" s="7"/>
      <c r="D498" s="29"/>
      <c r="E498" s="31"/>
      <c r="F498" s="31"/>
    </row>
    <row r="499" spans="1:6" ht="13.8" hidden="1" x14ac:dyDescent="0.3">
      <c r="A499" s="190"/>
      <c r="B499" s="23"/>
      <c r="C499" s="7"/>
      <c r="D499" s="29"/>
      <c r="E499" s="31"/>
      <c r="F499" s="31"/>
    </row>
    <row r="500" spans="1:6" ht="13.8" hidden="1" x14ac:dyDescent="0.3">
      <c r="A500" s="190"/>
      <c r="B500" s="23"/>
      <c r="C500" s="7"/>
      <c r="D500" s="29"/>
      <c r="E500" s="31"/>
      <c r="F500" s="31"/>
    </row>
    <row r="501" spans="1:6" ht="13.8" hidden="1" x14ac:dyDescent="0.3">
      <c r="A501" s="190"/>
      <c r="B501" s="23"/>
      <c r="C501" s="7"/>
      <c r="D501" s="29"/>
      <c r="E501" s="31"/>
      <c r="F501" s="31"/>
    </row>
    <row r="502" spans="1:6" ht="13.8" hidden="1" x14ac:dyDescent="0.3">
      <c r="A502" s="190"/>
      <c r="B502" s="23"/>
      <c r="C502" s="7"/>
      <c r="D502" s="29"/>
      <c r="E502" s="31"/>
      <c r="F502" s="31"/>
    </row>
    <row r="503" spans="1:6" ht="13.8" hidden="1" x14ac:dyDescent="0.3">
      <c r="A503" s="190"/>
      <c r="B503" s="23"/>
      <c r="C503" s="7"/>
      <c r="D503" s="29"/>
      <c r="E503" s="31"/>
      <c r="F503" s="31"/>
    </row>
    <row r="504" spans="1:6" ht="13.8" hidden="1" x14ac:dyDescent="0.3">
      <c r="A504" s="190"/>
      <c r="B504" s="23"/>
      <c r="C504" s="7"/>
      <c r="D504" s="29"/>
      <c r="E504" s="31"/>
      <c r="F504" s="31"/>
    </row>
    <row r="505" spans="1:6" ht="13.8" hidden="1" x14ac:dyDescent="0.3">
      <c r="A505" s="190"/>
      <c r="B505" s="23"/>
      <c r="C505" s="7"/>
      <c r="D505" s="29"/>
      <c r="E505" s="31"/>
      <c r="F505" s="31"/>
    </row>
    <row r="506" spans="1:6" ht="13.8" hidden="1" x14ac:dyDescent="0.3">
      <c r="A506" s="190"/>
      <c r="B506" s="23"/>
      <c r="C506" s="7"/>
      <c r="D506" s="29"/>
      <c r="E506" s="31"/>
      <c r="F506" s="31"/>
    </row>
    <row r="507" spans="1:6" ht="13.8" hidden="1" x14ac:dyDescent="0.3">
      <c r="A507" s="190"/>
      <c r="B507" s="23"/>
      <c r="C507" s="7"/>
      <c r="D507" s="29"/>
      <c r="E507" s="31"/>
      <c r="F507" s="31"/>
    </row>
    <row r="508" spans="1:6" ht="13.8" hidden="1" x14ac:dyDescent="0.3">
      <c r="A508" s="190"/>
      <c r="B508" s="23"/>
      <c r="C508" s="7"/>
      <c r="D508" s="29"/>
      <c r="E508" s="31"/>
      <c r="F508" s="31"/>
    </row>
    <row r="509" spans="1:6" ht="13.8" hidden="1" x14ac:dyDescent="0.3">
      <c r="A509" s="190"/>
      <c r="B509" s="23"/>
      <c r="C509" s="7"/>
      <c r="D509" s="29"/>
      <c r="E509" s="31"/>
      <c r="F509" s="31"/>
    </row>
    <row r="510" spans="1:6" ht="13.8" hidden="1" x14ac:dyDescent="0.3">
      <c r="A510" s="190"/>
      <c r="B510" s="23"/>
      <c r="C510" s="7"/>
      <c r="D510" s="29"/>
      <c r="E510" s="31"/>
      <c r="F510" s="31"/>
    </row>
    <row r="511" spans="1:6" ht="13.8" hidden="1" x14ac:dyDescent="0.3">
      <c r="A511" s="190"/>
      <c r="B511" s="23"/>
      <c r="C511" s="7"/>
      <c r="D511" s="29"/>
      <c r="E511" s="31"/>
      <c r="F511" s="31"/>
    </row>
    <row r="512" spans="1:6" ht="13.8" hidden="1" x14ac:dyDescent="0.3">
      <c r="A512" s="190"/>
      <c r="B512" s="23"/>
      <c r="C512" s="7"/>
      <c r="D512" s="29"/>
      <c r="E512" s="31"/>
      <c r="F512" s="31"/>
    </row>
    <row r="513" spans="1:6" ht="13.8" hidden="1" x14ac:dyDescent="0.3">
      <c r="A513" s="190"/>
      <c r="B513" s="23"/>
      <c r="C513" s="7"/>
      <c r="D513" s="29"/>
      <c r="E513" s="31"/>
      <c r="F513" s="31"/>
    </row>
    <row r="514" spans="1:6" ht="13.8" hidden="1" x14ac:dyDescent="0.3">
      <c r="A514" s="190"/>
      <c r="B514" s="23"/>
      <c r="C514" s="7"/>
      <c r="D514" s="29"/>
      <c r="E514" s="31"/>
      <c r="F514" s="31"/>
    </row>
    <row r="515" spans="1:6" ht="13.8" hidden="1" x14ac:dyDescent="0.3">
      <c r="A515" s="190"/>
      <c r="B515" s="23"/>
      <c r="C515" s="7"/>
      <c r="D515" s="29"/>
      <c r="E515" s="31"/>
      <c r="F515" s="31"/>
    </row>
    <row r="516" spans="1:6" ht="13.8" hidden="1" x14ac:dyDescent="0.3">
      <c r="A516" s="190"/>
      <c r="B516" s="23"/>
      <c r="C516" s="7"/>
      <c r="D516" s="29"/>
      <c r="E516" s="31"/>
      <c r="F516" s="31"/>
    </row>
    <row r="517" spans="1:6" ht="13.8" hidden="1" x14ac:dyDescent="0.3">
      <c r="A517" s="190"/>
      <c r="B517" s="23"/>
      <c r="C517" s="7"/>
      <c r="D517" s="29"/>
      <c r="E517" s="31"/>
      <c r="F517" s="31"/>
    </row>
    <row r="518" spans="1:6" ht="13.8" hidden="1" x14ac:dyDescent="0.3">
      <c r="A518" s="190"/>
      <c r="B518" s="23"/>
      <c r="C518" s="7"/>
      <c r="D518" s="29"/>
      <c r="E518" s="31"/>
      <c r="F518" s="31"/>
    </row>
    <row r="519" spans="1:6" ht="13.8" hidden="1" x14ac:dyDescent="0.3">
      <c r="A519" s="190"/>
      <c r="B519" s="23"/>
      <c r="C519" s="7"/>
      <c r="D519" s="29"/>
      <c r="E519" s="31"/>
      <c r="F519" s="31"/>
    </row>
    <row r="520" spans="1:6" ht="13.8" hidden="1" x14ac:dyDescent="0.3">
      <c r="A520" s="190"/>
      <c r="B520" s="23"/>
      <c r="C520" s="7"/>
      <c r="D520" s="29"/>
      <c r="E520" s="31"/>
      <c r="F520" s="31"/>
    </row>
    <row r="521" spans="1:6" ht="13.8" hidden="1" x14ac:dyDescent="0.3">
      <c r="A521" s="190"/>
      <c r="B521" s="23"/>
      <c r="C521" s="7"/>
      <c r="D521" s="29"/>
      <c r="E521" s="31"/>
      <c r="F521" s="31"/>
    </row>
    <row r="522" spans="1:6" ht="13.8" hidden="1" x14ac:dyDescent="0.3">
      <c r="A522" s="190"/>
      <c r="B522" s="23"/>
      <c r="C522" s="7"/>
      <c r="D522" s="29"/>
      <c r="E522" s="31"/>
      <c r="F522" s="31"/>
    </row>
    <row r="523" spans="1:6" ht="13.8" hidden="1" x14ac:dyDescent="0.3">
      <c r="A523" s="190"/>
      <c r="B523" s="23"/>
      <c r="C523" s="7"/>
      <c r="D523" s="29"/>
      <c r="E523" s="31"/>
      <c r="F523" s="31"/>
    </row>
    <row r="524" spans="1:6" ht="13.8" hidden="1" x14ac:dyDescent="0.3">
      <c r="A524" s="190"/>
      <c r="B524" s="23"/>
      <c r="C524" s="7"/>
      <c r="D524" s="29"/>
      <c r="E524" s="31"/>
      <c r="F524" s="31"/>
    </row>
    <row r="525" spans="1:6" ht="13.8" hidden="1" x14ac:dyDescent="0.3">
      <c r="A525" s="190"/>
      <c r="B525" s="23"/>
      <c r="C525" s="7"/>
      <c r="D525" s="29"/>
      <c r="E525" s="31"/>
      <c r="F525" s="31"/>
    </row>
    <row r="526" spans="1:6" ht="13.8" hidden="1" x14ac:dyDescent="0.3">
      <c r="A526" s="190"/>
      <c r="B526" s="23"/>
      <c r="C526" s="7"/>
      <c r="D526" s="29"/>
      <c r="E526" s="31"/>
      <c r="F526" s="31"/>
    </row>
    <row r="527" spans="1:6" ht="13.8" hidden="1" x14ac:dyDescent="0.3">
      <c r="A527" s="190"/>
      <c r="B527" s="23"/>
      <c r="C527" s="7"/>
      <c r="D527" s="29"/>
      <c r="E527" s="31"/>
      <c r="F527" s="31"/>
    </row>
    <row r="528" spans="1:6" ht="13.8" hidden="1" x14ac:dyDescent="0.3">
      <c r="A528" s="190"/>
      <c r="B528" s="23"/>
      <c r="C528" s="7"/>
      <c r="D528" s="29"/>
      <c r="E528" s="31"/>
      <c r="F528" s="31"/>
    </row>
    <row r="529" spans="1:6" ht="13.8" hidden="1" x14ac:dyDescent="0.3">
      <c r="A529" s="190"/>
      <c r="B529" s="23"/>
      <c r="C529" s="7"/>
      <c r="D529" s="29"/>
      <c r="E529" s="31"/>
      <c r="F529" s="31"/>
    </row>
    <row r="530" spans="1:6" ht="13.8" hidden="1" x14ac:dyDescent="0.3">
      <c r="A530" s="190"/>
      <c r="B530" s="23"/>
      <c r="C530" s="7"/>
      <c r="D530" s="29"/>
      <c r="E530" s="31"/>
      <c r="F530" s="31"/>
    </row>
    <row r="531" spans="1:6" ht="13.8" hidden="1" x14ac:dyDescent="0.3">
      <c r="A531" s="190"/>
      <c r="B531" s="23"/>
      <c r="C531" s="7"/>
      <c r="D531" s="29"/>
      <c r="E531" s="31"/>
      <c r="F531" s="31"/>
    </row>
    <row r="532" spans="1:6" ht="13.8" hidden="1" x14ac:dyDescent="0.3">
      <c r="A532" s="190"/>
      <c r="B532" s="23"/>
      <c r="C532" s="7"/>
      <c r="D532" s="29"/>
      <c r="E532" s="31"/>
      <c r="F532" s="31"/>
    </row>
    <row r="533" spans="1:6" ht="13.8" hidden="1" x14ac:dyDescent="0.3">
      <c r="A533" s="190"/>
      <c r="B533" s="23"/>
      <c r="C533" s="7"/>
      <c r="D533" s="29"/>
      <c r="E533" s="31"/>
      <c r="F533" s="31"/>
    </row>
    <row r="534" spans="1:6" ht="13.8" hidden="1" x14ac:dyDescent="0.3">
      <c r="A534" s="190"/>
      <c r="B534" s="23"/>
      <c r="C534" s="7"/>
      <c r="D534" s="29"/>
      <c r="E534" s="31"/>
      <c r="F534" s="31"/>
    </row>
    <row r="535" spans="1:6" ht="13.8" hidden="1" x14ac:dyDescent="0.3">
      <c r="A535" s="190"/>
      <c r="B535" s="23"/>
      <c r="C535" s="7"/>
      <c r="D535" s="29"/>
      <c r="E535" s="31"/>
      <c r="F535" s="31"/>
    </row>
    <row r="536" spans="1:6" ht="13.8" hidden="1" x14ac:dyDescent="0.3">
      <c r="A536" s="190"/>
      <c r="B536" s="23"/>
      <c r="C536" s="7"/>
      <c r="D536" s="29"/>
      <c r="E536" s="31"/>
      <c r="F536" s="31"/>
    </row>
    <row r="537" spans="1:6" ht="13.8" hidden="1" x14ac:dyDescent="0.3">
      <c r="A537" s="190"/>
      <c r="B537" s="23"/>
      <c r="C537" s="7"/>
      <c r="D537" s="29"/>
      <c r="E537" s="31"/>
      <c r="F537" s="31"/>
    </row>
    <row r="538" spans="1:6" ht="13.8" hidden="1" x14ac:dyDescent="0.3">
      <c r="A538" s="190"/>
      <c r="B538" s="23"/>
      <c r="C538" s="7"/>
      <c r="D538" s="29"/>
      <c r="E538" s="31"/>
      <c r="F538" s="31"/>
    </row>
    <row r="539" spans="1:6" ht="13.8" hidden="1" x14ac:dyDescent="0.3">
      <c r="A539" s="190"/>
      <c r="B539" s="23"/>
      <c r="C539" s="7"/>
      <c r="D539" s="29"/>
      <c r="E539" s="31"/>
      <c r="F539" s="31"/>
    </row>
    <row r="540" spans="1:6" ht="13.8" hidden="1" x14ac:dyDescent="0.3">
      <c r="A540" s="190"/>
      <c r="B540" s="23"/>
      <c r="C540" s="7"/>
      <c r="D540" s="29"/>
      <c r="E540" s="31"/>
      <c r="F540" s="31"/>
    </row>
    <row r="541" spans="1:6" ht="13.8" hidden="1" x14ac:dyDescent="0.3">
      <c r="A541" s="190"/>
      <c r="B541" s="23"/>
      <c r="C541" s="7"/>
      <c r="D541" s="29"/>
      <c r="E541" s="31"/>
      <c r="F541" s="31"/>
    </row>
    <row r="542" spans="1:6" ht="13.8" hidden="1" x14ac:dyDescent="0.3">
      <c r="A542" s="190"/>
      <c r="B542" s="23"/>
      <c r="C542" s="7"/>
      <c r="D542" s="29"/>
      <c r="E542" s="31"/>
      <c r="F542" s="31"/>
    </row>
    <row r="543" spans="1:6" ht="13.8" hidden="1" x14ac:dyDescent="0.3">
      <c r="A543" s="190"/>
      <c r="B543" s="23"/>
      <c r="C543" s="7"/>
      <c r="D543" s="29"/>
      <c r="E543" s="31"/>
      <c r="F543" s="31"/>
    </row>
    <row r="544" spans="1:6" ht="13.8" hidden="1" x14ac:dyDescent="0.3">
      <c r="A544" s="190"/>
      <c r="B544" s="23"/>
      <c r="C544" s="7"/>
      <c r="D544" s="29"/>
      <c r="E544" s="31"/>
      <c r="F544" s="31"/>
    </row>
    <row r="545" spans="1:6" ht="13.8" hidden="1" x14ac:dyDescent="0.3">
      <c r="A545" s="190"/>
      <c r="B545" s="23"/>
      <c r="C545" s="7"/>
      <c r="D545" s="29"/>
      <c r="E545" s="31"/>
      <c r="F545" s="31"/>
    </row>
    <row r="546" spans="1:6" ht="13.8" hidden="1" x14ac:dyDescent="0.3">
      <c r="A546" s="190"/>
      <c r="B546" s="23"/>
      <c r="C546" s="7"/>
      <c r="D546" s="29"/>
      <c r="E546" s="31"/>
      <c r="F546" s="31"/>
    </row>
    <row r="547" spans="1:6" ht="13.8" hidden="1" x14ac:dyDescent="0.3">
      <c r="A547" s="190"/>
      <c r="B547" s="23"/>
      <c r="C547" s="7"/>
      <c r="D547" s="29"/>
      <c r="E547" s="31"/>
      <c r="F547" s="31"/>
    </row>
    <row r="548" spans="1:6" ht="13.8" hidden="1" x14ac:dyDescent="0.3">
      <c r="A548" s="190"/>
      <c r="B548" s="23"/>
      <c r="C548" s="7"/>
      <c r="D548" s="29"/>
      <c r="E548" s="31"/>
      <c r="F548" s="31"/>
    </row>
    <row r="549" spans="1:6" ht="13.8" hidden="1" x14ac:dyDescent="0.3">
      <c r="A549" s="190"/>
      <c r="B549" s="23"/>
      <c r="C549" s="7"/>
      <c r="D549" s="29"/>
      <c r="E549" s="31"/>
      <c r="F549" s="31"/>
    </row>
    <row r="550" spans="1:6" ht="13.8" hidden="1" x14ac:dyDescent="0.3">
      <c r="A550" s="190"/>
      <c r="B550" s="23"/>
      <c r="C550" s="7"/>
      <c r="D550" s="29"/>
      <c r="E550" s="31"/>
      <c r="F550" s="31"/>
    </row>
    <row r="551" spans="1:6" ht="13.8" hidden="1" x14ac:dyDescent="0.3">
      <c r="A551" s="190"/>
      <c r="B551" s="23"/>
      <c r="C551" s="7"/>
      <c r="D551" s="29"/>
      <c r="E551" s="31"/>
      <c r="F551" s="31"/>
    </row>
    <row r="552" spans="1:6" ht="13.8" hidden="1" x14ac:dyDescent="0.3">
      <c r="A552" s="190"/>
      <c r="B552" s="23"/>
      <c r="C552" s="7"/>
      <c r="D552" s="29"/>
      <c r="E552" s="31"/>
      <c r="F552" s="31"/>
    </row>
    <row r="553" spans="1:6" ht="13.8" hidden="1" x14ac:dyDescent="0.3">
      <c r="A553" s="190"/>
      <c r="B553" s="23"/>
      <c r="C553" s="7"/>
      <c r="D553" s="29"/>
      <c r="E553" s="31"/>
      <c r="F553" s="31"/>
    </row>
    <row r="554" spans="1:6" ht="13.8" hidden="1" x14ac:dyDescent="0.3">
      <c r="A554" s="190"/>
      <c r="B554" s="23"/>
      <c r="C554" s="7"/>
      <c r="D554" s="29"/>
      <c r="E554" s="31"/>
      <c r="F554" s="31"/>
    </row>
    <row r="555" spans="1:6" ht="13.8" hidden="1" x14ac:dyDescent="0.3">
      <c r="A555" s="190"/>
      <c r="B555" s="23"/>
      <c r="C555" s="7"/>
      <c r="D555" s="29"/>
      <c r="E555" s="31"/>
      <c r="F555" s="31"/>
    </row>
    <row r="556" spans="1:6" ht="13.8" hidden="1" x14ac:dyDescent="0.3">
      <c r="A556" s="190"/>
      <c r="B556" s="23"/>
      <c r="C556" s="7"/>
      <c r="D556" s="29"/>
      <c r="E556" s="31"/>
      <c r="F556" s="31"/>
    </row>
    <row r="557" spans="1:6" ht="13.8" hidden="1" x14ac:dyDescent="0.3">
      <c r="A557" s="190"/>
      <c r="B557" s="23"/>
      <c r="C557" s="7"/>
      <c r="D557" s="29"/>
      <c r="E557" s="31"/>
      <c r="F557" s="31"/>
    </row>
    <row r="558" spans="1:6" ht="13.8" hidden="1" x14ac:dyDescent="0.3">
      <c r="A558" s="190"/>
      <c r="B558" s="23"/>
      <c r="C558" s="7"/>
      <c r="D558" s="29"/>
      <c r="E558" s="31"/>
      <c r="F558" s="31"/>
    </row>
    <row r="559" spans="1:6" ht="13.8" hidden="1" x14ac:dyDescent="0.3">
      <c r="A559" s="190"/>
      <c r="B559" s="23"/>
      <c r="C559" s="7"/>
      <c r="D559" s="29"/>
      <c r="E559" s="31"/>
      <c r="F559" s="31"/>
    </row>
    <row r="560" spans="1:6" ht="13.8" hidden="1" x14ac:dyDescent="0.3">
      <c r="A560" s="190"/>
      <c r="B560" s="23"/>
      <c r="C560" s="7"/>
      <c r="D560" s="29"/>
      <c r="E560" s="31"/>
      <c r="F560" s="31"/>
    </row>
    <row r="561" spans="1:6" ht="13.8" hidden="1" x14ac:dyDescent="0.3">
      <c r="A561" s="190"/>
      <c r="B561" s="23"/>
      <c r="C561" s="7"/>
      <c r="D561" s="29"/>
      <c r="E561" s="31"/>
      <c r="F561" s="31"/>
    </row>
    <row r="562" spans="1:6" ht="13.8" hidden="1" x14ac:dyDescent="0.3">
      <c r="A562" s="190"/>
      <c r="B562" s="23"/>
      <c r="C562" s="7"/>
      <c r="D562" s="29"/>
      <c r="E562" s="31"/>
      <c r="F562" s="31"/>
    </row>
    <row r="563" spans="1:6" ht="13.8" hidden="1" x14ac:dyDescent="0.3">
      <c r="A563" s="190"/>
      <c r="B563" s="23"/>
      <c r="C563" s="7"/>
      <c r="D563" s="29"/>
      <c r="E563" s="31"/>
      <c r="F563" s="31"/>
    </row>
    <row r="564" spans="1:6" ht="13.8" hidden="1" x14ac:dyDescent="0.3">
      <c r="A564" s="190"/>
      <c r="B564" s="23"/>
      <c r="C564" s="7"/>
      <c r="D564" s="29"/>
      <c r="E564" s="31"/>
      <c r="F564" s="31"/>
    </row>
    <row r="565" spans="1:6" ht="13.8" hidden="1" x14ac:dyDescent="0.3">
      <c r="A565" s="190"/>
      <c r="B565" s="23"/>
      <c r="C565" s="7"/>
      <c r="D565" s="29"/>
      <c r="E565" s="31"/>
      <c r="F565" s="31"/>
    </row>
    <row r="566" spans="1:6" ht="13.8" hidden="1" x14ac:dyDescent="0.3">
      <c r="A566" s="190"/>
      <c r="B566" s="23"/>
      <c r="C566" s="7"/>
      <c r="D566" s="29"/>
      <c r="E566" s="31"/>
      <c r="F566" s="31"/>
    </row>
    <row r="567" spans="1:6" ht="13.8" hidden="1" x14ac:dyDescent="0.3">
      <c r="A567" s="190"/>
      <c r="B567" s="23"/>
      <c r="C567" s="7"/>
      <c r="D567" s="29"/>
      <c r="E567" s="31"/>
      <c r="F567" s="31"/>
    </row>
    <row r="568" spans="1:6" ht="13.8" hidden="1" x14ac:dyDescent="0.3">
      <c r="A568" s="190"/>
      <c r="B568" s="23"/>
      <c r="C568" s="7"/>
      <c r="D568" s="29"/>
      <c r="E568" s="31"/>
      <c r="F568" s="31"/>
    </row>
    <row r="569" spans="1:6" ht="13.8" hidden="1" x14ac:dyDescent="0.3">
      <c r="A569" s="190"/>
      <c r="B569" s="23"/>
      <c r="C569" s="7"/>
      <c r="D569" s="29"/>
      <c r="E569" s="31"/>
      <c r="F569" s="31"/>
    </row>
    <row r="570" spans="1:6" ht="13.8" hidden="1" x14ac:dyDescent="0.3">
      <c r="A570" s="190"/>
      <c r="B570" s="23"/>
      <c r="C570" s="7"/>
      <c r="D570" s="29"/>
      <c r="E570" s="31"/>
      <c r="F570" s="31"/>
    </row>
    <row r="571" spans="1:6" ht="13.8" hidden="1" x14ac:dyDescent="0.3">
      <c r="A571" s="190"/>
      <c r="B571" s="23"/>
      <c r="C571" s="7"/>
      <c r="D571" s="29"/>
      <c r="E571" s="31"/>
      <c r="F571" s="31"/>
    </row>
    <row r="572" spans="1:6" ht="13.8" hidden="1" x14ac:dyDescent="0.3">
      <c r="A572" s="190"/>
      <c r="B572" s="23"/>
      <c r="C572" s="7"/>
      <c r="D572" s="29"/>
      <c r="E572" s="31"/>
      <c r="F572" s="31"/>
    </row>
    <row r="573" spans="1:6" ht="13.8" hidden="1" x14ac:dyDescent="0.3">
      <c r="A573" s="190"/>
      <c r="B573" s="23"/>
      <c r="C573" s="7"/>
      <c r="D573" s="29"/>
      <c r="E573" s="31"/>
      <c r="F573" s="31"/>
    </row>
    <row r="574" spans="1:6" ht="13.8" hidden="1" x14ac:dyDescent="0.3">
      <c r="A574" s="190"/>
      <c r="B574" s="23"/>
      <c r="C574" s="7"/>
      <c r="D574" s="29"/>
      <c r="E574" s="31"/>
      <c r="F574" s="31"/>
    </row>
    <row r="575" spans="1:6" ht="13.8" hidden="1" x14ac:dyDescent="0.3">
      <c r="A575" s="190"/>
      <c r="B575" s="23"/>
      <c r="C575" s="7"/>
      <c r="D575" s="29"/>
      <c r="E575" s="31"/>
      <c r="F575" s="31"/>
    </row>
    <row r="576" spans="1:6" ht="13.8" hidden="1" x14ac:dyDescent="0.3">
      <c r="A576" s="190"/>
      <c r="B576" s="23"/>
      <c r="C576" s="7"/>
      <c r="D576" s="29"/>
      <c r="E576" s="31"/>
      <c r="F576" s="31"/>
    </row>
    <row r="577" spans="1:6" ht="13.8" hidden="1" x14ac:dyDescent="0.3">
      <c r="A577" s="190"/>
      <c r="B577" s="23"/>
      <c r="C577" s="7"/>
      <c r="D577" s="29"/>
      <c r="E577" s="31"/>
      <c r="F577" s="31"/>
    </row>
    <row r="578" spans="1:6" ht="13.8" hidden="1" x14ac:dyDescent="0.3">
      <c r="A578" s="190"/>
      <c r="B578" s="23"/>
      <c r="C578" s="7"/>
      <c r="D578" s="29"/>
      <c r="E578" s="31"/>
      <c r="F578" s="31"/>
    </row>
    <row r="579" spans="1:6" ht="13.8" hidden="1" x14ac:dyDescent="0.3">
      <c r="A579" s="190"/>
      <c r="B579" s="23"/>
      <c r="C579" s="7"/>
      <c r="D579" s="29"/>
      <c r="E579" s="31"/>
      <c r="F579" s="31"/>
    </row>
    <row r="580" spans="1:6" ht="13.8" hidden="1" x14ac:dyDescent="0.3">
      <c r="A580" s="190"/>
      <c r="B580" s="23"/>
      <c r="C580" s="7"/>
      <c r="D580" s="29"/>
      <c r="E580" s="31"/>
      <c r="F580" s="31"/>
    </row>
    <row r="581" spans="1:6" ht="13.8" hidden="1" x14ac:dyDescent="0.3">
      <c r="A581" s="190"/>
      <c r="B581" s="23"/>
      <c r="C581" s="7"/>
      <c r="D581" s="29"/>
      <c r="E581" s="31"/>
      <c r="F581" s="31"/>
    </row>
    <row r="582" spans="1:6" ht="13.8" hidden="1" x14ac:dyDescent="0.3">
      <c r="A582" s="190"/>
      <c r="B582" s="23"/>
      <c r="C582" s="7"/>
      <c r="D582" s="29"/>
      <c r="E582" s="31"/>
      <c r="F582" s="31"/>
    </row>
    <row r="583" spans="1:6" ht="13.8" hidden="1" x14ac:dyDescent="0.3">
      <c r="A583" s="190"/>
      <c r="B583" s="23"/>
      <c r="C583" s="7"/>
      <c r="D583" s="29"/>
      <c r="E583" s="31"/>
      <c r="F583" s="31"/>
    </row>
    <row r="584" spans="1:6" ht="13.8" hidden="1" x14ac:dyDescent="0.3">
      <c r="A584" s="190"/>
      <c r="B584" s="23"/>
      <c r="C584" s="7"/>
      <c r="D584" s="29"/>
      <c r="E584" s="31"/>
      <c r="F584" s="31"/>
    </row>
    <row r="585" spans="1:6" ht="13.8" hidden="1" x14ac:dyDescent="0.3">
      <c r="A585" s="190"/>
      <c r="B585" s="23"/>
      <c r="C585" s="7"/>
      <c r="D585" s="29"/>
      <c r="E585" s="31"/>
      <c r="F585" s="31"/>
    </row>
    <row r="586" spans="1:6" ht="13.8" hidden="1" x14ac:dyDescent="0.3">
      <c r="A586" s="190"/>
      <c r="B586" s="23"/>
      <c r="C586" s="7"/>
      <c r="D586" s="29"/>
      <c r="E586" s="31"/>
      <c r="F586" s="31"/>
    </row>
    <row r="587" spans="1:6" ht="13.8" hidden="1" x14ac:dyDescent="0.3">
      <c r="A587" s="190"/>
      <c r="B587" s="23"/>
      <c r="C587" s="7"/>
      <c r="D587" s="29"/>
      <c r="E587" s="31"/>
      <c r="F587" s="31"/>
    </row>
    <row r="588" spans="1:6" ht="13.8" hidden="1" x14ac:dyDescent="0.3">
      <c r="A588" s="190"/>
      <c r="B588" s="23"/>
      <c r="C588" s="7"/>
      <c r="D588" s="29"/>
      <c r="E588" s="31"/>
      <c r="F588" s="31"/>
    </row>
    <row r="589" spans="1:6" ht="13.8" hidden="1" x14ac:dyDescent="0.3">
      <c r="A589" s="190"/>
      <c r="B589" s="23"/>
      <c r="C589" s="7"/>
      <c r="D589" s="29"/>
      <c r="E589" s="31"/>
      <c r="F589" s="31"/>
    </row>
    <row r="590" spans="1:6" ht="13.8" hidden="1" x14ac:dyDescent="0.3">
      <c r="A590" s="190"/>
      <c r="B590" s="23"/>
      <c r="C590" s="7"/>
      <c r="D590" s="29"/>
      <c r="E590" s="31"/>
      <c r="F590" s="31"/>
    </row>
    <row r="591" spans="1:6" ht="13.8" hidden="1" x14ac:dyDescent="0.3">
      <c r="A591" s="190"/>
      <c r="B591" s="23"/>
      <c r="C591" s="7"/>
      <c r="D591" s="29"/>
      <c r="E591" s="31"/>
      <c r="F591" s="31"/>
    </row>
    <row r="592" spans="1:6" ht="13.8" hidden="1" x14ac:dyDescent="0.3">
      <c r="A592" s="190"/>
      <c r="B592" s="23"/>
      <c r="C592" s="7"/>
      <c r="D592" s="29"/>
      <c r="E592" s="31"/>
      <c r="F592" s="31"/>
    </row>
    <row r="593" spans="1:6" ht="13.8" hidden="1" x14ac:dyDescent="0.3">
      <c r="A593" s="190"/>
      <c r="B593" s="23"/>
      <c r="C593" s="7"/>
      <c r="D593" s="29"/>
      <c r="E593" s="31"/>
      <c r="F593" s="31"/>
    </row>
    <row r="594" spans="1:6" ht="13.8" hidden="1" x14ac:dyDescent="0.3">
      <c r="A594" s="190"/>
      <c r="B594" s="23"/>
      <c r="C594" s="7"/>
      <c r="D594" s="29"/>
      <c r="E594" s="31"/>
      <c r="F594" s="31"/>
    </row>
    <row r="595" spans="1:6" ht="13.8" hidden="1" x14ac:dyDescent="0.3">
      <c r="A595" s="190"/>
      <c r="B595" s="23"/>
      <c r="C595" s="7"/>
      <c r="D595" s="29"/>
      <c r="E595" s="31"/>
      <c r="F595" s="31"/>
    </row>
    <row r="596" spans="1:6" ht="13.8" hidden="1" x14ac:dyDescent="0.3">
      <c r="A596" s="190"/>
      <c r="B596" s="23"/>
      <c r="C596" s="7"/>
      <c r="D596" s="29"/>
      <c r="E596" s="31"/>
      <c r="F596" s="31"/>
    </row>
    <row r="597" spans="1:6" ht="13.8" hidden="1" x14ac:dyDescent="0.3">
      <c r="A597" s="190"/>
      <c r="B597" s="23"/>
      <c r="C597" s="7"/>
      <c r="D597" s="29"/>
      <c r="E597" s="31"/>
      <c r="F597" s="31"/>
    </row>
    <row r="598" spans="1:6" ht="13.8" hidden="1" x14ac:dyDescent="0.3">
      <c r="A598" s="190"/>
      <c r="B598" s="23"/>
      <c r="C598" s="7"/>
      <c r="D598" s="29"/>
      <c r="E598" s="31"/>
      <c r="F598" s="31"/>
    </row>
    <row r="599" spans="1:6" ht="13.8" hidden="1" x14ac:dyDescent="0.3">
      <c r="A599" s="190"/>
      <c r="B599" s="23"/>
      <c r="C599" s="7"/>
      <c r="D599" s="29"/>
      <c r="E599" s="31"/>
      <c r="F599" s="31"/>
    </row>
    <row r="600" spans="1:6" ht="13.8" hidden="1" x14ac:dyDescent="0.3">
      <c r="A600" s="190"/>
      <c r="B600" s="23"/>
      <c r="C600" s="7"/>
      <c r="D600" s="29"/>
      <c r="E600" s="31"/>
      <c r="F600" s="31"/>
    </row>
    <row r="601" spans="1:6" ht="13.8" hidden="1" x14ac:dyDescent="0.3">
      <c r="A601" s="190"/>
      <c r="B601" s="23"/>
      <c r="C601" s="7"/>
      <c r="D601" s="29"/>
      <c r="E601" s="31"/>
      <c r="F601" s="31"/>
    </row>
    <row r="602" spans="1:6" ht="13.8" hidden="1" x14ac:dyDescent="0.3">
      <c r="A602" s="190"/>
      <c r="B602" s="23"/>
      <c r="C602" s="7"/>
      <c r="D602" s="29"/>
      <c r="E602" s="31"/>
      <c r="F602" s="31"/>
    </row>
    <row r="603" spans="1:6" ht="13.8" hidden="1" x14ac:dyDescent="0.3">
      <c r="A603" s="190"/>
      <c r="B603" s="23"/>
      <c r="C603" s="7"/>
      <c r="D603" s="29"/>
      <c r="E603" s="31"/>
      <c r="F603" s="31"/>
    </row>
    <row r="604" spans="1:6" ht="13.8" hidden="1" x14ac:dyDescent="0.3">
      <c r="A604" s="190"/>
      <c r="B604" s="23"/>
      <c r="C604" s="7"/>
      <c r="D604" s="29"/>
      <c r="E604" s="31"/>
      <c r="F604" s="31"/>
    </row>
    <row r="605" spans="1:6" ht="13.8" hidden="1" x14ac:dyDescent="0.3">
      <c r="A605" s="190"/>
      <c r="B605" s="23"/>
      <c r="C605" s="7"/>
      <c r="D605" s="29"/>
      <c r="E605" s="31"/>
      <c r="F605" s="31"/>
    </row>
    <row r="606" spans="1:6" ht="13.8" hidden="1" x14ac:dyDescent="0.3">
      <c r="A606" s="190"/>
      <c r="B606" s="23"/>
      <c r="C606" s="7"/>
      <c r="D606" s="29"/>
      <c r="E606" s="31"/>
      <c r="F606" s="31"/>
    </row>
    <row r="607" spans="1:6" ht="13.8" hidden="1" x14ac:dyDescent="0.3">
      <c r="A607" s="190"/>
      <c r="B607" s="23"/>
      <c r="C607" s="7"/>
      <c r="D607" s="29"/>
      <c r="E607" s="31"/>
      <c r="F607" s="31"/>
    </row>
    <row r="608" spans="1:6" ht="13.8" hidden="1" x14ac:dyDescent="0.3">
      <c r="A608" s="190"/>
      <c r="B608" s="23"/>
      <c r="C608" s="7"/>
      <c r="D608" s="29"/>
      <c r="E608" s="31"/>
      <c r="F608" s="31"/>
    </row>
    <row r="609" spans="1:6" ht="13.8" hidden="1" x14ac:dyDescent="0.3">
      <c r="A609" s="190"/>
      <c r="B609" s="23"/>
      <c r="C609" s="7"/>
      <c r="D609" s="29"/>
      <c r="E609" s="31"/>
      <c r="F609" s="31"/>
    </row>
    <row r="610" spans="1:6" ht="13.8" hidden="1" x14ac:dyDescent="0.3">
      <c r="A610" s="190"/>
      <c r="B610" s="23"/>
      <c r="C610" s="7"/>
      <c r="D610" s="29"/>
      <c r="E610" s="31"/>
      <c r="F610" s="31"/>
    </row>
    <row r="611" spans="1:6" ht="13.8" hidden="1" x14ac:dyDescent="0.3">
      <c r="A611" s="190"/>
      <c r="B611" s="23"/>
      <c r="C611" s="7"/>
      <c r="D611" s="29"/>
      <c r="E611" s="31"/>
      <c r="F611" s="31"/>
    </row>
    <row r="612" spans="1:6" ht="13.8" hidden="1" x14ac:dyDescent="0.3">
      <c r="A612" s="190"/>
      <c r="B612" s="23"/>
      <c r="C612" s="7"/>
      <c r="D612" s="29"/>
      <c r="E612" s="31"/>
      <c r="F612" s="31"/>
    </row>
    <row r="613" spans="1:6" ht="13.8" hidden="1" x14ac:dyDescent="0.3">
      <c r="A613" s="190"/>
      <c r="B613" s="23"/>
      <c r="C613" s="7"/>
      <c r="D613" s="29"/>
      <c r="E613" s="31"/>
      <c r="F613" s="31"/>
    </row>
    <row r="614" spans="1:6" ht="13.8" hidden="1" x14ac:dyDescent="0.3">
      <c r="A614" s="190"/>
      <c r="B614" s="23"/>
      <c r="C614" s="7"/>
      <c r="D614" s="29"/>
      <c r="E614" s="31"/>
      <c r="F614" s="31"/>
    </row>
    <row r="615" spans="1:6" ht="13.8" hidden="1" x14ac:dyDescent="0.3">
      <c r="A615" s="190"/>
      <c r="B615" s="23"/>
      <c r="C615" s="7"/>
      <c r="D615" s="29"/>
      <c r="E615" s="31"/>
      <c r="F615" s="31"/>
    </row>
    <row r="616" spans="1:6" ht="13.8" hidden="1" x14ac:dyDescent="0.3">
      <c r="A616" s="190"/>
      <c r="B616" s="23"/>
      <c r="C616" s="7"/>
      <c r="D616" s="29"/>
      <c r="E616" s="31"/>
      <c r="F616" s="31"/>
    </row>
    <row r="617" spans="1:6" ht="13.8" hidden="1" x14ac:dyDescent="0.3">
      <c r="A617" s="190"/>
      <c r="B617" s="23"/>
      <c r="C617" s="7"/>
      <c r="D617" s="29"/>
      <c r="E617" s="31"/>
      <c r="F617" s="31"/>
    </row>
    <row r="618" spans="1:6" ht="13.8" hidden="1" x14ac:dyDescent="0.3">
      <c r="A618" s="190"/>
      <c r="B618" s="23"/>
      <c r="C618" s="7"/>
      <c r="D618" s="29"/>
      <c r="E618" s="31"/>
      <c r="F618" s="31"/>
    </row>
    <row r="619" spans="1:6" ht="13.8" hidden="1" x14ac:dyDescent="0.3">
      <c r="A619" s="190"/>
      <c r="B619" s="23"/>
      <c r="C619" s="7"/>
      <c r="D619" s="29"/>
      <c r="E619" s="31"/>
      <c r="F619" s="31"/>
    </row>
    <row r="620" spans="1:6" ht="13.8" hidden="1" x14ac:dyDescent="0.3">
      <c r="A620" s="190"/>
      <c r="B620" s="23"/>
      <c r="C620" s="7"/>
      <c r="D620" s="29"/>
      <c r="E620" s="31"/>
      <c r="F620" s="31"/>
    </row>
    <row r="621" spans="1:6" ht="13.8" hidden="1" x14ac:dyDescent="0.3">
      <c r="A621" s="190"/>
      <c r="B621" s="23"/>
      <c r="C621" s="7"/>
      <c r="D621" s="29"/>
      <c r="E621" s="31"/>
      <c r="F621" s="31"/>
    </row>
    <row r="622" spans="1:6" ht="13.8" hidden="1" x14ac:dyDescent="0.3">
      <c r="A622" s="190"/>
      <c r="B622" s="23"/>
      <c r="C622" s="7"/>
      <c r="D622" s="29"/>
      <c r="E622" s="31"/>
      <c r="F622" s="31"/>
    </row>
    <row r="623" spans="1:6" ht="13.8" hidden="1" x14ac:dyDescent="0.3">
      <c r="A623" s="190"/>
      <c r="B623" s="23"/>
      <c r="C623" s="7"/>
      <c r="D623" s="29"/>
      <c r="E623" s="31"/>
      <c r="F623" s="31"/>
    </row>
    <row r="624" spans="1:6" ht="13.8" hidden="1" x14ac:dyDescent="0.3">
      <c r="A624" s="190"/>
      <c r="B624" s="23"/>
      <c r="C624" s="7"/>
      <c r="D624" s="29"/>
      <c r="E624" s="31"/>
      <c r="F624" s="31"/>
    </row>
    <row r="625" spans="1:6" ht="13.8" hidden="1" x14ac:dyDescent="0.3">
      <c r="A625" s="190"/>
      <c r="B625" s="23"/>
      <c r="C625" s="7"/>
      <c r="D625" s="29"/>
      <c r="E625" s="31"/>
      <c r="F625" s="31"/>
    </row>
    <row r="626" spans="1:6" ht="13.8" hidden="1" x14ac:dyDescent="0.3">
      <c r="A626" s="190"/>
      <c r="B626" s="23"/>
      <c r="C626" s="7"/>
      <c r="D626" s="29"/>
      <c r="E626" s="31"/>
      <c r="F626" s="31"/>
    </row>
    <row r="627" spans="1:6" ht="13.8" hidden="1" x14ac:dyDescent="0.3">
      <c r="A627" s="190"/>
      <c r="B627" s="23"/>
      <c r="C627" s="7"/>
      <c r="D627" s="29"/>
      <c r="E627" s="31"/>
      <c r="F627" s="31"/>
    </row>
    <row r="628" spans="1:6" ht="13.8" hidden="1" x14ac:dyDescent="0.3">
      <c r="A628" s="190"/>
      <c r="B628" s="23"/>
      <c r="C628" s="7"/>
      <c r="D628" s="29"/>
      <c r="E628" s="31"/>
      <c r="F628" s="31"/>
    </row>
    <row r="629" spans="1:6" ht="13.8" hidden="1" x14ac:dyDescent="0.3">
      <c r="A629" s="190"/>
      <c r="B629" s="23"/>
      <c r="C629" s="7"/>
      <c r="D629" s="29"/>
      <c r="E629" s="31"/>
      <c r="F629" s="31"/>
    </row>
    <row r="630" spans="1:6" ht="13.8" hidden="1" x14ac:dyDescent="0.3">
      <c r="A630" s="190"/>
      <c r="B630" s="23"/>
      <c r="C630" s="7"/>
      <c r="D630" s="29"/>
      <c r="E630" s="31"/>
      <c r="F630" s="31"/>
    </row>
    <row r="631" spans="1:6" ht="13.8" hidden="1" x14ac:dyDescent="0.3">
      <c r="A631" s="190"/>
      <c r="B631" s="23"/>
      <c r="C631" s="7"/>
      <c r="D631" s="29"/>
      <c r="E631" s="31"/>
      <c r="F631" s="31"/>
    </row>
    <row r="632" spans="1:6" ht="13.8" hidden="1" x14ac:dyDescent="0.3">
      <c r="A632" s="190"/>
      <c r="B632" s="23"/>
      <c r="C632" s="7"/>
      <c r="D632" s="29"/>
      <c r="E632" s="31"/>
      <c r="F632" s="31"/>
    </row>
    <row r="633" spans="1:6" ht="13.8" hidden="1" x14ac:dyDescent="0.3">
      <c r="A633" s="190"/>
      <c r="B633" s="23"/>
      <c r="C633" s="7"/>
      <c r="D633" s="29"/>
      <c r="E633" s="31"/>
      <c r="F633" s="31"/>
    </row>
    <row r="634" spans="1:6" ht="13.8" hidden="1" x14ac:dyDescent="0.3">
      <c r="A634" s="190"/>
      <c r="B634" s="23"/>
      <c r="C634" s="7"/>
      <c r="D634" s="29"/>
      <c r="E634" s="31"/>
      <c r="F634" s="31"/>
    </row>
    <row r="635" spans="1:6" ht="13.8" hidden="1" x14ac:dyDescent="0.3">
      <c r="A635" s="190"/>
      <c r="B635" s="23"/>
      <c r="C635" s="7"/>
      <c r="D635" s="29"/>
      <c r="E635" s="31"/>
      <c r="F635" s="31"/>
    </row>
    <row r="636" spans="1:6" ht="13.8" hidden="1" x14ac:dyDescent="0.3">
      <c r="A636" s="190"/>
      <c r="B636" s="23"/>
      <c r="C636" s="7"/>
      <c r="D636" s="29"/>
      <c r="E636" s="31"/>
      <c r="F636" s="31"/>
    </row>
    <row r="637" spans="1:6" ht="13.8" hidden="1" x14ac:dyDescent="0.3">
      <c r="A637" s="190"/>
      <c r="B637" s="23"/>
      <c r="C637" s="7"/>
      <c r="D637" s="29"/>
      <c r="E637" s="31"/>
      <c r="F637" s="31"/>
    </row>
    <row r="638" spans="1:6" ht="13.8" hidden="1" x14ac:dyDescent="0.3">
      <c r="A638" s="190"/>
      <c r="B638" s="23"/>
      <c r="C638" s="7"/>
      <c r="D638" s="29"/>
      <c r="E638" s="31"/>
      <c r="F638" s="31"/>
    </row>
    <row r="639" spans="1:6" ht="13.8" hidden="1" x14ac:dyDescent="0.3">
      <c r="A639" s="190"/>
      <c r="B639" s="23"/>
      <c r="C639" s="7"/>
      <c r="D639" s="29"/>
      <c r="E639" s="31"/>
      <c r="F639" s="31"/>
    </row>
    <row r="640" spans="1:6" ht="13.8" hidden="1" x14ac:dyDescent="0.3">
      <c r="A640" s="190"/>
      <c r="B640" s="23"/>
      <c r="C640" s="7"/>
      <c r="D640" s="29"/>
      <c r="E640" s="31"/>
      <c r="F640" s="31"/>
    </row>
    <row r="641" spans="1:6" ht="13.8" hidden="1" x14ac:dyDescent="0.3">
      <c r="A641" s="190"/>
      <c r="B641" s="23"/>
      <c r="C641" s="7"/>
      <c r="D641" s="29"/>
      <c r="E641" s="31"/>
      <c r="F641" s="31"/>
    </row>
    <row r="642" spans="1:6" ht="13.8" hidden="1" x14ac:dyDescent="0.3">
      <c r="A642" s="190"/>
      <c r="B642" s="23"/>
      <c r="C642" s="7"/>
      <c r="D642" s="29"/>
      <c r="E642" s="31"/>
      <c r="F642" s="31"/>
    </row>
    <row r="643" spans="1:6" ht="13.8" hidden="1" x14ac:dyDescent="0.3">
      <c r="A643" s="190"/>
      <c r="B643" s="23"/>
      <c r="C643" s="7"/>
      <c r="D643" s="29"/>
      <c r="E643" s="31"/>
      <c r="F643" s="31"/>
    </row>
    <row r="644" spans="1:6" ht="13.8" hidden="1" x14ac:dyDescent="0.3">
      <c r="A644" s="190"/>
      <c r="B644" s="23"/>
      <c r="C644" s="7"/>
      <c r="D644" s="29"/>
      <c r="E644" s="31"/>
      <c r="F644" s="31"/>
    </row>
    <row r="645" spans="1:6" ht="13.8" hidden="1" x14ac:dyDescent="0.3">
      <c r="A645" s="190"/>
      <c r="B645" s="23"/>
      <c r="C645" s="7"/>
      <c r="D645" s="29"/>
      <c r="E645" s="31"/>
      <c r="F645" s="31"/>
    </row>
    <row r="646" spans="1:6" ht="13.8" hidden="1" x14ac:dyDescent="0.3">
      <c r="A646" s="190"/>
      <c r="B646" s="23"/>
      <c r="C646" s="7"/>
      <c r="D646" s="29"/>
      <c r="E646" s="31"/>
      <c r="F646" s="31"/>
    </row>
    <row r="647" spans="1:6" ht="13.8" hidden="1" x14ac:dyDescent="0.3">
      <c r="A647" s="190"/>
      <c r="B647" s="23"/>
      <c r="C647" s="7"/>
      <c r="D647" s="29"/>
      <c r="E647" s="31"/>
      <c r="F647" s="31"/>
    </row>
    <row r="648" spans="1:6" ht="13.8" hidden="1" x14ac:dyDescent="0.3">
      <c r="A648" s="190"/>
      <c r="B648" s="23"/>
      <c r="C648" s="7"/>
      <c r="D648" s="29"/>
      <c r="E648" s="31"/>
      <c r="F648" s="31"/>
    </row>
    <row r="649" spans="1:6" ht="13.8" hidden="1" x14ac:dyDescent="0.3">
      <c r="A649" s="190"/>
      <c r="B649" s="23"/>
      <c r="C649" s="7"/>
      <c r="D649" s="29"/>
      <c r="E649" s="31"/>
      <c r="F649" s="31"/>
    </row>
    <row r="650" spans="1:6" ht="13.8" hidden="1" x14ac:dyDescent="0.3">
      <c r="A650" s="190"/>
      <c r="B650" s="23"/>
      <c r="C650" s="7"/>
      <c r="D650" s="29"/>
      <c r="E650" s="31"/>
      <c r="F650" s="31"/>
    </row>
    <row r="651" spans="1:6" ht="13.8" hidden="1" x14ac:dyDescent="0.3">
      <c r="A651" s="190"/>
      <c r="B651" s="23"/>
      <c r="C651" s="7"/>
      <c r="D651" s="29"/>
      <c r="E651" s="31"/>
      <c r="F651" s="31"/>
    </row>
    <row r="652" spans="1:6" ht="13.8" hidden="1" x14ac:dyDescent="0.3">
      <c r="A652" s="190"/>
      <c r="B652" s="23"/>
      <c r="C652" s="7"/>
      <c r="D652" s="29"/>
      <c r="E652" s="31"/>
      <c r="F652" s="31"/>
    </row>
    <row r="653" spans="1:6" ht="13.8" hidden="1" x14ac:dyDescent="0.3">
      <c r="A653" s="190"/>
      <c r="B653" s="23"/>
      <c r="C653" s="7"/>
      <c r="D653" s="29"/>
      <c r="E653" s="31"/>
      <c r="F653" s="31"/>
    </row>
    <row r="654" spans="1:6" ht="13.8" hidden="1" x14ac:dyDescent="0.3">
      <c r="A654" s="190"/>
      <c r="B654" s="23"/>
      <c r="C654" s="7"/>
      <c r="D654" s="29"/>
      <c r="E654" s="31"/>
      <c r="F654" s="31"/>
    </row>
    <row r="655" spans="1:6" ht="13.8" hidden="1" x14ac:dyDescent="0.3">
      <c r="A655" s="190"/>
      <c r="B655" s="23"/>
      <c r="C655" s="7"/>
      <c r="D655" s="29"/>
      <c r="E655" s="31"/>
      <c r="F655" s="31"/>
    </row>
    <row r="656" spans="1:6" ht="13.8" hidden="1" x14ac:dyDescent="0.3">
      <c r="A656" s="190"/>
      <c r="B656" s="23"/>
      <c r="C656" s="7"/>
      <c r="D656" s="29"/>
      <c r="E656" s="31"/>
      <c r="F656" s="31"/>
    </row>
    <row r="657" spans="1:6" ht="13.8" hidden="1" x14ac:dyDescent="0.3">
      <c r="A657" s="190"/>
      <c r="B657" s="23"/>
      <c r="C657" s="7"/>
      <c r="D657" s="29"/>
      <c r="E657" s="31"/>
      <c r="F657" s="31"/>
    </row>
    <row r="658" spans="1:6" ht="13.8" hidden="1" x14ac:dyDescent="0.3">
      <c r="A658" s="190"/>
      <c r="B658" s="23"/>
      <c r="C658" s="7"/>
      <c r="D658" s="29"/>
      <c r="E658" s="31"/>
      <c r="F658" s="31"/>
    </row>
    <row r="659" spans="1:6" ht="13.8" hidden="1" x14ac:dyDescent="0.3">
      <c r="A659" s="190"/>
      <c r="B659" s="23"/>
      <c r="C659" s="7"/>
      <c r="D659" s="29"/>
      <c r="E659" s="31"/>
      <c r="F659" s="31"/>
    </row>
    <row r="660" spans="1:6" ht="13.8" hidden="1" x14ac:dyDescent="0.3">
      <c r="A660" s="190"/>
      <c r="B660" s="23"/>
      <c r="C660" s="7"/>
      <c r="D660" s="29"/>
      <c r="E660" s="31"/>
      <c r="F660" s="31"/>
    </row>
    <row r="661" spans="1:6" ht="13.8" hidden="1" x14ac:dyDescent="0.3">
      <c r="A661" s="190"/>
      <c r="B661" s="23"/>
      <c r="C661" s="7"/>
      <c r="D661" s="29"/>
      <c r="E661" s="31"/>
      <c r="F661" s="31"/>
    </row>
    <row r="662" spans="1:6" ht="13.8" hidden="1" x14ac:dyDescent="0.3">
      <c r="A662" s="190"/>
      <c r="B662" s="23"/>
      <c r="C662" s="7"/>
      <c r="D662" s="29"/>
      <c r="E662" s="31"/>
      <c r="F662" s="31"/>
    </row>
    <row r="663" spans="1:6" ht="13.8" hidden="1" x14ac:dyDescent="0.3">
      <c r="A663" s="190"/>
      <c r="B663" s="23"/>
      <c r="C663" s="7"/>
      <c r="D663" s="29"/>
      <c r="E663" s="31"/>
      <c r="F663" s="31"/>
    </row>
    <row r="664" spans="1:6" ht="13.8" hidden="1" x14ac:dyDescent="0.3">
      <c r="A664" s="190"/>
      <c r="B664" s="23"/>
      <c r="C664" s="7"/>
      <c r="D664" s="29"/>
      <c r="E664" s="31"/>
      <c r="F664" s="31"/>
    </row>
    <row r="665" spans="1:6" ht="13.8" hidden="1" x14ac:dyDescent="0.3">
      <c r="A665" s="190"/>
      <c r="B665" s="23"/>
      <c r="C665" s="7"/>
      <c r="D665" s="29"/>
      <c r="E665" s="31"/>
      <c r="F665" s="31"/>
    </row>
    <row r="666" spans="1:6" ht="13.8" hidden="1" x14ac:dyDescent="0.3">
      <c r="A666" s="190"/>
      <c r="B666" s="23"/>
      <c r="C666" s="7"/>
      <c r="D666" s="29"/>
      <c r="E666" s="31"/>
      <c r="F666" s="31"/>
    </row>
    <row r="667" spans="1:6" ht="13.8" hidden="1" x14ac:dyDescent="0.3">
      <c r="A667" s="190"/>
      <c r="B667" s="23"/>
      <c r="C667" s="7"/>
      <c r="D667" s="29"/>
      <c r="E667" s="31"/>
      <c r="F667" s="31"/>
    </row>
    <row r="668" spans="1:6" ht="13.8" hidden="1" x14ac:dyDescent="0.3">
      <c r="A668" s="190"/>
      <c r="B668" s="23"/>
      <c r="C668" s="7"/>
      <c r="D668" s="29"/>
      <c r="E668" s="31"/>
      <c r="F668" s="31"/>
    </row>
    <row r="669" spans="1:6" ht="13.8" hidden="1" x14ac:dyDescent="0.3">
      <c r="A669" s="190"/>
      <c r="B669" s="23"/>
      <c r="C669" s="7"/>
      <c r="D669" s="29"/>
      <c r="E669" s="31"/>
      <c r="F669" s="31"/>
    </row>
    <row r="670" spans="1:6" ht="13.8" hidden="1" x14ac:dyDescent="0.3">
      <c r="A670" s="190"/>
      <c r="B670" s="23"/>
      <c r="C670" s="7"/>
      <c r="D670" s="29"/>
      <c r="E670" s="31"/>
      <c r="F670" s="31"/>
    </row>
    <row r="671" spans="1:6" ht="13.8" hidden="1" x14ac:dyDescent="0.3">
      <c r="A671" s="190"/>
      <c r="B671" s="23"/>
      <c r="C671" s="7"/>
      <c r="D671" s="29"/>
      <c r="E671" s="31"/>
      <c r="F671" s="31"/>
    </row>
    <row r="672" spans="1:6" ht="13.8" hidden="1" x14ac:dyDescent="0.3">
      <c r="A672" s="190"/>
      <c r="B672" s="23"/>
      <c r="C672" s="7"/>
      <c r="D672" s="29"/>
      <c r="E672" s="31"/>
      <c r="F672" s="31"/>
    </row>
    <row r="673" spans="1:6" ht="13.8" hidden="1" x14ac:dyDescent="0.3">
      <c r="A673" s="190"/>
      <c r="B673" s="23"/>
      <c r="C673" s="7"/>
      <c r="D673" s="29"/>
      <c r="E673" s="31"/>
      <c r="F673" s="31"/>
    </row>
    <row r="674" spans="1:6" ht="13.8" hidden="1" x14ac:dyDescent="0.3">
      <c r="A674" s="190"/>
      <c r="B674" s="23"/>
      <c r="C674" s="7"/>
      <c r="D674" s="29"/>
      <c r="E674" s="31"/>
      <c r="F674" s="31"/>
    </row>
    <row r="675" spans="1:6" ht="13.8" hidden="1" x14ac:dyDescent="0.3">
      <c r="A675" s="190"/>
      <c r="B675" s="23"/>
      <c r="C675" s="7"/>
      <c r="D675" s="29"/>
      <c r="E675" s="31"/>
      <c r="F675" s="31"/>
    </row>
    <row r="676" spans="1:6" ht="13.8" hidden="1" x14ac:dyDescent="0.3">
      <c r="A676" s="190"/>
      <c r="B676" s="23"/>
      <c r="C676" s="7"/>
      <c r="D676" s="29"/>
      <c r="E676" s="31"/>
      <c r="F676" s="31"/>
    </row>
    <row r="677" spans="1:6" ht="13.8" hidden="1" x14ac:dyDescent="0.3">
      <c r="A677" s="190"/>
      <c r="B677" s="23"/>
      <c r="C677" s="7"/>
      <c r="D677" s="29"/>
      <c r="E677" s="31"/>
      <c r="F677" s="31"/>
    </row>
    <row r="678" spans="1:6" ht="13.8" hidden="1" x14ac:dyDescent="0.3">
      <c r="A678" s="190"/>
      <c r="B678" s="23"/>
      <c r="C678" s="7"/>
      <c r="D678" s="29"/>
      <c r="E678" s="31"/>
      <c r="F678" s="31"/>
    </row>
    <row r="679" spans="1:6" ht="13.8" hidden="1" x14ac:dyDescent="0.3">
      <c r="A679" s="190"/>
      <c r="B679" s="23"/>
      <c r="C679" s="7"/>
      <c r="D679" s="29"/>
      <c r="E679" s="31"/>
      <c r="F679" s="31"/>
    </row>
    <row r="680" spans="1:6" ht="13.8" hidden="1" x14ac:dyDescent="0.3">
      <c r="A680" s="190"/>
      <c r="B680" s="23"/>
      <c r="C680" s="7"/>
      <c r="D680" s="29"/>
      <c r="E680" s="31"/>
      <c r="F680" s="31"/>
    </row>
    <row r="681" spans="1:6" ht="13.8" hidden="1" x14ac:dyDescent="0.3">
      <c r="A681" s="190"/>
      <c r="B681" s="23"/>
      <c r="C681" s="7"/>
      <c r="D681" s="29"/>
      <c r="E681" s="31"/>
      <c r="F681" s="31"/>
    </row>
    <row r="682" spans="1:6" ht="13.8" hidden="1" x14ac:dyDescent="0.3">
      <c r="A682" s="190"/>
      <c r="B682" s="23"/>
      <c r="C682" s="7"/>
      <c r="D682" s="29"/>
      <c r="E682" s="31"/>
      <c r="F682" s="31"/>
    </row>
    <row r="683" spans="1:6" ht="13.8" hidden="1" x14ac:dyDescent="0.3">
      <c r="A683" s="190"/>
      <c r="B683" s="23"/>
      <c r="C683" s="7"/>
      <c r="D683" s="29"/>
      <c r="E683" s="31"/>
      <c r="F683" s="31"/>
    </row>
    <row r="684" spans="1:6" ht="13.8" hidden="1" x14ac:dyDescent="0.3">
      <c r="A684" s="190"/>
      <c r="B684" s="23"/>
      <c r="C684" s="7"/>
      <c r="D684" s="29"/>
      <c r="E684" s="31"/>
      <c r="F684" s="31"/>
    </row>
    <row r="685" spans="1:6" ht="13.8" hidden="1" x14ac:dyDescent="0.3">
      <c r="A685" s="190"/>
      <c r="B685" s="23"/>
      <c r="C685" s="7"/>
      <c r="D685" s="29"/>
      <c r="E685" s="31"/>
      <c r="F685" s="31"/>
    </row>
    <row r="686" spans="1:6" ht="13.8" hidden="1" x14ac:dyDescent="0.3">
      <c r="A686" s="190"/>
      <c r="B686" s="23"/>
      <c r="C686" s="7"/>
      <c r="D686" s="29"/>
      <c r="E686" s="31"/>
      <c r="F686" s="31"/>
    </row>
    <row r="687" spans="1:6" ht="13.8" hidden="1" x14ac:dyDescent="0.3">
      <c r="A687" s="190"/>
      <c r="B687" s="23"/>
      <c r="C687" s="7"/>
      <c r="D687" s="29"/>
      <c r="E687" s="31"/>
      <c r="F687" s="31"/>
    </row>
    <row r="688" spans="1:6" ht="13.8" hidden="1" x14ac:dyDescent="0.3">
      <c r="A688" s="190"/>
      <c r="B688" s="23"/>
      <c r="C688" s="7"/>
      <c r="D688" s="29"/>
      <c r="E688" s="31"/>
      <c r="F688" s="31"/>
    </row>
    <row r="689" spans="1:6" ht="13.8" hidden="1" x14ac:dyDescent="0.3">
      <c r="A689" s="190"/>
      <c r="B689" s="23"/>
      <c r="C689" s="7"/>
      <c r="D689" s="29"/>
      <c r="E689" s="31"/>
      <c r="F689" s="31"/>
    </row>
    <row r="690" spans="1:6" ht="13.8" hidden="1" x14ac:dyDescent="0.3">
      <c r="A690" s="190"/>
      <c r="B690" s="23"/>
      <c r="C690" s="7"/>
      <c r="D690" s="29"/>
      <c r="E690" s="31"/>
      <c r="F690" s="31"/>
    </row>
    <row r="691" spans="1:6" ht="13.8" hidden="1" x14ac:dyDescent="0.3">
      <c r="A691" s="190"/>
      <c r="B691" s="23"/>
      <c r="C691" s="7"/>
      <c r="D691" s="29"/>
      <c r="E691" s="31"/>
      <c r="F691" s="31"/>
    </row>
    <row r="692" spans="1:6" ht="13.8" hidden="1" x14ac:dyDescent="0.3">
      <c r="A692" s="190"/>
      <c r="B692" s="23"/>
      <c r="C692" s="7"/>
      <c r="D692" s="29"/>
      <c r="E692" s="31"/>
      <c r="F692" s="31"/>
    </row>
    <row r="693" spans="1:6" ht="13.8" hidden="1" x14ac:dyDescent="0.3">
      <c r="A693" s="190"/>
      <c r="B693" s="23"/>
      <c r="C693" s="7"/>
      <c r="D693" s="29"/>
      <c r="E693" s="31"/>
      <c r="F693" s="31"/>
    </row>
    <row r="694" spans="1:6" ht="13.8" hidden="1" x14ac:dyDescent="0.3">
      <c r="A694" s="190"/>
      <c r="B694" s="23"/>
      <c r="C694" s="7"/>
      <c r="D694" s="29"/>
      <c r="E694" s="31"/>
      <c r="F694" s="31"/>
    </row>
    <row r="695" spans="1:6" ht="13.8" hidden="1" x14ac:dyDescent="0.3">
      <c r="A695" s="190"/>
      <c r="B695" s="23"/>
      <c r="C695" s="7"/>
      <c r="D695" s="29"/>
      <c r="E695" s="31"/>
      <c r="F695" s="31"/>
    </row>
    <row r="696" spans="1:6" ht="13.8" hidden="1" x14ac:dyDescent="0.3">
      <c r="A696" s="190"/>
      <c r="B696" s="23"/>
      <c r="C696" s="7"/>
      <c r="D696" s="29"/>
      <c r="E696" s="31"/>
      <c r="F696" s="31"/>
    </row>
    <row r="697" spans="1:6" ht="13.8" hidden="1" x14ac:dyDescent="0.3">
      <c r="A697" s="190"/>
      <c r="B697" s="23"/>
      <c r="C697" s="7"/>
      <c r="D697" s="29"/>
      <c r="E697" s="31"/>
      <c r="F697" s="31"/>
    </row>
    <row r="698" spans="1:6" ht="13.8" hidden="1" x14ac:dyDescent="0.3">
      <c r="A698" s="190"/>
      <c r="B698" s="23"/>
      <c r="C698" s="7"/>
      <c r="D698" s="29"/>
      <c r="E698" s="31"/>
      <c r="F698" s="31"/>
    </row>
    <row r="699" spans="1:6" ht="13.8" hidden="1" x14ac:dyDescent="0.3">
      <c r="A699" s="190"/>
      <c r="B699" s="23"/>
      <c r="C699" s="7"/>
      <c r="D699" s="29"/>
      <c r="E699" s="31"/>
      <c r="F699" s="31"/>
    </row>
    <row r="700" spans="1:6" ht="13.8" hidden="1" x14ac:dyDescent="0.3">
      <c r="A700" s="190"/>
      <c r="B700" s="23"/>
      <c r="C700" s="7"/>
      <c r="D700" s="29"/>
      <c r="E700" s="31"/>
      <c r="F700" s="31"/>
    </row>
    <row r="701" spans="1:6" ht="13.8" hidden="1" x14ac:dyDescent="0.3">
      <c r="A701" s="190"/>
      <c r="B701" s="23"/>
      <c r="C701" s="7"/>
      <c r="D701" s="29"/>
      <c r="E701" s="31"/>
      <c r="F701" s="31"/>
    </row>
    <row r="702" spans="1:6" ht="13.8" hidden="1" x14ac:dyDescent="0.3">
      <c r="A702" s="190"/>
      <c r="B702" s="23"/>
      <c r="C702" s="7"/>
      <c r="D702" s="29"/>
      <c r="E702" s="31"/>
      <c r="F702" s="31"/>
    </row>
    <row r="703" spans="1:6" ht="13.8" hidden="1" x14ac:dyDescent="0.3">
      <c r="A703" s="190"/>
      <c r="B703" s="23"/>
      <c r="C703" s="7"/>
      <c r="D703" s="29"/>
      <c r="E703" s="31"/>
      <c r="F703" s="31"/>
    </row>
    <row r="704" spans="1:6" ht="13.8" hidden="1" x14ac:dyDescent="0.3">
      <c r="A704" s="190"/>
      <c r="B704" s="23"/>
      <c r="C704" s="7"/>
      <c r="D704" s="29"/>
      <c r="E704" s="31"/>
      <c r="F704" s="31"/>
    </row>
    <row r="705" spans="1:6" ht="13.8" hidden="1" x14ac:dyDescent="0.3">
      <c r="A705" s="190"/>
      <c r="B705" s="23"/>
      <c r="C705" s="7"/>
      <c r="D705" s="29"/>
      <c r="E705" s="31"/>
      <c r="F705" s="31"/>
    </row>
    <row r="706" spans="1:6" ht="13.8" hidden="1" x14ac:dyDescent="0.3">
      <c r="A706" s="190"/>
      <c r="B706" s="23"/>
      <c r="C706" s="7"/>
      <c r="D706" s="29"/>
      <c r="E706" s="31"/>
      <c r="F706" s="31"/>
    </row>
    <row r="707" spans="1:6" ht="13.8" hidden="1" x14ac:dyDescent="0.3">
      <c r="A707" s="190"/>
      <c r="B707" s="23"/>
      <c r="C707" s="7"/>
      <c r="D707" s="29"/>
      <c r="E707" s="31"/>
      <c r="F707" s="31"/>
    </row>
    <row r="708" spans="1:6" ht="13.8" hidden="1" x14ac:dyDescent="0.3">
      <c r="A708" s="190"/>
      <c r="B708" s="23"/>
      <c r="C708" s="7"/>
      <c r="D708" s="29"/>
      <c r="E708" s="31"/>
      <c r="F708" s="31"/>
    </row>
    <row r="709" spans="1:6" ht="13.8" hidden="1" x14ac:dyDescent="0.3">
      <c r="A709" s="190"/>
      <c r="B709" s="23"/>
      <c r="C709" s="7"/>
      <c r="D709" s="29"/>
      <c r="E709" s="31"/>
      <c r="F709" s="31"/>
    </row>
    <row r="710" spans="1:6" ht="13.8" hidden="1" x14ac:dyDescent="0.3">
      <c r="A710" s="190"/>
      <c r="B710" s="23"/>
      <c r="C710" s="7"/>
      <c r="D710" s="29"/>
      <c r="E710" s="31"/>
      <c r="F710" s="31"/>
    </row>
    <row r="711" spans="1:6" ht="13.8" hidden="1" x14ac:dyDescent="0.3">
      <c r="A711" s="190"/>
      <c r="B711" s="23"/>
      <c r="C711" s="7"/>
      <c r="D711" s="29"/>
      <c r="E711" s="31"/>
      <c r="F711" s="31"/>
    </row>
    <row r="712" spans="1:6" ht="13.8" hidden="1" x14ac:dyDescent="0.3">
      <c r="A712" s="190"/>
      <c r="B712" s="23"/>
      <c r="C712" s="7"/>
      <c r="D712" s="29"/>
      <c r="E712" s="31"/>
      <c r="F712" s="31"/>
    </row>
    <row r="713" spans="1:6" ht="13.8" hidden="1" x14ac:dyDescent="0.3">
      <c r="A713" s="190"/>
      <c r="B713" s="23"/>
      <c r="C713" s="7"/>
      <c r="D713" s="29"/>
      <c r="E713" s="31"/>
      <c r="F713" s="31"/>
    </row>
    <row r="714" spans="1:6" ht="13.8" hidden="1" x14ac:dyDescent="0.3">
      <c r="A714" s="190"/>
      <c r="B714" s="23"/>
      <c r="C714" s="7"/>
      <c r="D714" s="29"/>
      <c r="E714" s="31"/>
      <c r="F714" s="31"/>
    </row>
    <row r="715" spans="1:6" ht="13.8" hidden="1" x14ac:dyDescent="0.3">
      <c r="A715" s="190"/>
      <c r="B715" s="23"/>
      <c r="C715" s="7"/>
      <c r="D715" s="29"/>
      <c r="E715" s="31"/>
      <c r="F715" s="31"/>
    </row>
    <row r="716" spans="1:6" ht="13.8" hidden="1" x14ac:dyDescent="0.3">
      <c r="A716" s="190"/>
      <c r="B716" s="23"/>
      <c r="C716" s="7"/>
      <c r="D716" s="29"/>
      <c r="E716" s="31"/>
      <c r="F716" s="31"/>
    </row>
    <row r="717" spans="1:6" ht="13.8" hidden="1" x14ac:dyDescent="0.3">
      <c r="A717" s="190"/>
      <c r="B717" s="23"/>
      <c r="C717" s="7"/>
      <c r="D717" s="29"/>
      <c r="E717" s="31"/>
      <c r="F717" s="31"/>
    </row>
    <row r="718" spans="1:6" ht="13.8" hidden="1" x14ac:dyDescent="0.3">
      <c r="A718" s="190"/>
      <c r="B718" s="23"/>
      <c r="C718" s="7"/>
      <c r="D718" s="29"/>
      <c r="E718" s="31"/>
      <c r="F718" s="31"/>
    </row>
    <row r="719" spans="1:6" ht="13.8" hidden="1" x14ac:dyDescent="0.3">
      <c r="A719" s="190"/>
      <c r="B719" s="23"/>
      <c r="C719" s="7"/>
      <c r="D719" s="29"/>
      <c r="E719" s="31"/>
      <c r="F719" s="31"/>
    </row>
    <row r="720" spans="1:6" ht="13.8" hidden="1" x14ac:dyDescent="0.3">
      <c r="A720" s="190"/>
      <c r="B720" s="23"/>
      <c r="C720" s="7"/>
      <c r="D720" s="29"/>
      <c r="E720" s="31"/>
      <c r="F720" s="31"/>
    </row>
    <row r="721" spans="1:6" ht="13.8" hidden="1" x14ac:dyDescent="0.3">
      <c r="A721" s="190"/>
      <c r="B721" s="23"/>
      <c r="C721" s="7"/>
      <c r="D721" s="29"/>
      <c r="E721" s="31"/>
      <c r="F721" s="31"/>
    </row>
    <row r="722" spans="1:6" ht="13.8" hidden="1" x14ac:dyDescent="0.3">
      <c r="A722" s="190"/>
      <c r="B722" s="23"/>
      <c r="C722" s="7"/>
      <c r="D722" s="29"/>
      <c r="E722" s="31"/>
      <c r="F722" s="31"/>
    </row>
    <row r="723" spans="1:6" ht="13.8" hidden="1" x14ac:dyDescent="0.3">
      <c r="A723" s="190"/>
      <c r="B723" s="23"/>
      <c r="C723" s="7"/>
      <c r="D723" s="29"/>
      <c r="E723" s="31"/>
      <c r="F723" s="31"/>
    </row>
    <row r="724" spans="1:6" ht="13.8" hidden="1" x14ac:dyDescent="0.3">
      <c r="A724" s="190"/>
      <c r="B724" s="23"/>
      <c r="C724" s="7"/>
      <c r="D724" s="29"/>
      <c r="E724" s="31"/>
      <c r="F724" s="31"/>
    </row>
    <row r="725" spans="1:6" ht="13.8" hidden="1" x14ac:dyDescent="0.3">
      <c r="A725" s="190"/>
      <c r="B725" s="23"/>
      <c r="C725" s="7"/>
      <c r="D725" s="29"/>
      <c r="E725" s="31"/>
      <c r="F725" s="31"/>
    </row>
    <row r="726" spans="1:6" ht="13.8" hidden="1" x14ac:dyDescent="0.3">
      <c r="A726" s="190"/>
      <c r="B726" s="23"/>
      <c r="C726" s="7"/>
      <c r="D726" s="29"/>
      <c r="E726" s="31"/>
      <c r="F726" s="31"/>
    </row>
    <row r="727" spans="1:6" ht="13.8" hidden="1" x14ac:dyDescent="0.3">
      <c r="A727" s="190"/>
      <c r="B727" s="23"/>
      <c r="C727" s="7"/>
      <c r="D727" s="29"/>
      <c r="E727" s="31"/>
      <c r="F727" s="31"/>
    </row>
    <row r="728" spans="1:6" ht="13.8" hidden="1" x14ac:dyDescent="0.3">
      <c r="A728" s="190"/>
      <c r="B728" s="23"/>
      <c r="C728" s="7"/>
      <c r="D728" s="29"/>
      <c r="E728" s="31"/>
      <c r="F728" s="31"/>
    </row>
    <row r="729" spans="1:6" ht="13.8" hidden="1" x14ac:dyDescent="0.3">
      <c r="A729" s="190"/>
      <c r="B729" s="23"/>
      <c r="C729" s="7"/>
      <c r="D729" s="29"/>
      <c r="E729" s="31"/>
      <c r="F729" s="31"/>
    </row>
    <row r="730" spans="1:6" ht="13.8" hidden="1" x14ac:dyDescent="0.3">
      <c r="A730" s="190"/>
      <c r="B730" s="23"/>
      <c r="C730" s="7"/>
      <c r="D730" s="29"/>
      <c r="E730" s="31"/>
      <c r="F730" s="31"/>
    </row>
    <row r="731" spans="1:6" ht="13.8" hidden="1" x14ac:dyDescent="0.3">
      <c r="A731" s="190"/>
      <c r="B731" s="23"/>
      <c r="C731" s="7"/>
      <c r="D731" s="29"/>
      <c r="E731" s="31"/>
      <c r="F731" s="31"/>
    </row>
    <row r="732" spans="1:6" ht="13.8" hidden="1" x14ac:dyDescent="0.3">
      <c r="A732" s="190"/>
      <c r="B732" s="23"/>
      <c r="C732" s="7"/>
      <c r="D732" s="29"/>
      <c r="E732" s="31"/>
      <c r="F732" s="31"/>
    </row>
    <row r="733" spans="1:6" ht="13.8" hidden="1" x14ac:dyDescent="0.3">
      <c r="A733" s="190"/>
      <c r="B733" s="23"/>
      <c r="C733" s="7"/>
      <c r="D733" s="29"/>
      <c r="E733" s="31"/>
      <c r="F733" s="31"/>
    </row>
    <row r="734" spans="1:6" ht="13.8" hidden="1" x14ac:dyDescent="0.3">
      <c r="A734" s="190"/>
      <c r="B734" s="23"/>
      <c r="C734" s="7"/>
      <c r="D734" s="29"/>
      <c r="E734" s="31"/>
      <c r="F734" s="31"/>
    </row>
    <row r="735" spans="1:6" ht="13.8" hidden="1" x14ac:dyDescent="0.3">
      <c r="A735" s="190"/>
      <c r="B735" s="23"/>
      <c r="C735" s="7"/>
      <c r="D735" s="29"/>
      <c r="E735" s="31"/>
      <c r="F735" s="31"/>
    </row>
    <row r="736" spans="1:6" ht="13.8" hidden="1" x14ac:dyDescent="0.3">
      <c r="A736" s="190"/>
      <c r="B736" s="23"/>
      <c r="C736" s="7"/>
      <c r="D736" s="29"/>
      <c r="E736" s="31"/>
      <c r="F736" s="31"/>
    </row>
    <row r="737" spans="1:6" ht="13.8" hidden="1" x14ac:dyDescent="0.3">
      <c r="A737" s="190"/>
      <c r="B737" s="23"/>
      <c r="C737" s="7"/>
      <c r="D737" s="29"/>
      <c r="E737" s="31"/>
      <c r="F737" s="31"/>
    </row>
    <row r="738" spans="1:6" ht="13.8" hidden="1" x14ac:dyDescent="0.3">
      <c r="A738" s="190"/>
      <c r="B738" s="23"/>
      <c r="C738" s="7"/>
      <c r="D738" s="29"/>
      <c r="E738" s="31"/>
      <c r="F738" s="31"/>
    </row>
    <row r="739" spans="1:6" ht="13.8" hidden="1" x14ac:dyDescent="0.3">
      <c r="A739" s="190"/>
      <c r="B739" s="23"/>
      <c r="C739" s="7"/>
      <c r="D739" s="29"/>
      <c r="E739" s="31"/>
      <c r="F739" s="31"/>
    </row>
    <row r="740" spans="1:6" ht="13.8" hidden="1" x14ac:dyDescent="0.3">
      <c r="A740" s="190"/>
      <c r="B740" s="23"/>
      <c r="C740" s="7"/>
      <c r="D740" s="29"/>
      <c r="E740" s="31"/>
      <c r="F740" s="31"/>
    </row>
    <row r="741" spans="1:6" ht="13.8" hidden="1" x14ac:dyDescent="0.3">
      <c r="A741" s="190"/>
      <c r="B741" s="23"/>
      <c r="C741" s="7"/>
      <c r="D741" s="29"/>
      <c r="E741" s="31"/>
      <c r="F741" s="31"/>
    </row>
    <row r="742" spans="1:6" ht="13.8" hidden="1" x14ac:dyDescent="0.3">
      <c r="A742" s="190"/>
      <c r="B742" s="23"/>
      <c r="C742" s="7"/>
      <c r="D742" s="29"/>
      <c r="E742" s="31"/>
      <c r="F742" s="31"/>
    </row>
    <row r="743" spans="1:6" ht="13.8" hidden="1" x14ac:dyDescent="0.3">
      <c r="A743" s="190"/>
      <c r="B743" s="23"/>
      <c r="C743" s="7"/>
      <c r="D743" s="29"/>
      <c r="E743" s="31"/>
      <c r="F743" s="31"/>
    </row>
    <row r="744" spans="1:6" ht="13.8" hidden="1" x14ac:dyDescent="0.3">
      <c r="A744" s="190"/>
      <c r="B744" s="23"/>
      <c r="C744" s="7"/>
      <c r="D744" s="29"/>
      <c r="E744" s="31"/>
      <c r="F744" s="31"/>
    </row>
    <row r="745" spans="1:6" ht="13.8" hidden="1" x14ac:dyDescent="0.3">
      <c r="A745" s="190"/>
      <c r="B745" s="23"/>
      <c r="C745" s="7"/>
      <c r="D745" s="29"/>
      <c r="E745" s="31"/>
      <c r="F745" s="31"/>
    </row>
    <row r="746" spans="1:6" ht="13.8" hidden="1" x14ac:dyDescent="0.3">
      <c r="A746" s="190"/>
      <c r="B746" s="23"/>
      <c r="C746" s="7"/>
      <c r="D746" s="29"/>
      <c r="E746" s="31"/>
      <c r="F746" s="31"/>
    </row>
    <row r="747" spans="1:6" ht="13.8" hidden="1" x14ac:dyDescent="0.3">
      <c r="A747" s="190"/>
      <c r="B747" s="23"/>
      <c r="C747" s="7"/>
      <c r="D747" s="29"/>
      <c r="E747" s="31"/>
      <c r="F747" s="31"/>
    </row>
    <row r="748" spans="1:6" ht="13.8" hidden="1" x14ac:dyDescent="0.3">
      <c r="A748" s="190"/>
      <c r="B748" s="23"/>
      <c r="C748" s="7"/>
      <c r="D748" s="29"/>
      <c r="E748" s="31"/>
      <c r="F748" s="31"/>
    </row>
    <row r="749" spans="1:6" ht="13.8" hidden="1" x14ac:dyDescent="0.3">
      <c r="A749" s="190"/>
      <c r="B749" s="23"/>
      <c r="C749" s="7"/>
      <c r="D749" s="29"/>
      <c r="E749" s="31"/>
      <c r="F749" s="31"/>
    </row>
    <row r="750" spans="1:6" ht="13.8" hidden="1" x14ac:dyDescent="0.3">
      <c r="A750" s="190"/>
      <c r="B750" s="23"/>
      <c r="C750" s="7"/>
      <c r="D750" s="29"/>
      <c r="E750" s="31"/>
      <c r="F750" s="31"/>
    </row>
    <row r="751" spans="1:6" ht="13.8" hidden="1" x14ac:dyDescent="0.3">
      <c r="A751" s="190"/>
      <c r="B751" s="23"/>
      <c r="C751" s="7"/>
      <c r="D751" s="29"/>
      <c r="E751" s="31"/>
      <c r="F751" s="31"/>
    </row>
    <row r="752" spans="1:6" ht="13.8" hidden="1" x14ac:dyDescent="0.3">
      <c r="A752" s="190"/>
      <c r="B752" s="23"/>
      <c r="C752" s="7"/>
      <c r="D752" s="29"/>
      <c r="E752" s="31"/>
      <c r="F752" s="31"/>
    </row>
    <row r="753" spans="1:6" ht="13.8" hidden="1" x14ac:dyDescent="0.3">
      <c r="A753" s="190"/>
      <c r="B753" s="23"/>
      <c r="C753" s="7"/>
      <c r="D753" s="29"/>
      <c r="E753" s="31"/>
      <c r="F753" s="31"/>
    </row>
    <row r="754" spans="1:6" ht="13.8" hidden="1" x14ac:dyDescent="0.3">
      <c r="A754" s="190"/>
      <c r="B754" s="23"/>
      <c r="C754" s="7"/>
      <c r="D754" s="29"/>
      <c r="E754" s="31"/>
      <c r="F754" s="31"/>
    </row>
    <row r="755" spans="1:6" ht="13.8" hidden="1" x14ac:dyDescent="0.3">
      <c r="A755" s="190"/>
      <c r="B755" s="23"/>
      <c r="C755" s="7"/>
      <c r="D755" s="29"/>
      <c r="E755" s="31"/>
      <c r="F755" s="31"/>
    </row>
    <row r="756" spans="1:6" ht="13.8" hidden="1" x14ac:dyDescent="0.3">
      <c r="A756" s="190"/>
      <c r="B756" s="23"/>
      <c r="C756" s="7"/>
      <c r="D756" s="29"/>
      <c r="E756" s="31"/>
      <c r="F756" s="31"/>
    </row>
    <row r="757" spans="1:6" ht="13.8" hidden="1" x14ac:dyDescent="0.3">
      <c r="A757" s="190"/>
      <c r="B757" s="23"/>
      <c r="C757" s="7"/>
      <c r="D757" s="29"/>
      <c r="E757" s="31"/>
      <c r="F757" s="31"/>
    </row>
    <row r="758" spans="1:6" ht="13.8" hidden="1" x14ac:dyDescent="0.3">
      <c r="A758" s="190"/>
      <c r="B758" s="23"/>
      <c r="C758" s="7"/>
      <c r="D758" s="29"/>
      <c r="E758" s="31"/>
      <c r="F758" s="31"/>
    </row>
    <row r="759" spans="1:6" ht="13.8" hidden="1" x14ac:dyDescent="0.3">
      <c r="A759" s="190"/>
      <c r="B759" s="23"/>
      <c r="C759" s="7"/>
      <c r="D759" s="29"/>
      <c r="E759" s="31"/>
      <c r="F759" s="31"/>
    </row>
    <row r="760" spans="1:6" ht="13.8" hidden="1" x14ac:dyDescent="0.3">
      <c r="A760" s="190"/>
      <c r="B760" s="23"/>
      <c r="C760" s="7"/>
      <c r="D760" s="29"/>
      <c r="E760" s="31"/>
      <c r="F760" s="31"/>
    </row>
    <row r="761" spans="1:6" ht="13.8" hidden="1" x14ac:dyDescent="0.3">
      <c r="A761" s="190"/>
      <c r="B761" s="23"/>
      <c r="C761" s="7"/>
      <c r="D761" s="29"/>
      <c r="E761" s="31"/>
      <c r="F761" s="31"/>
    </row>
    <row r="762" spans="1:6" ht="13.8" hidden="1" x14ac:dyDescent="0.3">
      <c r="A762" s="190"/>
      <c r="B762" s="23"/>
      <c r="C762" s="7"/>
      <c r="D762" s="29"/>
      <c r="E762" s="31"/>
      <c r="F762" s="31"/>
    </row>
    <row r="763" spans="1:6" ht="13.8" hidden="1" x14ac:dyDescent="0.3">
      <c r="A763" s="190"/>
      <c r="B763" s="23"/>
      <c r="C763" s="7"/>
      <c r="D763" s="29"/>
      <c r="E763" s="31"/>
      <c r="F763" s="31"/>
    </row>
    <row r="764" spans="1:6" ht="13.8" hidden="1" x14ac:dyDescent="0.3">
      <c r="A764" s="190"/>
      <c r="B764" s="23"/>
      <c r="C764" s="7"/>
      <c r="D764" s="29"/>
      <c r="E764" s="31"/>
      <c r="F764" s="31"/>
    </row>
    <row r="765" spans="1:6" ht="13.8" hidden="1" x14ac:dyDescent="0.3">
      <c r="A765" s="190"/>
      <c r="B765" s="23"/>
      <c r="C765" s="7"/>
      <c r="D765" s="29"/>
      <c r="E765" s="31"/>
      <c r="F765" s="31"/>
    </row>
    <row r="766" spans="1:6" ht="13.8" hidden="1" x14ac:dyDescent="0.3">
      <c r="A766" s="190"/>
      <c r="B766" s="23"/>
      <c r="C766" s="7"/>
      <c r="D766" s="29"/>
      <c r="E766" s="31"/>
      <c r="F766" s="31"/>
    </row>
    <row r="767" spans="1:6" ht="13.8" hidden="1" x14ac:dyDescent="0.3">
      <c r="A767" s="190"/>
      <c r="B767" s="23"/>
      <c r="C767" s="7"/>
      <c r="D767" s="29"/>
      <c r="E767" s="31"/>
      <c r="F767" s="31"/>
    </row>
    <row r="768" spans="1:6" ht="13.8" hidden="1" x14ac:dyDescent="0.3">
      <c r="A768" s="190"/>
      <c r="B768" s="23"/>
      <c r="C768" s="7"/>
      <c r="D768" s="29"/>
      <c r="E768" s="31"/>
      <c r="F768" s="31"/>
    </row>
    <row r="769" spans="1:6" ht="13.8" hidden="1" x14ac:dyDescent="0.3">
      <c r="A769" s="190"/>
      <c r="B769" s="23"/>
      <c r="C769" s="7"/>
      <c r="D769" s="29"/>
      <c r="E769" s="31"/>
      <c r="F769" s="31"/>
    </row>
    <row r="770" spans="1:6" ht="13.8" hidden="1" x14ac:dyDescent="0.3">
      <c r="A770" s="190"/>
      <c r="B770" s="23"/>
      <c r="C770" s="7"/>
      <c r="D770" s="29"/>
      <c r="E770" s="31"/>
      <c r="F770" s="31"/>
    </row>
    <row r="771" spans="1:6" ht="13.8" hidden="1" x14ac:dyDescent="0.3">
      <c r="A771" s="190"/>
      <c r="B771" s="23"/>
      <c r="C771" s="7"/>
      <c r="D771" s="29"/>
      <c r="E771" s="31"/>
      <c r="F771" s="31"/>
    </row>
    <row r="772" spans="1:6" ht="13.8" hidden="1" x14ac:dyDescent="0.3">
      <c r="A772" s="190"/>
      <c r="B772" s="23"/>
      <c r="C772" s="7"/>
      <c r="D772" s="29"/>
      <c r="E772" s="31"/>
      <c r="F772" s="31"/>
    </row>
    <row r="773" spans="1:6" ht="13.8" hidden="1" x14ac:dyDescent="0.3">
      <c r="A773" s="190"/>
      <c r="B773" s="23"/>
      <c r="C773" s="7"/>
      <c r="D773" s="29"/>
      <c r="E773" s="31"/>
      <c r="F773" s="31"/>
    </row>
    <row r="774" spans="1:6" ht="13.8" hidden="1" x14ac:dyDescent="0.3">
      <c r="A774" s="190"/>
      <c r="B774" s="23"/>
      <c r="C774" s="7"/>
      <c r="D774" s="29"/>
      <c r="E774" s="31"/>
      <c r="F774" s="31"/>
    </row>
    <row r="775" spans="1:6" ht="13.8" hidden="1" x14ac:dyDescent="0.3">
      <c r="A775" s="190"/>
      <c r="B775" s="23"/>
      <c r="C775" s="7"/>
      <c r="D775" s="29"/>
      <c r="E775" s="31"/>
      <c r="F775" s="31"/>
    </row>
    <row r="776" spans="1:6" ht="13.8" hidden="1" x14ac:dyDescent="0.3">
      <c r="A776" s="190"/>
      <c r="B776" s="23"/>
      <c r="C776" s="7"/>
      <c r="D776" s="29"/>
      <c r="E776" s="31"/>
      <c r="F776" s="31"/>
    </row>
    <row r="777" spans="1:6" ht="13.8" hidden="1" x14ac:dyDescent="0.3">
      <c r="A777" s="190"/>
      <c r="B777" s="23"/>
      <c r="C777" s="7"/>
      <c r="D777" s="29"/>
      <c r="E777" s="31"/>
      <c r="F777" s="31"/>
    </row>
    <row r="778" spans="1:6" ht="13.8" hidden="1" x14ac:dyDescent="0.3">
      <c r="A778" s="190"/>
      <c r="B778" s="23"/>
      <c r="C778" s="7"/>
      <c r="D778" s="29"/>
      <c r="E778" s="31"/>
      <c r="F778" s="31"/>
    </row>
    <row r="779" spans="1:6" ht="13.8" hidden="1" x14ac:dyDescent="0.3">
      <c r="A779" s="190"/>
      <c r="B779" s="23"/>
      <c r="C779" s="7"/>
      <c r="D779" s="29"/>
      <c r="E779" s="31"/>
      <c r="F779" s="31"/>
    </row>
    <row r="780" spans="1:6" ht="13.8" hidden="1" x14ac:dyDescent="0.3">
      <c r="A780" s="190"/>
      <c r="B780" s="23"/>
      <c r="C780" s="7"/>
      <c r="D780" s="29"/>
      <c r="E780" s="31"/>
      <c r="F780" s="31"/>
    </row>
    <row r="781" spans="1:6" ht="13.8" hidden="1" x14ac:dyDescent="0.3">
      <c r="A781" s="190"/>
      <c r="B781" s="23"/>
      <c r="C781" s="7"/>
      <c r="D781" s="29"/>
      <c r="E781" s="31"/>
      <c r="F781" s="31"/>
    </row>
    <row r="782" spans="1:6" ht="13.8" hidden="1" x14ac:dyDescent="0.3">
      <c r="A782" s="190"/>
      <c r="B782" s="23"/>
      <c r="C782" s="7"/>
      <c r="D782" s="29"/>
      <c r="E782" s="31"/>
      <c r="F782" s="31"/>
    </row>
    <row r="783" spans="1:6" ht="13.8" hidden="1" x14ac:dyDescent="0.3">
      <c r="A783" s="190"/>
      <c r="B783" s="23"/>
      <c r="C783" s="7"/>
      <c r="D783" s="29"/>
      <c r="E783" s="31"/>
      <c r="F783" s="31"/>
    </row>
    <row r="784" spans="1:6" ht="13.8" hidden="1" x14ac:dyDescent="0.3">
      <c r="A784" s="190"/>
      <c r="B784" s="23"/>
      <c r="C784" s="7"/>
      <c r="D784" s="29"/>
      <c r="E784" s="31"/>
      <c r="F784" s="31"/>
    </row>
    <row r="785" spans="1:6" ht="13.8" hidden="1" x14ac:dyDescent="0.3">
      <c r="A785" s="190"/>
      <c r="B785" s="23"/>
      <c r="C785" s="7"/>
      <c r="D785" s="29"/>
      <c r="E785" s="31"/>
      <c r="F785" s="31"/>
    </row>
    <row r="786" spans="1:6" ht="13.8" hidden="1" x14ac:dyDescent="0.3">
      <c r="A786" s="190"/>
      <c r="B786" s="23"/>
      <c r="C786" s="7"/>
      <c r="D786" s="29"/>
      <c r="E786" s="31"/>
      <c r="F786" s="31"/>
    </row>
    <row r="787" spans="1:6" ht="13.8" hidden="1" x14ac:dyDescent="0.3">
      <c r="A787" s="190"/>
      <c r="B787" s="23"/>
      <c r="C787" s="7"/>
      <c r="D787" s="29"/>
      <c r="E787" s="31"/>
      <c r="F787" s="31"/>
    </row>
    <row r="788" spans="1:6" ht="13.8" hidden="1" x14ac:dyDescent="0.3">
      <c r="A788" s="190"/>
      <c r="B788" s="23"/>
      <c r="C788" s="7"/>
      <c r="D788" s="29"/>
      <c r="E788" s="31"/>
      <c r="F788" s="31"/>
    </row>
    <row r="789" spans="1:6" ht="13.8" hidden="1" x14ac:dyDescent="0.3">
      <c r="A789" s="190"/>
      <c r="B789" s="23"/>
      <c r="C789" s="7"/>
      <c r="D789" s="29"/>
      <c r="E789" s="31"/>
      <c r="F789" s="31"/>
    </row>
    <row r="790" spans="1:6" ht="13.8" hidden="1" x14ac:dyDescent="0.3">
      <c r="A790" s="190"/>
      <c r="B790" s="23"/>
      <c r="C790" s="7"/>
      <c r="D790" s="29"/>
      <c r="E790" s="31"/>
      <c r="F790" s="31"/>
    </row>
    <row r="791" spans="1:6" ht="13.8" hidden="1" x14ac:dyDescent="0.3">
      <c r="A791" s="190"/>
      <c r="B791" s="23"/>
      <c r="C791" s="7"/>
      <c r="D791" s="29"/>
      <c r="E791" s="31"/>
      <c r="F791" s="31"/>
    </row>
    <row r="792" spans="1:6" ht="13.8" hidden="1" x14ac:dyDescent="0.3">
      <c r="A792" s="190"/>
      <c r="B792" s="23"/>
      <c r="C792" s="7"/>
      <c r="D792" s="29"/>
      <c r="E792" s="31"/>
      <c r="F792" s="31"/>
    </row>
    <row r="793" spans="1:6" ht="13.8" hidden="1" x14ac:dyDescent="0.3">
      <c r="A793" s="190"/>
      <c r="B793" s="23"/>
      <c r="C793" s="7"/>
      <c r="D793" s="29"/>
      <c r="E793" s="31"/>
      <c r="F793" s="31"/>
    </row>
    <row r="794" spans="1:6" ht="13.8" hidden="1" x14ac:dyDescent="0.3">
      <c r="A794" s="190"/>
      <c r="B794" s="23"/>
      <c r="C794" s="7"/>
      <c r="D794" s="29"/>
      <c r="E794" s="31"/>
      <c r="F794" s="31"/>
    </row>
    <row r="795" spans="1:6" ht="13.8" hidden="1" x14ac:dyDescent="0.3">
      <c r="A795" s="190"/>
      <c r="B795" s="23"/>
      <c r="C795" s="7"/>
      <c r="D795" s="29"/>
      <c r="E795" s="31"/>
      <c r="F795" s="31"/>
    </row>
    <row r="796" spans="1:6" ht="13.8" hidden="1" x14ac:dyDescent="0.3">
      <c r="A796" s="190"/>
      <c r="B796" s="23"/>
      <c r="C796" s="7"/>
      <c r="D796" s="29"/>
      <c r="E796" s="31"/>
      <c r="F796" s="31"/>
    </row>
    <row r="797" spans="1:6" ht="13.8" hidden="1" x14ac:dyDescent="0.3">
      <c r="A797" s="190"/>
      <c r="B797" s="23"/>
      <c r="C797" s="7"/>
      <c r="D797" s="29"/>
      <c r="E797" s="31"/>
      <c r="F797" s="31"/>
    </row>
    <row r="798" spans="1:6" ht="13.8" hidden="1" x14ac:dyDescent="0.3">
      <c r="A798" s="190"/>
      <c r="B798" s="23"/>
      <c r="C798" s="7"/>
      <c r="D798" s="29"/>
      <c r="E798" s="31"/>
      <c r="F798" s="31"/>
    </row>
    <row r="799" spans="1:6" ht="13.8" hidden="1" x14ac:dyDescent="0.3">
      <c r="A799" s="190"/>
      <c r="B799" s="23"/>
      <c r="C799" s="7"/>
      <c r="D799" s="29"/>
      <c r="E799" s="31"/>
      <c r="F799" s="31"/>
    </row>
    <row r="800" spans="1:6" ht="13.8" hidden="1" x14ac:dyDescent="0.3">
      <c r="A800" s="190"/>
      <c r="B800" s="23"/>
      <c r="C800" s="7"/>
      <c r="D800" s="29"/>
      <c r="E800" s="31"/>
      <c r="F800" s="31"/>
    </row>
    <row r="801" spans="1:6" ht="13.8" hidden="1" x14ac:dyDescent="0.3">
      <c r="A801" s="190"/>
      <c r="B801" s="23"/>
      <c r="C801" s="7"/>
      <c r="D801" s="29"/>
      <c r="E801" s="31"/>
      <c r="F801" s="31"/>
    </row>
    <row r="802" spans="1:6" ht="13.8" hidden="1" x14ac:dyDescent="0.3">
      <c r="A802" s="190"/>
      <c r="B802" s="23"/>
      <c r="C802" s="7"/>
      <c r="D802" s="29"/>
      <c r="E802" s="31"/>
      <c r="F802" s="31"/>
    </row>
    <row r="803" spans="1:6" ht="13.8" hidden="1" x14ac:dyDescent="0.3">
      <c r="A803" s="190"/>
      <c r="B803" s="23"/>
      <c r="C803" s="7"/>
      <c r="D803" s="29"/>
      <c r="E803" s="31"/>
      <c r="F803" s="31"/>
    </row>
    <row r="804" spans="1:6" ht="13.8" hidden="1" x14ac:dyDescent="0.3">
      <c r="A804" s="190"/>
      <c r="B804" s="23"/>
      <c r="C804" s="7"/>
      <c r="D804" s="29"/>
      <c r="E804" s="31"/>
      <c r="F804" s="31"/>
    </row>
    <row r="805" spans="1:6" ht="13.8" hidden="1" x14ac:dyDescent="0.3">
      <c r="A805" s="190"/>
      <c r="B805" s="23"/>
      <c r="C805" s="7"/>
      <c r="D805" s="29"/>
      <c r="E805" s="31"/>
      <c r="F805" s="31"/>
    </row>
    <row r="806" spans="1:6" ht="13.8" hidden="1" x14ac:dyDescent="0.3">
      <c r="A806" s="190"/>
      <c r="B806" s="23"/>
      <c r="C806" s="7"/>
      <c r="D806" s="29"/>
      <c r="E806" s="31"/>
      <c r="F806" s="31"/>
    </row>
    <row r="807" spans="1:6" ht="13.8" hidden="1" x14ac:dyDescent="0.3">
      <c r="A807" s="190"/>
      <c r="B807" s="23"/>
      <c r="C807" s="7"/>
      <c r="D807" s="29"/>
      <c r="E807" s="31"/>
      <c r="F807" s="31"/>
    </row>
    <row r="808" spans="1:6" ht="13.8" hidden="1" x14ac:dyDescent="0.3">
      <c r="A808" s="190"/>
      <c r="B808" s="23"/>
      <c r="C808" s="7"/>
      <c r="D808" s="29"/>
      <c r="E808" s="31"/>
      <c r="F808" s="31"/>
    </row>
    <row r="809" spans="1:6" ht="13.8" hidden="1" x14ac:dyDescent="0.3">
      <c r="A809" s="190"/>
      <c r="B809" s="23"/>
      <c r="C809" s="7"/>
      <c r="D809" s="29"/>
      <c r="E809" s="31"/>
      <c r="F809" s="31"/>
    </row>
    <row r="810" spans="1:6" ht="13.8" hidden="1" x14ac:dyDescent="0.3">
      <c r="A810" s="190"/>
      <c r="B810" s="23"/>
      <c r="C810" s="7"/>
      <c r="D810" s="29"/>
      <c r="E810" s="31"/>
      <c r="F810" s="31"/>
    </row>
    <row r="811" spans="1:6" ht="13.8" hidden="1" x14ac:dyDescent="0.3">
      <c r="A811" s="190"/>
      <c r="B811" s="23"/>
      <c r="C811" s="7"/>
      <c r="D811" s="29"/>
      <c r="E811" s="31"/>
      <c r="F811" s="31"/>
    </row>
    <row r="812" spans="1:6" ht="13.8" hidden="1" x14ac:dyDescent="0.3">
      <c r="A812" s="190"/>
      <c r="B812" s="23"/>
      <c r="C812" s="7"/>
      <c r="D812" s="29"/>
      <c r="E812" s="31"/>
      <c r="F812" s="31"/>
    </row>
    <row r="813" spans="1:6" ht="13.8" hidden="1" x14ac:dyDescent="0.3">
      <c r="A813" s="190"/>
      <c r="B813" s="23"/>
      <c r="C813" s="7"/>
      <c r="D813" s="29"/>
      <c r="E813" s="31"/>
      <c r="F813" s="31"/>
    </row>
    <row r="814" spans="1:6" ht="13.8" hidden="1" x14ac:dyDescent="0.3">
      <c r="A814" s="190"/>
      <c r="B814" s="23"/>
      <c r="C814" s="7"/>
      <c r="D814" s="29"/>
      <c r="E814" s="31"/>
      <c r="F814" s="31"/>
    </row>
    <row r="815" spans="1:6" ht="13.8" hidden="1" x14ac:dyDescent="0.3">
      <c r="A815" s="190"/>
      <c r="B815" s="23"/>
      <c r="C815" s="7"/>
      <c r="D815" s="29"/>
      <c r="E815" s="31"/>
      <c r="F815" s="31"/>
    </row>
    <row r="816" spans="1:6" ht="13.8" hidden="1" x14ac:dyDescent="0.3">
      <c r="A816" s="190"/>
      <c r="B816" s="23"/>
      <c r="C816" s="7"/>
      <c r="D816" s="29"/>
      <c r="E816" s="31"/>
      <c r="F816" s="31"/>
    </row>
    <row r="817" spans="1:6" ht="13.8" hidden="1" x14ac:dyDescent="0.3">
      <c r="A817" s="190"/>
      <c r="B817" s="23"/>
      <c r="C817" s="7"/>
      <c r="D817" s="29"/>
      <c r="E817" s="31"/>
      <c r="F817" s="31"/>
    </row>
    <row r="818" spans="1:6" ht="13.8" hidden="1" x14ac:dyDescent="0.3">
      <c r="A818" s="190"/>
      <c r="B818" s="23"/>
      <c r="C818" s="7"/>
      <c r="D818" s="29"/>
      <c r="E818" s="31"/>
      <c r="F818" s="31"/>
    </row>
    <row r="819" spans="1:6" ht="13.8" hidden="1" x14ac:dyDescent="0.3">
      <c r="A819" s="190"/>
      <c r="B819" s="23"/>
      <c r="C819" s="7"/>
      <c r="D819" s="29"/>
      <c r="E819" s="31"/>
      <c r="F819" s="31"/>
    </row>
    <row r="820" spans="1:6" ht="13.8" hidden="1" x14ac:dyDescent="0.3">
      <c r="A820" s="190"/>
      <c r="B820" s="23"/>
      <c r="C820" s="7"/>
      <c r="D820" s="29"/>
      <c r="E820" s="31"/>
      <c r="F820" s="31"/>
    </row>
    <row r="821" spans="1:6" ht="13.8" hidden="1" x14ac:dyDescent="0.3">
      <c r="A821" s="190"/>
      <c r="B821" s="23"/>
      <c r="C821" s="7"/>
      <c r="D821" s="29"/>
      <c r="E821" s="31"/>
      <c r="F821" s="31"/>
    </row>
    <row r="822" spans="1:6" ht="13.8" hidden="1" x14ac:dyDescent="0.3">
      <c r="A822" s="190"/>
      <c r="B822" s="23"/>
      <c r="C822" s="7"/>
      <c r="D822" s="29"/>
      <c r="E822" s="31"/>
      <c r="F822" s="31"/>
    </row>
    <row r="823" spans="1:6" ht="13.8" hidden="1" x14ac:dyDescent="0.3">
      <c r="A823" s="190"/>
      <c r="B823" s="23"/>
      <c r="C823" s="7"/>
      <c r="D823" s="29"/>
      <c r="E823" s="31"/>
      <c r="F823" s="31"/>
    </row>
    <row r="824" spans="1:6" ht="13.8" hidden="1" x14ac:dyDescent="0.3">
      <c r="A824" s="190"/>
      <c r="B824" s="23"/>
      <c r="C824" s="7"/>
      <c r="D824" s="29"/>
      <c r="E824" s="31"/>
      <c r="F824" s="31"/>
    </row>
    <row r="825" spans="1:6" ht="13.8" hidden="1" x14ac:dyDescent="0.3">
      <c r="A825" s="190"/>
      <c r="B825" s="23"/>
      <c r="C825" s="7"/>
      <c r="D825" s="29"/>
      <c r="E825" s="31"/>
      <c r="F825" s="31"/>
    </row>
    <row r="826" spans="1:6" ht="13.8" hidden="1" x14ac:dyDescent="0.3">
      <c r="A826" s="190"/>
      <c r="B826" s="23"/>
      <c r="C826" s="7"/>
      <c r="D826" s="29"/>
      <c r="E826" s="31"/>
      <c r="F826" s="31"/>
    </row>
    <row r="827" spans="1:6" ht="13.8" hidden="1" x14ac:dyDescent="0.3">
      <c r="A827" s="190"/>
      <c r="B827" s="23"/>
      <c r="C827" s="7"/>
      <c r="D827" s="29"/>
      <c r="E827" s="31"/>
      <c r="F827" s="31"/>
    </row>
    <row r="828" spans="1:6" ht="13.8" hidden="1" x14ac:dyDescent="0.3">
      <c r="A828" s="190"/>
      <c r="B828" s="23"/>
      <c r="C828" s="7"/>
      <c r="D828" s="29"/>
      <c r="E828" s="31"/>
      <c r="F828" s="31"/>
    </row>
    <row r="829" spans="1:6" ht="13.8" hidden="1" x14ac:dyDescent="0.3">
      <c r="A829" s="190"/>
      <c r="B829" s="23"/>
      <c r="C829" s="7"/>
      <c r="D829" s="29"/>
      <c r="E829" s="31"/>
      <c r="F829" s="31"/>
    </row>
    <row r="830" spans="1:6" ht="13.8" hidden="1" x14ac:dyDescent="0.3">
      <c r="A830" s="190"/>
      <c r="B830" s="23"/>
      <c r="C830" s="7"/>
      <c r="D830" s="29"/>
      <c r="E830" s="31"/>
      <c r="F830" s="31"/>
    </row>
    <row r="831" spans="1:6" ht="13.8" hidden="1" x14ac:dyDescent="0.3">
      <c r="A831" s="190"/>
      <c r="B831" s="23"/>
      <c r="C831" s="7"/>
      <c r="D831" s="29"/>
      <c r="E831" s="31"/>
      <c r="F831" s="31"/>
    </row>
    <row r="832" spans="1:6" ht="13.8" hidden="1" x14ac:dyDescent="0.3">
      <c r="A832" s="190"/>
      <c r="B832" s="23"/>
      <c r="C832" s="7"/>
      <c r="D832" s="29"/>
      <c r="E832" s="31"/>
      <c r="F832" s="31"/>
    </row>
    <row r="833" spans="1:6" ht="13.8" hidden="1" x14ac:dyDescent="0.3">
      <c r="A833" s="190"/>
      <c r="B833" s="23"/>
      <c r="C833" s="7"/>
      <c r="D833" s="29"/>
      <c r="E833" s="31"/>
      <c r="F833" s="31"/>
    </row>
    <row r="834" spans="1:6" ht="13.8" hidden="1" x14ac:dyDescent="0.3">
      <c r="A834" s="190"/>
      <c r="B834" s="23"/>
      <c r="C834" s="7"/>
      <c r="D834" s="29"/>
      <c r="E834" s="31"/>
      <c r="F834" s="31"/>
    </row>
    <row r="835" spans="1:6" ht="13.8" hidden="1" x14ac:dyDescent="0.3">
      <c r="A835" s="190"/>
      <c r="B835" s="23"/>
      <c r="C835" s="7"/>
      <c r="D835" s="29"/>
      <c r="E835" s="31"/>
      <c r="F835" s="31"/>
    </row>
    <row r="836" spans="1:6" ht="13.8" hidden="1" x14ac:dyDescent="0.3">
      <c r="A836" s="190"/>
      <c r="B836" s="23"/>
      <c r="C836" s="7"/>
      <c r="D836" s="29"/>
      <c r="E836" s="31"/>
      <c r="F836" s="31"/>
    </row>
    <row r="837" spans="1:6" ht="13.8" hidden="1" x14ac:dyDescent="0.3">
      <c r="A837" s="190"/>
      <c r="B837" s="23"/>
      <c r="C837" s="7"/>
      <c r="D837" s="29"/>
      <c r="E837" s="31"/>
      <c r="F837" s="31"/>
    </row>
    <row r="838" spans="1:6" ht="13.8" hidden="1" x14ac:dyDescent="0.3">
      <c r="A838" s="190"/>
      <c r="B838" s="23"/>
      <c r="C838" s="7"/>
      <c r="D838" s="29"/>
      <c r="E838" s="31"/>
      <c r="F838" s="31"/>
    </row>
    <row r="839" spans="1:6" ht="13.8" hidden="1" x14ac:dyDescent="0.3">
      <c r="A839" s="190"/>
      <c r="B839" s="23"/>
      <c r="C839" s="7"/>
      <c r="D839" s="29"/>
      <c r="E839" s="31"/>
      <c r="F839" s="31"/>
    </row>
    <row r="840" spans="1:6" ht="13.8" hidden="1" x14ac:dyDescent="0.3">
      <c r="A840" s="190"/>
      <c r="B840" s="23"/>
      <c r="C840" s="7"/>
      <c r="D840" s="29"/>
      <c r="E840" s="31"/>
      <c r="F840" s="31"/>
    </row>
    <row r="841" spans="1:6" ht="13.8" hidden="1" x14ac:dyDescent="0.3">
      <c r="A841" s="190"/>
      <c r="B841" s="23"/>
      <c r="C841" s="7"/>
      <c r="D841" s="29"/>
      <c r="E841" s="31"/>
      <c r="F841" s="31"/>
    </row>
    <row r="842" spans="1:6" ht="13.8" hidden="1" x14ac:dyDescent="0.3">
      <c r="A842" s="190"/>
      <c r="B842" s="23"/>
      <c r="C842" s="7"/>
      <c r="D842" s="29"/>
      <c r="E842" s="31"/>
      <c r="F842" s="31"/>
    </row>
    <row r="843" spans="1:6" ht="13.8" hidden="1" x14ac:dyDescent="0.3">
      <c r="A843" s="190"/>
      <c r="B843" s="23"/>
      <c r="C843" s="7"/>
      <c r="D843" s="29"/>
      <c r="E843" s="31"/>
      <c r="F843" s="31"/>
    </row>
    <row r="844" spans="1:6" ht="13.8" hidden="1" x14ac:dyDescent="0.3">
      <c r="A844" s="190"/>
      <c r="B844" s="23"/>
      <c r="C844" s="7"/>
      <c r="D844" s="29"/>
      <c r="E844" s="31"/>
      <c r="F844" s="31"/>
    </row>
    <row r="845" spans="1:6" ht="13.8" hidden="1" x14ac:dyDescent="0.3">
      <c r="A845" s="190"/>
      <c r="B845" s="23"/>
      <c r="C845" s="7"/>
      <c r="D845" s="29"/>
      <c r="E845" s="31"/>
      <c r="F845" s="31"/>
    </row>
    <row r="846" spans="1:6" ht="13.8" hidden="1" x14ac:dyDescent="0.3">
      <c r="A846" s="190"/>
      <c r="B846" s="23"/>
      <c r="C846" s="7"/>
      <c r="D846" s="29"/>
      <c r="E846" s="31"/>
      <c r="F846" s="31"/>
    </row>
    <row r="847" spans="1:6" ht="13.8" hidden="1" x14ac:dyDescent="0.3">
      <c r="A847" s="190"/>
      <c r="B847" s="23"/>
      <c r="C847" s="7"/>
      <c r="D847" s="29"/>
      <c r="E847" s="31"/>
      <c r="F847" s="31"/>
    </row>
    <row r="848" spans="1:6" ht="13.8" hidden="1" x14ac:dyDescent="0.3">
      <c r="A848" s="190"/>
      <c r="B848" s="23"/>
      <c r="C848" s="7"/>
      <c r="D848" s="29"/>
      <c r="E848" s="31"/>
      <c r="F848" s="31"/>
    </row>
    <row r="849" spans="1:6" ht="13.8" hidden="1" x14ac:dyDescent="0.3">
      <c r="A849" s="190"/>
      <c r="B849" s="23"/>
      <c r="C849" s="7"/>
      <c r="D849" s="29"/>
      <c r="E849" s="31"/>
      <c r="F849" s="31"/>
    </row>
    <row r="850" spans="1:6" ht="13.8" hidden="1" x14ac:dyDescent="0.3">
      <c r="A850" s="190"/>
      <c r="B850" s="23"/>
      <c r="C850" s="7"/>
      <c r="D850" s="29"/>
      <c r="E850" s="31"/>
      <c r="F850" s="31"/>
    </row>
    <row r="851" spans="1:6" ht="13.8" hidden="1" x14ac:dyDescent="0.3">
      <c r="A851" s="190"/>
      <c r="B851" s="23"/>
      <c r="C851" s="7"/>
      <c r="D851" s="29"/>
      <c r="E851" s="31"/>
      <c r="F851" s="31"/>
    </row>
    <row r="852" spans="1:6" ht="13.8" hidden="1" x14ac:dyDescent="0.3">
      <c r="A852" s="190"/>
      <c r="B852" s="23"/>
      <c r="C852" s="7"/>
      <c r="D852" s="29"/>
      <c r="E852" s="31"/>
      <c r="F852" s="31"/>
    </row>
    <row r="853" spans="1:6" ht="13.8" hidden="1" x14ac:dyDescent="0.3">
      <c r="A853" s="190"/>
      <c r="B853" s="23"/>
      <c r="C853" s="7"/>
      <c r="D853" s="29"/>
      <c r="E853" s="31"/>
      <c r="F853" s="31"/>
    </row>
    <row r="854" spans="1:6" ht="13.8" hidden="1" x14ac:dyDescent="0.3">
      <c r="A854" s="190"/>
      <c r="B854" s="23"/>
      <c r="C854" s="7"/>
      <c r="D854" s="29"/>
      <c r="E854" s="31"/>
      <c r="F854" s="31"/>
    </row>
    <row r="855" spans="1:6" ht="13.8" hidden="1" x14ac:dyDescent="0.3">
      <c r="A855" s="190"/>
      <c r="B855" s="23"/>
      <c r="C855" s="7"/>
      <c r="D855" s="29"/>
      <c r="E855" s="31"/>
      <c r="F855" s="31"/>
    </row>
    <row r="856" spans="1:6" ht="13.8" hidden="1" x14ac:dyDescent="0.3">
      <c r="A856" s="190"/>
      <c r="B856" s="23"/>
      <c r="C856" s="7"/>
      <c r="D856" s="29"/>
      <c r="E856" s="31"/>
      <c r="F856" s="31"/>
    </row>
    <row r="857" spans="1:6" ht="13.8" hidden="1" x14ac:dyDescent="0.3">
      <c r="A857" s="190"/>
      <c r="B857" s="23"/>
      <c r="C857" s="7"/>
      <c r="D857" s="29"/>
      <c r="E857" s="31"/>
      <c r="F857" s="31"/>
    </row>
    <row r="858" spans="1:6" ht="13.8" hidden="1" x14ac:dyDescent="0.3">
      <c r="A858" s="190"/>
      <c r="B858" s="23"/>
      <c r="C858" s="7"/>
      <c r="D858" s="29"/>
      <c r="E858" s="31"/>
      <c r="F858" s="31"/>
    </row>
    <row r="859" spans="1:6" ht="13.8" hidden="1" x14ac:dyDescent="0.3">
      <c r="A859" s="190"/>
      <c r="B859" s="23"/>
      <c r="C859" s="7"/>
      <c r="D859" s="29"/>
      <c r="E859" s="31"/>
      <c r="F859" s="31"/>
    </row>
    <row r="860" spans="1:6" ht="13.8" hidden="1" x14ac:dyDescent="0.3">
      <c r="A860" s="190"/>
      <c r="B860" s="23"/>
      <c r="C860" s="7"/>
      <c r="D860" s="29"/>
      <c r="E860" s="31"/>
      <c r="F860" s="31"/>
    </row>
    <row r="861" spans="1:6" ht="13.8" hidden="1" x14ac:dyDescent="0.3">
      <c r="A861" s="190"/>
      <c r="B861" s="23"/>
      <c r="C861" s="7"/>
      <c r="D861" s="29"/>
      <c r="E861" s="31"/>
      <c r="F861" s="31"/>
    </row>
    <row r="862" spans="1:6" ht="13.8" hidden="1" x14ac:dyDescent="0.3">
      <c r="A862" s="190"/>
      <c r="B862" s="23"/>
      <c r="C862" s="7"/>
      <c r="D862" s="29"/>
      <c r="E862" s="31"/>
      <c r="F862" s="31"/>
    </row>
    <row r="863" spans="1:6" ht="13.8" hidden="1" x14ac:dyDescent="0.3">
      <c r="A863" s="190"/>
      <c r="B863" s="23"/>
      <c r="C863" s="7"/>
      <c r="D863" s="29"/>
      <c r="E863" s="31"/>
      <c r="F863" s="31"/>
    </row>
    <row r="864" spans="1:6" ht="13.8" hidden="1" x14ac:dyDescent="0.3">
      <c r="A864" s="190"/>
      <c r="B864" s="23"/>
      <c r="C864" s="7"/>
      <c r="D864" s="29"/>
      <c r="E864" s="31"/>
      <c r="F864" s="31"/>
    </row>
    <row r="865" spans="1:6" ht="13.8" hidden="1" x14ac:dyDescent="0.3">
      <c r="A865" s="190"/>
      <c r="B865" s="23"/>
      <c r="C865" s="7"/>
      <c r="D865" s="29"/>
      <c r="E865" s="31"/>
      <c r="F865" s="31"/>
    </row>
    <row r="866" spans="1:6" ht="13.8" hidden="1" x14ac:dyDescent="0.3">
      <c r="A866" s="190"/>
      <c r="B866" s="23"/>
      <c r="C866" s="7"/>
      <c r="D866" s="29"/>
      <c r="E866" s="31"/>
      <c r="F866" s="31"/>
    </row>
    <row r="867" spans="1:6" ht="13.8" hidden="1" x14ac:dyDescent="0.3">
      <c r="A867" s="190"/>
      <c r="B867" s="23"/>
      <c r="C867" s="7"/>
      <c r="D867" s="29"/>
      <c r="E867" s="31"/>
      <c r="F867" s="31"/>
    </row>
    <row r="868" spans="1:6" ht="13.8" hidden="1" x14ac:dyDescent="0.3">
      <c r="A868" s="190"/>
      <c r="B868" s="23"/>
      <c r="C868" s="7"/>
      <c r="D868" s="29"/>
      <c r="E868" s="31"/>
      <c r="F868" s="31"/>
    </row>
    <row r="869" spans="1:6" ht="13.8" hidden="1" x14ac:dyDescent="0.3">
      <c r="A869" s="190"/>
      <c r="B869" s="23"/>
      <c r="C869" s="7"/>
      <c r="D869" s="29"/>
      <c r="E869" s="31"/>
      <c r="F869" s="31"/>
    </row>
    <row r="870" spans="1:6" ht="13.8" hidden="1" x14ac:dyDescent="0.3">
      <c r="A870" s="190"/>
      <c r="B870" s="23"/>
      <c r="C870" s="7"/>
      <c r="D870" s="29"/>
      <c r="E870" s="31"/>
      <c r="F870" s="31"/>
    </row>
    <row r="871" spans="1:6" ht="13.8" hidden="1" x14ac:dyDescent="0.3">
      <c r="A871" s="190"/>
      <c r="B871" s="23"/>
      <c r="C871" s="7"/>
      <c r="D871" s="29"/>
      <c r="E871" s="31"/>
      <c r="F871" s="31"/>
    </row>
    <row r="872" spans="1:6" ht="13.8" hidden="1" x14ac:dyDescent="0.3">
      <c r="A872" s="190"/>
      <c r="B872" s="23"/>
      <c r="C872" s="7"/>
      <c r="D872" s="29"/>
      <c r="E872" s="31"/>
      <c r="F872" s="31"/>
    </row>
    <row r="873" spans="1:6" ht="13.8" hidden="1" x14ac:dyDescent="0.3">
      <c r="A873" s="190"/>
      <c r="B873" s="23"/>
      <c r="C873" s="7"/>
      <c r="D873" s="29"/>
      <c r="E873" s="31"/>
      <c r="F873" s="31"/>
    </row>
    <row r="874" spans="1:6" ht="13.8" hidden="1" x14ac:dyDescent="0.3">
      <c r="A874" s="190"/>
      <c r="B874" s="23"/>
      <c r="C874" s="7"/>
      <c r="D874" s="29"/>
      <c r="E874" s="31"/>
      <c r="F874" s="31"/>
    </row>
    <row r="875" spans="1:6" ht="13.8" hidden="1" x14ac:dyDescent="0.3">
      <c r="A875" s="190"/>
      <c r="B875" s="23"/>
      <c r="C875" s="7"/>
      <c r="D875" s="29"/>
      <c r="E875" s="31"/>
      <c r="F875" s="31"/>
    </row>
    <row r="876" spans="1:6" ht="13.8" hidden="1" x14ac:dyDescent="0.3">
      <c r="A876" s="190"/>
      <c r="B876" s="23"/>
      <c r="C876" s="7"/>
      <c r="D876" s="29"/>
      <c r="E876" s="31"/>
      <c r="F876" s="31"/>
    </row>
    <row r="877" spans="1:6" ht="13.8" hidden="1" x14ac:dyDescent="0.3">
      <c r="A877" s="190"/>
      <c r="B877" s="23"/>
      <c r="C877" s="7"/>
      <c r="D877" s="29"/>
      <c r="E877" s="31"/>
      <c r="F877" s="31"/>
    </row>
    <row r="878" spans="1:6" ht="13.8" hidden="1" x14ac:dyDescent="0.3">
      <c r="A878" s="190"/>
      <c r="B878" s="23"/>
      <c r="C878" s="7"/>
      <c r="D878" s="29"/>
      <c r="E878" s="31"/>
      <c r="F878" s="31"/>
    </row>
    <row r="879" spans="1:6" ht="13.8" hidden="1" x14ac:dyDescent="0.3">
      <c r="A879" s="190"/>
      <c r="B879" s="23"/>
      <c r="C879" s="7"/>
      <c r="D879" s="29"/>
      <c r="E879" s="31"/>
      <c r="F879" s="31"/>
    </row>
    <row r="880" spans="1:6" ht="13.8" hidden="1" x14ac:dyDescent="0.3">
      <c r="A880" s="190"/>
      <c r="B880" s="23"/>
      <c r="C880" s="7"/>
      <c r="D880" s="29"/>
      <c r="E880" s="31"/>
      <c r="F880" s="31"/>
    </row>
    <row r="881" spans="1:6" ht="13.8" hidden="1" x14ac:dyDescent="0.3">
      <c r="A881" s="190"/>
      <c r="B881" s="23"/>
      <c r="C881" s="7"/>
      <c r="D881" s="29"/>
      <c r="E881" s="31"/>
      <c r="F881" s="31"/>
    </row>
    <row r="882" spans="1:6" ht="13.8" hidden="1" x14ac:dyDescent="0.3">
      <c r="A882" s="190"/>
      <c r="B882" s="23"/>
      <c r="C882" s="7"/>
      <c r="D882" s="29"/>
      <c r="E882" s="31"/>
      <c r="F882" s="31"/>
    </row>
    <row r="883" spans="1:6" ht="13.8" hidden="1" x14ac:dyDescent="0.3">
      <c r="A883" s="190"/>
      <c r="B883" s="23"/>
      <c r="C883" s="7"/>
      <c r="D883" s="29"/>
      <c r="E883" s="31"/>
      <c r="F883" s="31"/>
    </row>
    <row r="884" spans="1:6" ht="13.8" hidden="1" x14ac:dyDescent="0.3">
      <c r="A884" s="190"/>
      <c r="B884" s="23"/>
      <c r="C884" s="7"/>
      <c r="D884" s="29"/>
      <c r="E884" s="31"/>
      <c r="F884" s="31"/>
    </row>
    <row r="885" spans="1:6" ht="13.8" hidden="1" x14ac:dyDescent="0.3">
      <c r="A885" s="190"/>
      <c r="B885" s="23"/>
      <c r="C885" s="7"/>
      <c r="D885" s="29"/>
      <c r="E885" s="31"/>
      <c r="F885" s="31"/>
    </row>
    <row r="886" spans="1:6" ht="13.8" hidden="1" x14ac:dyDescent="0.3">
      <c r="A886" s="190"/>
      <c r="B886" s="23"/>
      <c r="C886" s="7"/>
      <c r="D886" s="29"/>
      <c r="E886" s="31"/>
      <c r="F886" s="31"/>
    </row>
    <row r="887" spans="1:6" ht="13.8" hidden="1" x14ac:dyDescent="0.3">
      <c r="A887" s="190"/>
      <c r="B887" s="23"/>
      <c r="C887" s="7"/>
      <c r="D887" s="29"/>
      <c r="E887" s="31"/>
      <c r="F887" s="31"/>
    </row>
    <row r="888" spans="1:6" ht="13.8" hidden="1" x14ac:dyDescent="0.3">
      <c r="A888" s="190"/>
      <c r="B888" s="23"/>
      <c r="C888" s="7"/>
      <c r="D888" s="29"/>
      <c r="E888" s="31"/>
      <c r="F888" s="31"/>
    </row>
    <row r="889" spans="1:6" ht="13.8" hidden="1" x14ac:dyDescent="0.3">
      <c r="A889" s="190"/>
      <c r="B889" s="23"/>
      <c r="C889" s="7"/>
      <c r="D889" s="29"/>
      <c r="E889" s="31"/>
      <c r="F889" s="31"/>
    </row>
    <row r="890" spans="1:6" ht="13.8" hidden="1" x14ac:dyDescent="0.3">
      <c r="A890" s="190"/>
      <c r="B890" s="23"/>
      <c r="C890" s="7"/>
      <c r="D890" s="29"/>
      <c r="E890" s="31"/>
      <c r="F890" s="31"/>
    </row>
    <row r="891" spans="1:6" ht="13.8" hidden="1" x14ac:dyDescent="0.3">
      <c r="A891" s="190"/>
      <c r="B891" s="23"/>
      <c r="C891" s="7"/>
      <c r="D891" s="29"/>
      <c r="E891" s="31"/>
      <c r="F891" s="31"/>
    </row>
    <row r="892" spans="1:6" ht="13.8" hidden="1" x14ac:dyDescent="0.3">
      <c r="A892" s="190"/>
      <c r="B892" s="23"/>
      <c r="C892" s="7"/>
      <c r="D892" s="29"/>
      <c r="E892" s="31"/>
      <c r="F892" s="31"/>
    </row>
    <row r="893" spans="1:6" ht="13.8" hidden="1" x14ac:dyDescent="0.3">
      <c r="A893" s="190"/>
      <c r="B893" s="23"/>
      <c r="C893" s="7"/>
      <c r="D893" s="29"/>
      <c r="E893" s="31"/>
      <c r="F893" s="31"/>
    </row>
    <row r="894" spans="1:6" ht="13.8" hidden="1" x14ac:dyDescent="0.3">
      <c r="A894" s="190"/>
      <c r="B894" s="23"/>
      <c r="C894" s="7"/>
      <c r="D894" s="29"/>
      <c r="E894" s="31"/>
      <c r="F894" s="31"/>
    </row>
    <row r="895" spans="1:6" ht="13.8" hidden="1" x14ac:dyDescent="0.3">
      <c r="A895" s="190"/>
      <c r="B895" s="23"/>
      <c r="C895" s="7"/>
      <c r="D895" s="29"/>
      <c r="E895" s="31"/>
      <c r="F895" s="31"/>
    </row>
    <row r="896" spans="1:6" ht="13.8" hidden="1" x14ac:dyDescent="0.3">
      <c r="A896" s="190"/>
      <c r="B896" s="23"/>
      <c r="C896" s="7"/>
      <c r="D896" s="29"/>
      <c r="E896" s="31"/>
      <c r="F896" s="31"/>
    </row>
    <row r="897" spans="1:6" ht="13.8" hidden="1" x14ac:dyDescent="0.3">
      <c r="A897" s="190"/>
      <c r="B897" s="23"/>
      <c r="C897" s="7"/>
      <c r="D897" s="29"/>
      <c r="E897" s="31"/>
      <c r="F897" s="31"/>
    </row>
    <row r="898" spans="1:6" ht="13.8" hidden="1" x14ac:dyDescent="0.3">
      <c r="A898" s="190"/>
      <c r="B898" s="23"/>
      <c r="C898" s="7"/>
      <c r="D898" s="29"/>
      <c r="E898" s="31"/>
      <c r="F898" s="31"/>
    </row>
    <row r="899" spans="1:6" ht="13.8" hidden="1" x14ac:dyDescent="0.3">
      <c r="A899" s="190"/>
      <c r="B899" s="23"/>
      <c r="C899" s="7"/>
      <c r="D899" s="29"/>
      <c r="E899" s="31"/>
      <c r="F899" s="31"/>
    </row>
    <row r="900" spans="1:6" ht="13.8" hidden="1" x14ac:dyDescent="0.3">
      <c r="A900" s="190"/>
      <c r="B900" s="23"/>
      <c r="C900" s="7"/>
      <c r="D900" s="29"/>
      <c r="E900" s="31"/>
      <c r="F900" s="31"/>
    </row>
    <row r="901" spans="1:6" ht="13.8" hidden="1" x14ac:dyDescent="0.3">
      <c r="A901" s="190"/>
      <c r="B901" s="23"/>
      <c r="C901" s="7"/>
      <c r="D901" s="29"/>
      <c r="E901" s="31"/>
      <c r="F901" s="31"/>
    </row>
    <row r="902" spans="1:6" ht="13.8" hidden="1" x14ac:dyDescent="0.3">
      <c r="A902" s="190"/>
      <c r="B902" s="23"/>
      <c r="C902" s="7"/>
      <c r="D902" s="29"/>
      <c r="E902" s="31"/>
      <c r="F902" s="31"/>
    </row>
    <row r="903" spans="1:6" ht="13.8" hidden="1" x14ac:dyDescent="0.3">
      <c r="A903" s="190"/>
      <c r="B903" s="23"/>
      <c r="C903" s="7"/>
      <c r="D903" s="29"/>
      <c r="E903" s="31"/>
      <c r="F903" s="31"/>
    </row>
    <row r="904" spans="1:6" ht="13.8" hidden="1" x14ac:dyDescent="0.3">
      <c r="A904" s="190"/>
      <c r="B904" s="23"/>
      <c r="C904" s="7"/>
      <c r="D904" s="29"/>
      <c r="E904" s="31"/>
      <c r="F904" s="31"/>
    </row>
    <row r="905" spans="1:6" ht="13.8" hidden="1" x14ac:dyDescent="0.3">
      <c r="A905" s="190"/>
      <c r="B905" s="23"/>
      <c r="C905" s="7"/>
      <c r="D905" s="29"/>
      <c r="E905" s="31"/>
      <c r="F905" s="31"/>
    </row>
    <row r="906" spans="1:6" ht="13.8" hidden="1" x14ac:dyDescent="0.3">
      <c r="A906" s="190"/>
      <c r="B906" s="23"/>
      <c r="C906" s="7"/>
      <c r="D906" s="29"/>
      <c r="E906" s="31"/>
      <c r="F906" s="31"/>
    </row>
    <row r="907" spans="1:6" ht="13.8" hidden="1" x14ac:dyDescent="0.3">
      <c r="A907" s="190"/>
      <c r="B907" s="23"/>
      <c r="C907" s="7"/>
      <c r="D907" s="29"/>
      <c r="E907" s="31"/>
      <c r="F907" s="31"/>
    </row>
    <row r="908" spans="1:6" ht="13.8" hidden="1" x14ac:dyDescent="0.3">
      <c r="A908" s="190"/>
      <c r="B908" s="23"/>
      <c r="C908" s="7"/>
      <c r="D908" s="29"/>
      <c r="E908" s="31"/>
      <c r="F908" s="31"/>
    </row>
    <row r="909" spans="1:6" ht="13.8" hidden="1" x14ac:dyDescent="0.3">
      <c r="A909" s="190"/>
      <c r="B909" s="23"/>
      <c r="C909" s="7"/>
      <c r="D909" s="29"/>
      <c r="E909" s="31"/>
      <c r="F909" s="31"/>
    </row>
    <row r="910" spans="1:6" ht="13.8" hidden="1" x14ac:dyDescent="0.3">
      <c r="A910" s="190"/>
      <c r="B910" s="23"/>
      <c r="C910" s="7"/>
      <c r="D910" s="29"/>
      <c r="E910" s="31"/>
      <c r="F910" s="31"/>
    </row>
    <row r="911" spans="1:6" ht="13.8" hidden="1" x14ac:dyDescent="0.3">
      <c r="A911" s="190"/>
      <c r="B911" s="23"/>
      <c r="C911" s="7"/>
      <c r="D911" s="29"/>
      <c r="E911" s="31"/>
      <c r="F911" s="31"/>
    </row>
    <row r="912" spans="1:6" ht="13.8" hidden="1" x14ac:dyDescent="0.3">
      <c r="A912" s="190"/>
      <c r="B912" s="23"/>
      <c r="C912" s="7"/>
      <c r="D912" s="29"/>
      <c r="E912" s="31"/>
      <c r="F912" s="31"/>
    </row>
    <row r="913" spans="1:6" ht="13.8" hidden="1" x14ac:dyDescent="0.3">
      <c r="A913" s="190"/>
      <c r="B913" s="23"/>
      <c r="C913" s="7"/>
      <c r="D913" s="29"/>
      <c r="E913" s="31"/>
      <c r="F913" s="31"/>
    </row>
    <row r="914" spans="1:6" ht="13.8" hidden="1" x14ac:dyDescent="0.3">
      <c r="A914" s="190"/>
      <c r="B914" s="23"/>
      <c r="C914" s="7"/>
      <c r="D914" s="29"/>
      <c r="E914" s="31"/>
      <c r="F914" s="31"/>
    </row>
    <row r="915" spans="1:6" ht="13.8" hidden="1" x14ac:dyDescent="0.3">
      <c r="A915" s="190"/>
      <c r="B915" s="23"/>
      <c r="C915" s="7"/>
      <c r="D915" s="29"/>
      <c r="E915" s="31"/>
      <c r="F915" s="31"/>
    </row>
    <row r="916" spans="1:6" ht="13.8" hidden="1" x14ac:dyDescent="0.3">
      <c r="A916" s="190"/>
      <c r="B916" s="23"/>
      <c r="C916" s="7"/>
      <c r="D916" s="29"/>
      <c r="E916" s="31"/>
      <c r="F916" s="31"/>
    </row>
    <row r="917" spans="1:6" ht="13.8" hidden="1" x14ac:dyDescent="0.3">
      <c r="A917" s="190"/>
      <c r="B917" s="23"/>
      <c r="C917" s="7"/>
      <c r="D917" s="29"/>
      <c r="E917" s="31"/>
      <c r="F917" s="31"/>
    </row>
    <row r="918" spans="1:6" ht="13.8" hidden="1" x14ac:dyDescent="0.3">
      <c r="A918" s="190"/>
      <c r="B918" s="23"/>
      <c r="C918" s="7"/>
      <c r="D918" s="29"/>
      <c r="E918" s="31"/>
      <c r="F918" s="31"/>
    </row>
    <row r="919" spans="1:6" ht="13.8" hidden="1" x14ac:dyDescent="0.3">
      <c r="A919" s="190"/>
      <c r="B919" s="23"/>
      <c r="C919" s="7"/>
      <c r="D919" s="29"/>
      <c r="E919" s="31"/>
      <c r="F919" s="31"/>
    </row>
    <row r="920" spans="1:6" ht="13.8" hidden="1" x14ac:dyDescent="0.3">
      <c r="A920" s="190"/>
      <c r="B920" s="23"/>
      <c r="C920" s="7"/>
      <c r="D920" s="29"/>
      <c r="E920" s="31"/>
      <c r="F920" s="31"/>
    </row>
    <row r="921" spans="1:6" ht="13.8" hidden="1" x14ac:dyDescent="0.3">
      <c r="A921" s="190"/>
      <c r="B921" s="23"/>
      <c r="C921" s="7"/>
      <c r="D921" s="29"/>
      <c r="E921" s="31"/>
      <c r="F921" s="31"/>
    </row>
    <row r="922" spans="1:6" ht="13.8" hidden="1" x14ac:dyDescent="0.3">
      <c r="A922" s="190"/>
      <c r="B922" s="23"/>
      <c r="C922" s="7"/>
      <c r="D922" s="29"/>
      <c r="E922" s="31"/>
      <c r="F922" s="31"/>
    </row>
    <row r="923" spans="1:6" ht="13.8" hidden="1" x14ac:dyDescent="0.3">
      <c r="A923" s="190"/>
      <c r="B923" s="23"/>
      <c r="C923" s="7"/>
      <c r="D923" s="29"/>
      <c r="E923" s="31"/>
      <c r="F923" s="31"/>
    </row>
    <row r="924" spans="1:6" ht="13.8" hidden="1" x14ac:dyDescent="0.3">
      <c r="A924" s="190"/>
      <c r="B924" s="23"/>
      <c r="C924" s="7"/>
      <c r="D924" s="29"/>
      <c r="E924" s="31"/>
      <c r="F924" s="31"/>
    </row>
    <row r="925" spans="1:6" ht="13.8" hidden="1" x14ac:dyDescent="0.3">
      <c r="A925" s="190"/>
      <c r="B925" s="23"/>
      <c r="C925" s="7"/>
      <c r="D925" s="29"/>
      <c r="E925" s="31"/>
      <c r="F925" s="31"/>
    </row>
    <row r="926" spans="1:6" ht="13.8" hidden="1" x14ac:dyDescent="0.3">
      <c r="A926" s="190"/>
      <c r="B926" s="23"/>
      <c r="C926" s="7"/>
      <c r="D926" s="29"/>
      <c r="E926" s="31"/>
      <c r="F926" s="31"/>
    </row>
    <row r="927" spans="1:6" ht="13.8" hidden="1" x14ac:dyDescent="0.3">
      <c r="A927" s="190"/>
      <c r="B927" s="23"/>
      <c r="C927" s="7"/>
      <c r="D927" s="29"/>
      <c r="E927" s="31"/>
      <c r="F927" s="31"/>
    </row>
    <row r="928" spans="1:6" ht="13.8" hidden="1" x14ac:dyDescent="0.3">
      <c r="A928" s="190"/>
      <c r="B928" s="23"/>
      <c r="C928" s="7"/>
      <c r="D928" s="29"/>
      <c r="E928" s="31"/>
      <c r="F928" s="31"/>
    </row>
    <row r="929" spans="1:6" ht="13.8" hidden="1" x14ac:dyDescent="0.3">
      <c r="A929" s="190"/>
      <c r="B929" s="23"/>
      <c r="C929" s="7"/>
      <c r="D929" s="29"/>
      <c r="E929" s="31"/>
      <c r="F929" s="31"/>
    </row>
    <row r="930" spans="1:6" ht="13.8" hidden="1" x14ac:dyDescent="0.3">
      <c r="A930" s="190"/>
      <c r="B930" s="23"/>
      <c r="C930" s="7"/>
      <c r="D930" s="29"/>
      <c r="E930" s="31"/>
      <c r="F930" s="31"/>
    </row>
    <row r="931" spans="1:6" ht="13.8" hidden="1" x14ac:dyDescent="0.3">
      <c r="A931" s="190"/>
      <c r="B931" s="23"/>
      <c r="C931" s="7"/>
      <c r="D931" s="29"/>
      <c r="E931" s="31"/>
      <c r="F931" s="31"/>
    </row>
    <row r="932" spans="1:6" ht="13.8" hidden="1" x14ac:dyDescent="0.3">
      <c r="A932" s="190"/>
      <c r="B932" s="23"/>
      <c r="C932" s="7"/>
      <c r="D932" s="29"/>
      <c r="E932" s="31"/>
      <c r="F932" s="31"/>
    </row>
    <row r="933" spans="1:6" ht="13.8" hidden="1" x14ac:dyDescent="0.3">
      <c r="A933" s="190"/>
      <c r="B933" s="23"/>
      <c r="C933" s="7"/>
      <c r="D933" s="29"/>
      <c r="E933" s="31"/>
      <c r="F933" s="31"/>
    </row>
    <row r="934" spans="1:6" ht="13.8" hidden="1" x14ac:dyDescent="0.3">
      <c r="A934" s="190"/>
      <c r="B934" s="23"/>
      <c r="C934" s="7"/>
      <c r="D934" s="29"/>
      <c r="E934" s="31"/>
      <c r="F934" s="31"/>
    </row>
    <row r="935" spans="1:6" ht="13.8" hidden="1" x14ac:dyDescent="0.3">
      <c r="A935" s="190"/>
      <c r="B935" s="23"/>
      <c r="C935" s="7"/>
      <c r="D935" s="29"/>
      <c r="E935" s="31"/>
      <c r="F935" s="31"/>
    </row>
    <row r="936" spans="1:6" ht="13.8" hidden="1" x14ac:dyDescent="0.3">
      <c r="A936" s="190"/>
      <c r="B936" s="23"/>
      <c r="C936" s="7"/>
      <c r="D936" s="29"/>
      <c r="E936" s="31"/>
      <c r="F936" s="31"/>
    </row>
    <row r="937" spans="1:6" ht="13.8" hidden="1" x14ac:dyDescent="0.3">
      <c r="A937" s="190"/>
      <c r="B937" s="23"/>
      <c r="C937" s="7"/>
      <c r="D937" s="29"/>
      <c r="E937" s="31"/>
      <c r="F937" s="31"/>
    </row>
    <row r="938" spans="1:6" ht="13.8" hidden="1" x14ac:dyDescent="0.3">
      <c r="A938" s="190"/>
      <c r="B938" s="23"/>
      <c r="C938" s="7"/>
      <c r="D938" s="29"/>
      <c r="E938" s="31"/>
      <c r="F938" s="31"/>
    </row>
    <row r="939" spans="1:6" ht="13.8" hidden="1" x14ac:dyDescent="0.3">
      <c r="A939" s="190"/>
      <c r="B939" s="23"/>
      <c r="C939" s="7"/>
      <c r="D939" s="29"/>
      <c r="E939" s="31"/>
      <c r="F939" s="31"/>
    </row>
    <row r="940" spans="1:6" ht="13.8" hidden="1" x14ac:dyDescent="0.3">
      <c r="A940" s="190"/>
      <c r="B940" s="23"/>
      <c r="C940" s="7"/>
      <c r="D940" s="29"/>
      <c r="E940" s="31"/>
      <c r="F940" s="31"/>
    </row>
    <row r="941" spans="1:6" ht="13.8" hidden="1" x14ac:dyDescent="0.3">
      <c r="A941" s="190"/>
      <c r="B941" s="23"/>
      <c r="C941" s="7"/>
      <c r="D941" s="29"/>
      <c r="E941" s="31"/>
      <c r="F941" s="31"/>
    </row>
    <row r="942" spans="1:6" ht="13.8" hidden="1" x14ac:dyDescent="0.3">
      <c r="A942" s="190"/>
      <c r="B942" s="23"/>
      <c r="C942" s="7"/>
      <c r="D942" s="29"/>
      <c r="E942" s="31"/>
      <c r="F942" s="31"/>
    </row>
    <row r="943" spans="1:6" ht="13.8" hidden="1" x14ac:dyDescent="0.3">
      <c r="A943" s="190"/>
      <c r="B943" s="23"/>
      <c r="C943" s="7"/>
      <c r="D943" s="29"/>
      <c r="E943" s="31"/>
      <c r="F943" s="31"/>
    </row>
    <row r="944" spans="1:6" ht="13.8" hidden="1" x14ac:dyDescent="0.3">
      <c r="A944" s="190"/>
      <c r="B944" s="23"/>
      <c r="C944" s="7"/>
      <c r="D944" s="29"/>
      <c r="E944" s="31"/>
      <c r="F944" s="31"/>
    </row>
    <row r="945" spans="1:6" ht="13.8" hidden="1" x14ac:dyDescent="0.3">
      <c r="A945" s="190"/>
      <c r="B945" s="23"/>
      <c r="C945" s="7"/>
      <c r="D945" s="29"/>
      <c r="E945" s="31"/>
      <c r="F945" s="31"/>
    </row>
    <row r="946" spans="1:6" ht="13.8" hidden="1" x14ac:dyDescent="0.3">
      <c r="A946" s="190"/>
      <c r="B946" s="23"/>
      <c r="C946" s="7"/>
      <c r="D946" s="29"/>
      <c r="E946" s="31"/>
      <c r="F946" s="31"/>
    </row>
    <row r="947" spans="1:6" ht="13.8" hidden="1" x14ac:dyDescent="0.3">
      <c r="A947" s="190"/>
      <c r="B947" s="23"/>
      <c r="C947" s="7"/>
      <c r="D947" s="29"/>
      <c r="E947" s="31"/>
      <c r="F947" s="31"/>
    </row>
    <row r="948" spans="1:6" ht="13.8" hidden="1" x14ac:dyDescent="0.3">
      <c r="A948" s="190"/>
      <c r="B948" s="23"/>
      <c r="C948" s="7"/>
      <c r="D948" s="29"/>
      <c r="E948" s="31"/>
      <c r="F948" s="31"/>
    </row>
    <row r="949" spans="1:6" ht="13.8" hidden="1" x14ac:dyDescent="0.3">
      <c r="A949" s="190"/>
      <c r="B949" s="23"/>
      <c r="C949" s="7"/>
      <c r="D949" s="29"/>
      <c r="E949" s="31"/>
      <c r="F949" s="31"/>
    </row>
    <row r="950" spans="1:6" ht="13.8" hidden="1" x14ac:dyDescent="0.3">
      <c r="A950" s="190"/>
      <c r="B950" s="23"/>
      <c r="C950" s="7"/>
      <c r="D950" s="29"/>
      <c r="E950" s="31"/>
      <c r="F950" s="31"/>
    </row>
    <row r="951" spans="1:6" ht="13.8" hidden="1" x14ac:dyDescent="0.3">
      <c r="A951" s="190"/>
      <c r="B951" s="23"/>
      <c r="C951" s="7"/>
      <c r="D951" s="29"/>
      <c r="E951" s="31"/>
      <c r="F951" s="31"/>
    </row>
    <row r="952" spans="1:6" ht="13.8" hidden="1" x14ac:dyDescent="0.3">
      <c r="A952" s="190"/>
      <c r="B952" s="23"/>
      <c r="C952" s="7"/>
      <c r="D952" s="29"/>
      <c r="E952" s="31"/>
      <c r="F952" s="31"/>
    </row>
    <row r="953" spans="1:6" ht="13.8" hidden="1" x14ac:dyDescent="0.3">
      <c r="A953" s="190"/>
      <c r="B953" s="23"/>
      <c r="C953" s="7"/>
      <c r="D953" s="29"/>
      <c r="E953" s="31"/>
      <c r="F953" s="31"/>
    </row>
    <row r="954" spans="1:6" ht="13.8" hidden="1" x14ac:dyDescent="0.3">
      <c r="A954" s="190"/>
      <c r="B954" s="23"/>
      <c r="C954" s="7"/>
      <c r="D954" s="29"/>
      <c r="E954" s="31"/>
      <c r="F954" s="31"/>
    </row>
    <row r="955" spans="1:6" ht="13.8" hidden="1" x14ac:dyDescent="0.3">
      <c r="A955" s="190"/>
      <c r="B955" s="23"/>
      <c r="C955" s="7"/>
      <c r="D955" s="29"/>
      <c r="E955" s="31"/>
      <c r="F955" s="31"/>
    </row>
    <row r="956" spans="1:6" ht="13.8" hidden="1" x14ac:dyDescent="0.3">
      <c r="A956" s="190"/>
      <c r="B956" s="23"/>
      <c r="C956" s="7"/>
      <c r="D956" s="29"/>
      <c r="E956" s="31"/>
      <c r="F956" s="31"/>
    </row>
    <row r="957" spans="1:6" ht="13.8" hidden="1" x14ac:dyDescent="0.3">
      <c r="A957" s="190"/>
      <c r="B957" s="23"/>
      <c r="C957" s="7"/>
      <c r="D957" s="29"/>
      <c r="E957" s="31"/>
      <c r="F957" s="31"/>
    </row>
    <row r="958" spans="1:6" ht="13.8" hidden="1" x14ac:dyDescent="0.3">
      <c r="A958" s="190"/>
      <c r="B958" s="23"/>
      <c r="C958" s="7"/>
      <c r="D958" s="29"/>
      <c r="E958" s="31"/>
      <c r="F958" s="31"/>
    </row>
    <row r="959" spans="1:6" ht="13.8" hidden="1" x14ac:dyDescent="0.3">
      <c r="A959" s="190"/>
      <c r="B959" s="23"/>
      <c r="C959" s="7"/>
      <c r="D959" s="29"/>
      <c r="E959" s="31"/>
      <c r="F959" s="31"/>
    </row>
    <row r="960" spans="1:6" ht="13.8" hidden="1" x14ac:dyDescent="0.3">
      <c r="A960" s="190"/>
      <c r="B960" s="23"/>
      <c r="C960" s="7"/>
      <c r="D960" s="29"/>
      <c r="E960" s="31"/>
      <c r="F960" s="31"/>
    </row>
    <row r="961" spans="1:6" ht="13.8" hidden="1" x14ac:dyDescent="0.3">
      <c r="A961" s="190"/>
      <c r="B961" s="23"/>
      <c r="C961" s="7"/>
      <c r="D961" s="29"/>
      <c r="E961" s="31"/>
      <c r="F961" s="31"/>
    </row>
    <row r="962" spans="1:6" ht="13.8" hidden="1" x14ac:dyDescent="0.3">
      <c r="A962" s="190"/>
      <c r="B962" s="23"/>
      <c r="C962" s="7"/>
      <c r="D962" s="29"/>
      <c r="E962" s="31"/>
      <c r="F962" s="31"/>
    </row>
    <row r="963" spans="1:6" ht="13.8" hidden="1" x14ac:dyDescent="0.3">
      <c r="A963" s="190"/>
      <c r="B963" s="23"/>
      <c r="C963" s="7"/>
      <c r="D963" s="29"/>
      <c r="E963" s="31"/>
      <c r="F963" s="31"/>
    </row>
    <row r="964" spans="1:6" ht="13.8" hidden="1" x14ac:dyDescent="0.3">
      <c r="A964" s="190"/>
      <c r="B964" s="23"/>
      <c r="C964" s="7"/>
      <c r="D964" s="29"/>
      <c r="E964" s="31"/>
      <c r="F964" s="31"/>
    </row>
    <row r="965" spans="1:6" ht="13.8" hidden="1" x14ac:dyDescent="0.3">
      <c r="A965" s="190"/>
      <c r="B965" s="23"/>
      <c r="C965" s="7"/>
      <c r="D965" s="29"/>
      <c r="E965" s="31"/>
      <c r="F965" s="31"/>
    </row>
    <row r="966" spans="1:6" ht="13.8" hidden="1" x14ac:dyDescent="0.3">
      <c r="A966" s="190"/>
      <c r="B966" s="23"/>
      <c r="C966" s="7"/>
      <c r="D966" s="29"/>
      <c r="E966" s="31"/>
      <c r="F966" s="31"/>
    </row>
    <row r="967" spans="1:6" ht="13.8" hidden="1" x14ac:dyDescent="0.3">
      <c r="A967" s="190"/>
      <c r="B967" s="23"/>
      <c r="C967" s="7"/>
      <c r="D967" s="29"/>
      <c r="E967" s="31"/>
      <c r="F967" s="31"/>
    </row>
    <row r="968" spans="1:6" ht="13.8" hidden="1" x14ac:dyDescent="0.3">
      <c r="A968" s="190"/>
      <c r="B968" s="23"/>
      <c r="C968" s="7"/>
      <c r="D968" s="29"/>
      <c r="E968" s="31"/>
      <c r="F968" s="31"/>
    </row>
    <row r="969" spans="1:6" ht="13.8" hidden="1" x14ac:dyDescent="0.3">
      <c r="A969" s="190"/>
      <c r="B969" s="23"/>
      <c r="C969" s="7"/>
      <c r="D969" s="29"/>
      <c r="E969" s="31"/>
      <c r="F969" s="31"/>
    </row>
    <row r="970" spans="1:6" ht="13.8" hidden="1" x14ac:dyDescent="0.3">
      <c r="A970" s="190"/>
      <c r="B970" s="23"/>
      <c r="C970" s="7"/>
      <c r="D970" s="29"/>
      <c r="E970" s="31"/>
      <c r="F970" s="31"/>
    </row>
    <row r="971" spans="1:6" ht="13.8" hidden="1" x14ac:dyDescent="0.3">
      <c r="A971" s="190"/>
      <c r="B971" s="23"/>
      <c r="C971" s="7"/>
      <c r="D971" s="29"/>
      <c r="E971" s="31"/>
      <c r="F971" s="31"/>
    </row>
    <row r="972" spans="1:6" ht="13.8" hidden="1" x14ac:dyDescent="0.3">
      <c r="A972" s="190"/>
      <c r="B972" s="23"/>
      <c r="C972" s="7"/>
      <c r="D972" s="29"/>
      <c r="E972" s="31"/>
      <c r="F972" s="31"/>
    </row>
    <row r="973" spans="1:6" ht="13.8" hidden="1" x14ac:dyDescent="0.3">
      <c r="A973" s="190"/>
      <c r="B973" s="23"/>
      <c r="C973" s="7"/>
      <c r="D973" s="29"/>
      <c r="E973" s="31"/>
      <c r="F973" s="31"/>
    </row>
    <row r="974" spans="1:6" ht="13.8" hidden="1" x14ac:dyDescent="0.3">
      <c r="A974" s="190"/>
      <c r="B974" s="23"/>
      <c r="C974" s="7"/>
      <c r="D974" s="29"/>
      <c r="E974" s="31"/>
      <c r="F974" s="31"/>
    </row>
    <row r="975" spans="1:6" ht="13.8" hidden="1" x14ac:dyDescent="0.3">
      <c r="A975" s="190"/>
      <c r="B975" s="23"/>
      <c r="C975" s="7"/>
      <c r="D975" s="29"/>
      <c r="E975" s="31"/>
      <c r="F975" s="31"/>
    </row>
    <row r="976" spans="1:6" ht="13.8" hidden="1" x14ac:dyDescent="0.3">
      <c r="A976" s="190"/>
      <c r="B976" s="23"/>
      <c r="C976" s="7"/>
      <c r="D976" s="29"/>
      <c r="E976" s="31"/>
      <c r="F976" s="31"/>
    </row>
    <row r="977" spans="1:6" ht="13.8" hidden="1" x14ac:dyDescent="0.3">
      <c r="A977" s="190"/>
      <c r="B977" s="23"/>
      <c r="C977" s="7"/>
      <c r="D977" s="29"/>
      <c r="E977" s="31"/>
      <c r="F977" s="31"/>
    </row>
    <row r="978" spans="1:6" ht="13.8" hidden="1" x14ac:dyDescent="0.3">
      <c r="A978" s="190"/>
      <c r="B978" s="23"/>
      <c r="C978" s="7"/>
      <c r="D978" s="29"/>
      <c r="E978" s="31"/>
      <c r="F978" s="31"/>
    </row>
    <row r="979" spans="1:6" ht="13.8" hidden="1" x14ac:dyDescent="0.3">
      <c r="A979" s="190"/>
      <c r="B979" s="23"/>
      <c r="C979" s="7"/>
      <c r="D979" s="29"/>
      <c r="E979" s="31"/>
      <c r="F979" s="31"/>
    </row>
    <row r="980" spans="1:6" ht="13.8" hidden="1" x14ac:dyDescent="0.3">
      <c r="A980" s="190"/>
      <c r="B980" s="23"/>
      <c r="C980" s="7"/>
      <c r="D980" s="29"/>
      <c r="E980" s="31"/>
      <c r="F980" s="31"/>
    </row>
    <row r="981" spans="1:6" ht="13.8" hidden="1" x14ac:dyDescent="0.3">
      <c r="A981" s="190"/>
      <c r="B981" s="23"/>
      <c r="C981" s="7"/>
      <c r="D981" s="29"/>
      <c r="E981" s="31"/>
      <c r="F981" s="31"/>
    </row>
    <row r="982" spans="1:6" ht="13.8" hidden="1" x14ac:dyDescent="0.3">
      <c r="A982" s="190"/>
      <c r="B982" s="23"/>
      <c r="C982" s="7"/>
      <c r="D982" s="29"/>
      <c r="E982" s="31"/>
      <c r="F982" s="31"/>
    </row>
    <row r="983" spans="1:6" ht="13.8" hidden="1" x14ac:dyDescent="0.3">
      <c r="A983" s="190"/>
      <c r="B983" s="23"/>
      <c r="C983" s="7"/>
      <c r="D983" s="29"/>
      <c r="E983" s="31"/>
      <c r="F983" s="31"/>
    </row>
    <row r="984" spans="1:6" ht="13.8" hidden="1" x14ac:dyDescent="0.3">
      <c r="A984" s="190"/>
      <c r="B984" s="23"/>
      <c r="C984" s="7"/>
      <c r="D984" s="29"/>
      <c r="E984" s="31"/>
      <c r="F984" s="31"/>
    </row>
    <row r="985" spans="1:6" ht="13.8" hidden="1" x14ac:dyDescent="0.3">
      <c r="A985" s="190"/>
      <c r="B985" s="23"/>
      <c r="C985" s="7"/>
      <c r="D985" s="29"/>
      <c r="E985" s="31"/>
      <c r="F985" s="31"/>
    </row>
    <row r="986" spans="1:6" ht="13.8" hidden="1" x14ac:dyDescent="0.3">
      <c r="A986" s="190"/>
      <c r="B986" s="23"/>
      <c r="C986" s="7"/>
      <c r="D986" s="29"/>
      <c r="E986" s="31"/>
      <c r="F986" s="31"/>
    </row>
    <row r="987" spans="1:6" ht="13.8" hidden="1" x14ac:dyDescent="0.3">
      <c r="A987" s="190"/>
      <c r="B987" s="23"/>
      <c r="C987" s="7"/>
      <c r="D987" s="29"/>
      <c r="E987" s="31"/>
      <c r="F987" s="31"/>
    </row>
    <row r="988" spans="1:6" ht="13.8" hidden="1" x14ac:dyDescent="0.3">
      <c r="A988" s="190"/>
      <c r="B988" s="23"/>
      <c r="C988" s="7"/>
      <c r="D988" s="29"/>
      <c r="E988" s="31"/>
      <c r="F988" s="31"/>
    </row>
    <row r="989" spans="1:6" ht="13.8" hidden="1" x14ac:dyDescent="0.3">
      <c r="A989" s="190"/>
      <c r="B989" s="23"/>
      <c r="C989" s="7"/>
      <c r="D989" s="29"/>
      <c r="E989" s="31"/>
      <c r="F989" s="31"/>
    </row>
    <row r="990" spans="1:6" ht="13.8" hidden="1" x14ac:dyDescent="0.3">
      <c r="A990" s="190"/>
      <c r="B990" s="23"/>
      <c r="C990" s="7"/>
      <c r="D990" s="29"/>
      <c r="E990" s="31"/>
      <c r="F990" s="31"/>
    </row>
    <row r="991" spans="1:6" ht="13.8" hidden="1" x14ac:dyDescent="0.3">
      <c r="A991" s="190"/>
      <c r="B991" s="23"/>
      <c r="C991" s="7"/>
      <c r="D991" s="29"/>
      <c r="E991" s="31"/>
      <c r="F991" s="31"/>
    </row>
    <row r="992" spans="1:6" ht="13.8" hidden="1" x14ac:dyDescent="0.3">
      <c r="A992" s="190"/>
      <c r="B992" s="23"/>
      <c r="C992" s="7"/>
      <c r="D992" s="29"/>
      <c r="E992" s="31"/>
      <c r="F992" s="31"/>
    </row>
    <row r="993" spans="1:6" ht="13.8" hidden="1" x14ac:dyDescent="0.3">
      <c r="A993" s="190"/>
      <c r="B993" s="23"/>
      <c r="C993" s="7"/>
      <c r="D993" s="29"/>
      <c r="E993" s="31"/>
      <c r="F993" s="31"/>
    </row>
    <row r="994" spans="1:6" ht="13.8" hidden="1" x14ac:dyDescent="0.3">
      <c r="A994" s="190"/>
      <c r="B994" s="23"/>
      <c r="C994" s="7"/>
      <c r="D994" s="29"/>
      <c r="E994" s="31"/>
      <c r="F994" s="31"/>
    </row>
    <row r="995" spans="1:6" ht="13.8" hidden="1" x14ac:dyDescent="0.3">
      <c r="A995" s="190"/>
      <c r="B995" s="23"/>
      <c r="C995" s="7"/>
      <c r="D995" s="29"/>
      <c r="E995" s="31"/>
      <c r="F995" s="31"/>
    </row>
    <row r="996" spans="1:6" ht="13.8" hidden="1" x14ac:dyDescent="0.3">
      <c r="A996" s="190"/>
      <c r="B996" s="23"/>
      <c r="C996" s="7"/>
      <c r="D996" s="29"/>
      <c r="E996" s="31"/>
      <c r="F996" s="31"/>
    </row>
    <row r="997" spans="1:6" ht="13.8" hidden="1" x14ac:dyDescent="0.3">
      <c r="A997" s="190"/>
      <c r="B997" s="23"/>
      <c r="C997" s="7"/>
      <c r="D997" s="29"/>
      <c r="E997" s="31"/>
      <c r="F997" s="31"/>
    </row>
    <row r="998" spans="1:6" ht="13.8" hidden="1" x14ac:dyDescent="0.3">
      <c r="A998" s="190"/>
      <c r="B998" s="23"/>
      <c r="C998" s="7"/>
      <c r="D998" s="29"/>
      <c r="E998" s="31"/>
      <c r="F998" s="31"/>
    </row>
    <row r="999" spans="1:6" ht="13.8" hidden="1" x14ac:dyDescent="0.3">
      <c r="A999" s="190"/>
      <c r="B999" s="23"/>
      <c r="C999" s="7"/>
      <c r="D999" s="29"/>
      <c r="E999" s="31"/>
      <c r="F999" s="31"/>
    </row>
    <row r="1000" spans="1:6" ht="13.8" hidden="1" x14ac:dyDescent="0.3">
      <c r="A1000" s="190"/>
      <c r="B1000" s="23"/>
      <c r="C1000" s="7"/>
      <c r="D1000" s="29"/>
      <c r="E1000" s="31"/>
      <c r="F1000" s="31"/>
    </row>
    <row r="1001" spans="1:6" ht="13.8" hidden="1" x14ac:dyDescent="0.3">
      <c r="A1001" s="190"/>
      <c r="B1001" s="23"/>
      <c r="C1001" s="7"/>
      <c r="D1001" s="29"/>
      <c r="E1001" s="31"/>
      <c r="F1001" s="31"/>
    </row>
    <row r="1002" spans="1:6" ht="13.8" hidden="1" x14ac:dyDescent="0.3">
      <c r="A1002" s="190"/>
      <c r="B1002" s="23"/>
      <c r="C1002" s="7"/>
      <c r="D1002" s="29"/>
      <c r="E1002" s="31"/>
      <c r="F1002" s="31"/>
    </row>
    <row r="1003" spans="1:6" ht="13.8" hidden="1" x14ac:dyDescent="0.3">
      <c r="A1003" s="190"/>
      <c r="B1003" s="23"/>
      <c r="C1003" s="7"/>
      <c r="D1003" s="29"/>
      <c r="E1003" s="31"/>
      <c r="F1003" s="31"/>
    </row>
    <row r="1004" spans="1:6" ht="13.8" hidden="1" x14ac:dyDescent="0.3">
      <c r="A1004" s="190"/>
      <c r="B1004" s="23"/>
      <c r="C1004" s="7"/>
      <c r="D1004" s="29"/>
      <c r="E1004" s="31"/>
      <c r="F1004" s="31"/>
    </row>
    <row r="1005" spans="1:6" ht="13.8" hidden="1" x14ac:dyDescent="0.3">
      <c r="A1005" s="190"/>
      <c r="B1005" s="23"/>
      <c r="C1005" s="7"/>
      <c r="D1005" s="29"/>
      <c r="E1005" s="31"/>
      <c r="F1005" s="31"/>
    </row>
    <row r="1006" spans="1:6" ht="13.8" hidden="1" x14ac:dyDescent="0.3">
      <c r="A1006" s="190"/>
      <c r="B1006" s="23"/>
      <c r="C1006" s="7"/>
      <c r="D1006" s="29"/>
      <c r="E1006" s="31"/>
      <c r="F1006" s="31"/>
    </row>
    <row r="1007" spans="1:6" ht="13.8" hidden="1" x14ac:dyDescent="0.3">
      <c r="A1007" s="190"/>
      <c r="B1007" s="23"/>
      <c r="C1007" s="7"/>
      <c r="D1007" s="29"/>
      <c r="E1007" s="31"/>
      <c r="F1007" s="31"/>
    </row>
    <row r="1008" spans="1:6" ht="13.8" hidden="1" x14ac:dyDescent="0.3">
      <c r="A1008" s="190"/>
      <c r="B1008" s="23"/>
      <c r="C1008" s="7"/>
      <c r="D1008" s="29"/>
      <c r="E1008" s="31"/>
      <c r="F1008" s="31"/>
    </row>
    <row r="1009" spans="1:6" ht="13.8" hidden="1" x14ac:dyDescent="0.3">
      <c r="A1009" s="190"/>
      <c r="B1009" s="23"/>
      <c r="C1009" s="7"/>
      <c r="D1009" s="29"/>
      <c r="E1009" s="31"/>
      <c r="F1009" s="31"/>
    </row>
    <row r="1010" spans="1:6" ht="13.8" hidden="1" x14ac:dyDescent="0.3">
      <c r="A1010" s="190"/>
      <c r="B1010" s="23"/>
      <c r="C1010" s="7"/>
      <c r="D1010" s="29"/>
      <c r="E1010" s="31"/>
      <c r="F1010" s="31"/>
    </row>
    <row r="1011" spans="1:6" ht="13.8" hidden="1" x14ac:dyDescent="0.3">
      <c r="A1011" s="190"/>
      <c r="B1011" s="23"/>
      <c r="C1011" s="7"/>
      <c r="D1011" s="29"/>
      <c r="E1011" s="31"/>
      <c r="F1011" s="31"/>
    </row>
    <row r="1012" spans="1:6" ht="13.8" hidden="1" x14ac:dyDescent="0.3">
      <c r="A1012" s="190"/>
      <c r="B1012" s="23"/>
      <c r="C1012" s="7"/>
      <c r="D1012" s="29"/>
      <c r="E1012" s="31"/>
      <c r="F1012" s="31"/>
    </row>
    <row r="1013" spans="1:6" ht="13.8" hidden="1" x14ac:dyDescent="0.3">
      <c r="A1013" s="190"/>
      <c r="B1013" s="23"/>
      <c r="C1013" s="7"/>
      <c r="D1013" s="29"/>
      <c r="E1013" s="31"/>
      <c r="F1013" s="31"/>
    </row>
    <row r="1014" spans="1:6" ht="13.8" hidden="1" x14ac:dyDescent="0.3">
      <c r="A1014" s="190"/>
      <c r="B1014" s="23"/>
      <c r="C1014" s="7"/>
      <c r="D1014" s="29"/>
      <c r="E1014" s="31"/>
      <c r="F1014" s="31"/>
    </row>
    <row r="1015" spans="1:6" ht="13.8" hidden="1" x14ac:dyDescent="0.3">
      <c r="A1015" s="190"/>
      <c r="B1015" s="23"/>
      <c r="C1015" s="7"/>
      <c r="D1015" s="29"/>
      <c r="E1015" s="31"/>
      <c r="F1015" s="31"/>
    </row>
    <row r="1016" spans="1:6" ht="13.8" hidden="1" x14ac:dyDescent="0.3">
      <c r="A1016" s="190"/>
      <c r="B1016" s="23"/>
      <c r="C1016" s="7"/>
      <c r="D1016" s="29"/>
      <c r="E1016" s="31"/>
      <c r="F1016" s="31"/>
    </row>
    <row r="1017" spans="1:6" ht="13.8" hidden="1" x14ac:dyDescent="0.3">
      <c r="A1017" s="190"/>
      <c r="B1017" s="23"/>
      <c r="C1017" s="7"/>
      <c r="D1017" s="29"/>
      <c r="E1017" s="31"/>
      <c r="F1017" s="31"/>
    </row>
    <row r="1018" spans="1:6" ht="13.8" hidden="1" x14ac:dyDescent="0.3">
      <c r="A1018" s="190"/>
      <c r="B1018" s="23"/>
      <c r="C1018" s="7"/>
      <c r="D1018" s="29"/>
      <c r="E1018" s="31"/>
      <c r="F1018" s="31"/>
    </row>
    <row r="1019" spans="1:6" ht="13.8" hidden="1" x14ac:dyDescent="0.3">
      <c r="A1019" s="190"/>
      <c r="B1019" s="23"/>
      <c r="C1019" s="7"/>
      <c r="D1019" s="29"/>
      <c r="E1019" s="31"/>
      <c r="F1019" s="31"/>
    </row>
    <row r="1020" spans="1:6" ht="13.8" hidden="1" x14ac:dyDescent="0.3">
      <c r="A1020" s="190"/>
      <c r="B1020" s="23"/>
      <c r="C1020" s="7"/>
      <c r="D1020" s="29"/>
      <c r="E1020" s="31"/>
      <c r="F1020" s="31"/>
    </row>
    <row r="1021" spans="1:6" ht="13.8" hidden="1" x14ac:dyDescent="0.3">
      <c r="A1021" s="190"/>
      <c r="B1021" s="23"/>
      <c r="C1021" s="7"/>
      <c r="D1021" s="29"/>
      <c r="E1021" s="31"/>
      <c r="F1021" s="31"/>
    </row>
    <row r="1022" spans="1:6" ht="13.8" hidden="1" x14ac:dyDescent="0.3">
      <c r="A1022" s="190"/>
      <c r="B1022" s="23"/>
      <c r="C1022" s="7"/>
      <c r="D1022" s="29"/>
      <c r="E1022" s="31"/>
      <c r="F1022" s="31"/>
    </row>
    <row r="1023" spans="1:6" ht="13.8" hidden="1" x14ac:dyDescent="0.3">
      <c r="A1023" s="190"/>
      <c r="B1023" s="23"/>
      <c r="C1023" s="7"/>
      <c r="D1023" s="29"/>
      <c r="E1023" s="31"/>
      <c r="F1023" s="31"/>
    </row>
    <row r="1024" spans="1:6" ht="13.8" hidden="1" x14ac:dyDescent="0.3">
      <c r="A1024" s="190"/>
      <c r="B1024" s="23"/>
      <c r="C1024" s="7"/>
      <c r="D1024" s="29"/>
      <c r="E1024" s="31"/>
      <c r="F1024" s="31"/>
    </row>
    <row r="1025" spans="1:6" ht="13.8" hidden="1" x14ac:dyDescent="0.3">
      <c r="A1025" s="190"/>
      <c r="B1025" s="23"/>
      <c r="C1025" s="7"/>
      <c r="D1025" s="29"/>
      <c r="E1025" s="31"/>
      <c r="F1025" s="31"/>
    </row>
    <row r="1026" spans="1:6" ht="13.8" hidden="1" x14ac:dyDescent="0.3">
      <c r="A1026" s="190"/>
      <c r="B1026" s="23"/>
      <c r="C1026" s="7"/>
      <c r="D1026" s="29"/>
      <c r="E1026" s="31"/>
      <c r="F1026" s="31"/>
    </row>
    <row r="1027" spans="1:6" ht="13.8" hidden="1" x14ac:dyDescent="0.3">
      <c r="A1027" s="190"/>
      <c r="B1027" s="23"/>
      <c r="C1027" s="7"/>
      <c r="D1027" s="29"/>
      <c r="E1027" s="31"/>
      <c r="F1027" s="31"/>
    </row>
    <row r="1028" spans="1:6" ht="13.8" hidden="1" x14ac:dyDescent="0.3">
      <c r="A1028" s="190"/>
      <c r="B1028" s="23"/>
      <c r="C1028" s="7"/>
      <c r="D1028" s="29"/>
      <c r="E1028" s="31"/>
      <c r="F1028" s="31"/>
    </row>
    <row r="1029" spans="1:6" ht="13.8" hidden="1" x14ac:dyDescent="0.3">
      <c r="A1029" s="190"/>
      <c r="B1029" s="23"/>
      <c r="C1029" s="7"/>
      <c r="D1029" s="29"/>
      <c r="E1029" s="31"/>
      <c r="F1029" s="31"/>
    </row>
    <row r="1030" spans="1:6" ht="13.8" hidden="1" x14ac:dyDescent="0.3">
      <c r="A1030" s="190"/>
      <c r="B1030" s="23"/>
      <c r="C1030" s="7"/>
      <c r="D1030" s="29"/>
      <c r="E1030" s="31"/>
      <c r="F1030" s="31"/>
    </row>
    <row r="1031" spans="1:6" ht="13.8" hidden="1" x14ac:dyDescent="0.3">
      <c r="A1031" s="190"/>
      <c r="B1031" s="23"/>
      <c r="C1031" s="7"/>
      <c r="D1031" s="29"/>
      <c r="E1031" s="31"/>
      <c r="F1031" s="31"/>
    </row>
    <row r="1032" spans="1:6" ht="13.8" hidden="1" x14ac:dyDescent="0.3">
      <c r="A1032" s="190"/>
      <c r="B1032" s="23"/>
      <c r="C1032" s="7"/>
      <c r="D1032" s="29"/>
      <c r="E1032" s="31"/>
      <c r="F1032" s="31"/>
    </row>
    <row r="1033" spans="1:6" ht="13.8" hidden="1" x14ac:dyDescent="0.3">
      <c r="A1033" s="190"/>
      <c r="B1033" s="23"/>
      <c r="C1033" s="7"/>
      <c r="D1033" s="29"/>
      <c r="E1033" s="31"/>
      <c r="F1033" s="31"/>
    </row>
    <row r="1034" spans="1:6" ht="13.8" hidden="1" x14ac:dyDescent="0.3">
      <c r="A1034" s="190"/>
      <c r="B1034" s="23"/>
      <c r="C1034" s="7"/>
      <c r="D1034" s="29"/>
      <c r="E1034" s="31"/>
      <c r="F1034" s="31"/>
    </row>
    <row r="1035" spans="1:6" ht="13.8" hidden="1" x14ac:dyDescent="0.3">
      <c r="A1035" s="190"/>
      <c r="B1035" s="23"/>
      <c r="C1035" s="7"/>
      <c r="D1035" s="29"/>
      <c r="E1035" s="31"/>
      <c r="F1035" s="31"/>
    </row>
    <row r="1036" spans="1:6" ht="13.8" hidden="1" x14ac:dyDescent="0.3">
      <c r="A1036" s="190"/>
      <c r="B1036" s="23"/>
      <c r="C1036" s="7"/>
      <c r="D1036" s="29"/>
      <c r="E1036" s="31"/>
      <c r="F1036" s="31"/>
    </row>
    <row r="1037" spans="1:6" ht="13.8" hidden="1" x14ac:dyDescent="0.3">
      <c r="A1037" s="190"/>
      <c r="B1037" s="23"/>
      <c r="C1037" s="7"/>
      <c r="D1037" s="29"/>
      <c r="E1037" s="31"/>
      <c r="F1037" s="31"/>
    </row>
    <row r="1038" spans="1:6" ht="13.8" hidden="1" x14ac:dyDescent="0.3">
      <c r="A1038" s="190"/>
      <c r="B1038" s="23"/>
      <c r="C1038" s="7"/>
      <c r="D1038" s="29"/>
      <c r="E1038" s="31"/>
      <c r="F1038" s="31"/>
    </row>
    <row r="1039" spans="1:6" ht="13.8" hidden="1" x14ac:dyDescent="0.3">
      <c r="A1039" s="190"/>
      <c r="B1039" s="23"/>
      <c r="C1039" s="7"/>
      <c r="D1039" s="29"/>
      <c r="E1039" s="31"/>
      <c r="F1039" s="31"/>
    </row>
    <row r="1040" spans="1:6" ht="13.8" hidden="1" x14ac:dyDescent="0.3">
      <c r="A1040" s="190"/>
      <c r="B1040" s="23"/>
      <c r="C1040" s="7"/>
      <c r="D1040" s="29"/>
      <c r="E1040" s="31"/>
      <c r="F1040" s="31"/>
    </row>
    <row r="1041" spans="1:6" ht="13.8" hidden="1" x14ac:dyDescent="0.3">
      <c r="A1041" s="190"/>
      <c r="B1041" s="23"/>
      <c r="C1041" s="7"/>
      <c r="D1041" s="29"/>
      <c r="E1041" s="31"/>
      <c r="F1041" s="31"/>
    </row>
    <row r="1042" spans="1:6" ht="13.8" hidden="1" x14ac:dyDescent="0.3">
      <c r="A1042" s="190"/>
      <c r="B1042" s="23"/>
      <c r="C1042" s="7"/>
      <c r="D1042" s="29"/>
      <c r="E1042" s="31"/>
      <c r="F1042" s="31"/>
    </row>
    <row r="1043" spans="1:6" ht="13.8" hidden="1" x14ac:dyDescent="0.3">
      <c r="A1043" s="190"/>
      <c r="B1043" s="23"/>
      <c r="C1043" s="7"/>
      <c r="D1043" s="29"/>
      <c r="E1043" s="31"/>
      <c r="F1043" s="31"/>
    </row>
    <row r="1044" spans="1:6" ht="13.8" hidden="1" x14ac:dyDescent="0.3">
      <c r="A1044" s="190"/>
      <c r="B1044" s="23"/>
      <c r="C1044" s="7"/>
      <c r="D1044" s="29"/>
      <c r="E1044" s="31"/>
      <c r="F1044" s="31"/>
    </row>
    <row r="1045" spans="1:6" ht="13.8" hidden="1" x14ac:dyDescent="0.3">
      <c r="A1045" s="190"/>
      <c r="B1045" s="23"/>
      <c r="C1045" s="7"/>
      <c r="D1045" s="29"/>
      <c r="E1045" s="31"/>
      <c r="F1045" s="31"/>
    </row>
    <row r="1046" spans="1:6" ht="13.8" hidden="1" x14ac:dyDescent="0.3">
      <c r="A1046" s="190"/>
      <c r="B1046" s="23"/>
      <c r="C1046" s="7"/>
      <c r="D1046" s="29"/>
      <c r="E1046" s="31"/>
      <c r="F1046" s="31"/>
    </row>
    <row r="1047" spans="1:6" ht="13.8" hidden="1" x14ac:dyDescent="0.3">
      <c r="A1047" s="190"/>
      <c r="B1047" s="23"/>
      <c r="C1047" s="7"/>
      <c r="D1047" s="29"/>
      <c r="E1047" s="31"/>
      <c r="F1047" s="31"/>
    </row>
    <row r="1048" spans="1:6" ht="13.8" hidden="1" x14ac:dyDescent="0.3">
      <c r="A1048" s="190"/>
      <c r="B1048" s="23"/>
      <c r="C1048" s="7"/>
      <c r="D1048" s="29"/>
      <c r="E1048" s="31"/>
      <c r="F1048" s="31"/>
    </row>
    <row r="1049" spans="1:6" ht="13.8" hidden="1" x14ac:dyDescent="0.3">
      <c r="A1049" s="190"/>
      <c r="B1049" s="23"/>
      <c r="C1049" s="7"/>
      <c r="D1049" s="29"/>
      <c r="E1049" s="31"/>
      <c r="F1049" s="31"/>
    </row>
    <row r="1050" spans="1:6" ht="13.8" hidden="1" x14ac:dyDescent="0.3">
      <c r="A1050" s="190"/>
      <c r="B1050" s="23"/>
      <c r="C1050" s="7"/>
      <c r="D1050" s="29"/>
      <c r="E1050" s="31"/>
      <c r="F1050" s="31"/>
    </row>
    <row r="1051" spans="1:6" ht="13.8" hidden="1" x14ac:dyDescent="0.3">
      <c r="A1051" s="190"/>
      <c r="B1051" s="23"/>
      <c r="C1051" s="7"/>
      <c r="D1051" s="29"/>
      <c r="E1051" s="31"/>
      <c r="F1051" s="31"/>
    </row>
    <row r="1052" spans="1:6" ht="13.8" hidden="1" x14ac:dyDescent="0.3">
      <c r="A1052" s="190"/>
      <c r="B1052" s="23"/>
      <c r="C1052" s="7"/>
      <c r="D1052" s="29"/>
      <c r="E1052" s="31"/>
      <c r="F1052" s="31"/>
    </row>
    <row r="1053" spans="1:6" ht="13.8" hidden="1" x14ac:dyDescent="0.3">
      <c r="A1053" s="190"/>
      <c r="B1053" s="23"/>
      <c r="C1053" s="7"/>
      <c r="D1053" s="29"/>
      <c r="E1053" s="31"/>
      <c r="F1053" s="31"/>
    </row>
    <row r="1054" spans="1:6" ht="13.8" hidden="1" x14ac:dyDescent="0.3">
      <c r="A1054" s="190"/>
      <c r="B1054" s="23"/>
      <c r="C1054" s="7"/>
      <c r="D1054" s="29"/>
      <c r="E1054" s="31"/>
      <c r="F1054" s="31"/>
    </row>
    <row r="1055" spans="1:6" ht="13.8" hidden="1" x14ac:dyDescent="0.3">
      <c r="A1055" s="190"/>
      <c r="B1055" s="23"/>
      <c r="C1055" s="7"/>
      <c r="D1055" s="29"/>
      <c r="E1055" s="31"/>
      <c r="F1055" s="31"/>
    </row>
    <row r="1056" spans="1:6" ht="13.8" hidden="1" x14ac:dyDescent="0.3">
      <c r="A1056" s="190"/>
      <c r="B1056" s="23"/>
      <c r="C1056" s="7"/>
      <c r="D1056" s="29"/>
      <c r="E1056" s="31"/>
      <c r="F1056" s="31"/>
    </row>
    <row r="1057" spans="1:6" ht="13.8" hidden="1" x14ac:dyDescent="0.3">
      <c r="A1057" s="190"/>
      <c r="B1057" s="23"/>
      <c r="C1057" s="7"/>
      <c r="D1057" s="29"/>
      <c r="E1057" s="31"/>
      <c r="F1057" s="31"/>
    </row>
    <row r="1058" spans="1:6" ht="13.8" hidden="1" x14ac:dyDescent="0.3">
      <c r="A1058" s="190"/>
      <c r="B1058" s="23"/>
      <c r="C1058" s="7"/>
      <c r="D1058" s="29"/>
      <c r="E1058" s="31"/>
      <c r="F1058" s="31"/>
    </row>
    <row r="1059" spans="1:6" ht="13.8" hidden="1" x14ac:dyDescent="0.3">
      <c r="A1059" s="190"/>
      <c r="B1059" s="23"/>
      <c r="C1059" s="7"/>
      <c r="D1059" s="29"/>
      <c r="E1059" s="31"/>
      <c r="F1059" s="31"/>
    </row>
    <row r="1060" spans="1:6" ht="13.8" hidden="1" x14ac:dyDescent="0.3">
      <c r="A1060" s="190"/>
      <c r="B1060" s="23"/>
      <c r="C1060" s="7"/>
      <c r="D1060" s="29"/>
      <c r="E1060" s="31"/>
      <c r="F1060" s="31"/>
    </row>
    <row r="1061" spans="1:6" ht="13.8" hidden="1" x14ac:dyDescent="0.3">
      <c r="A1061" s="190"/>
      <c r="B1061" s="23"/>
      <c r="C1061" s="7"/>
      <c r="D1061" s="29"/>
      <c r="E1061" s="31"/>
      <c r="F1061" s="31"/>
    </row>
    <row r="1062" spans="1:6" ht="13.8" hidden="1" x14ac:dyDescent="0.3">
      <c r="A1062" s="190"/>
      <c r="B1062" s="23"/>
      <c r="C1062" s="7"/>
      <c r="D1062" s="29"/>
      <c r="E1062" s="31"/>
      <c r="F1062" s="31"/>
    </row>
    <row r="1063" spans="1:6" ht="13.8" hidden="1" x14ac:dyDescent="0.3">
      <c r="A1063" s="190"/>
      <c r="B1063" s="23"/>
      <c r="C1063" s="7"/>
      <c r="D1063" s="29"/>
      <c r="E1063" s="31"/>
      <c r="F1063" s="31"/>
    </row>
    <row r="1064" spans="1:6" ht="13.8" hidden="1" x14ac:dyDescent="0.3">
      <c r="A1064" s="190"/>
      <c r="B1064" s="23"/>
      <c r="C1064" s="7"/>
      <c r="D1064" s="29"/>
      <c r="E1064" s="31"/>
      <c r="F1064" s="31"/>
    </row>
    <row r="1065" spans="1:6" ht="13.8" hidden="1" x14ac:dyDescent="0.3">
      <c r="A1065" s="190"/>
      <c r="B1065" s="23"/>
      <c r="C1065" s="7"/>
      <c r="D1065" s="29"/>
      <c r="E1065" s="31"/>
      <c r="F1065" s="31"/>
    </row>
    <row r="1066" spans="1:6" ht="13.8" hidden="1" x14ac:dyDescent="0.3">
      <c r="A1066" s="190"/>
      <c r="B1066" s="23"/>
      <c r="C1066" s="7"/>
      <c r="D1066" s="29"/>
      <c r="E1066" s="31"/>
      <c r="F1066" s="31"/>
    </row>
    <row r="1067" spans="1:6" ht="13.8" hidden="1" x14ac:dyDescent="0.3">
      <c r="A1067" s="190"/>
      <c r="B1067" s="23"/>
      <c r="C1067" s="7"/>
      <c r="D1067" s="29"/>
      <c r="E1067" s="31"/>
      <c r="F1067" s="31"/>
    </row>
    <row r="1068" spans="1:6" ht="13.8" hidden="1" x14ac:dyDescent="0.3">
      <c r="A1068" s="190"/>
      <c r="B1068" s="23"/>
      <c r="C1068" s="7"/>
      <c r="D1068" s="29"/>
      <c r="E1068" s="31"/>
      <c r="F1068" s="31"/>
    </row>
    <row r="1069" spans="1:6" ht="13.8" hidden="1" x14ac:dyDescent="0.3">
      <c r="A1069" s="190"/>
      <c r="B1069" s="23"/>
      <c r="C1069" s="7"/>
      <c r="D1069" s="29"/>
      <c r="E1069" s="31"/>
      <c r="F1069" s="31"/>
    </row>
    <row r="1070" spans="1:6" ht="13.8" hidden="1" x14ac:dyDescent="0.3">
      <c r="A1070" s="190"/>
      <c r="B1070" s="23"/>
      <c r="C1070" s="7"/>
      <c r="D1070" s="29"/>
      <c r="E1070" s="31"/>
      <c r="F1070" s="31"/>
    </row>
    <row r="1071" spans="1:6" ht="13.8" hidden="1" x14ac:dyDescent="0.3">
      <c r="A1071" s="190"/>
      <c r="B1071" s="23"/>
      <c r="C1071" s="7"/>
      <c r="D1071" s="29"/>
      <c r="E1071" s="31"/>
      <c r="F1071" s="31"/>
    </row>
    <row r="1072" spans="1:6" ht="13.8" hidden="1" x14ac:dyDescent="0.3">
      <c r="A1072" s="190"/>
      <c r="B1072" s="23"/>
      <c r="C1072" s="7"/>
      <c r="D1072" s="29"/>
      <c r="E1072" s="31"/>
      <c r="F1072" s="31"/>
    </row>
    <row r="1073" spans="1:6" ht="13.8" hidden="1" x14ac:dyDescent="0.3">
      <c r="A1073" s="190"/>
      <c r="B1073" s="23"/>
      <c r="C1073" s="7"/>
      <c r="D1073" s="29"/>
      <c r="E1073" s="31"/>
      <c r="F1073" s="31"/>
    </row>
    <row r="1074" spans="1:6" ht="13.8" hidden="1" x14ac:dyDescent="0.3">
      <c r="A1074" s="190"/>
      <c r="B1074" s="23"/>
      <c r="C1074" s="7"/>
      <c r="D1074" s="29"/>
      <c r="E1074" s="31"/>
      <c r="F1074" s="31"/>
    </row>
    <row r="1075" spans="1:6" ht="13.8" hidden="1" x14ac:dyDescent="0.3">
      <c r="A1075" s="190"/>
      <c r="B1075" s="23"/>
      <c r="C1075" s="7"/>
      <c r="D1075" s="29"/>
      <c r="E1075" s="31"/>
      <c r="F1075" s="31"/>
    </row>
    <row r="1076" spans="1:6" ht="13.8" hidden="1" x14ac:dyDescent="0.3">
      <c r="A1076" s="190"/>
      <c r="B1076" s="23"/>
      <c r="C1076" s="7"/>
      <c r="D1076" s="29"/>
      <c r="E1076" s="31"/>
      <c r="F1076" s="31"/>
    </row>
    <row r="1077" spans="1:6" ht="13.8" hidden="1" x14ac:dyDescent="0.3">
      <c r="A1077" s="190"/>
      <c r="B1077" s="23"/>
      <c r="C1077" s="7"/>
      <c r="D1077" s="29"/>
      <c r="E1077" s="31"/>
      <c r="F1077" s="31"/>
    </row>
    <row r="1078" spans="1:6" ht="13.8" hidden="1" x14ac:dyDescent="0.3">
      <c r="A1078" s="190"/>
      <c r="B1078" s="23"/>
      <c r="C1078" s="7"/>
      <c r="D1078" s="29"/>
      <c r="E1078" s="31"/>
      <c r="F1078" s="31"/>
    </row>
    <row r="1079" spans="1:6" ht="13.8" hidden="1" x14ac:dyDescent="0.3">
      <c r="A1079" s="190"/>
      <c r="B1079" s="23"/>
      <c r="C1079" s="7"/>
      <c r="D1079" s="29"/>
      <c r="E1079" s="31"/>
      <c r="F1079" s="31"/>
    </row>
    <row r="1080" spans="1:6" ht="13.8" hidden="1" x14ac:dyDescent="0.3">
      <c r="A1080" s="190"/>
      <c r="B1080" s="23"/>
      <c r="C1080" s="7"/>
      <c r="D1080" s="29"/>
      <c r="E1080" s="31"/>
      <c r="F1080" s="31"/>
    </row>
    <row r="1081" spans="1:6" ht="13.8" hidden="1" x14ac:dyDescent="0.3">
      <c r="A1081" s="190"/>
      <c r="B1081" s="23"/>
      <c r="C1081" s="7"/>
      <c r="D1081" s="29"/>
      <c r="E1081" s="31"/>
      <c r="F1081" s="31"/>
    </row>
    <row r="1082" spans="1:6" ht="13.8" hidden="1" x14ac:dyDescent="0.3">
      <c r="A1082" s="190"/>
      <c r="B1082" s="23"/>
      <c r="C1082" s="7"/>
      <c r="D1082" s="29"/>
      <c r="E1082" s="31"/>
      <c r="F1082" s="31"/>
    </row>
    <row r="1083" spans="1:6" ht="13.8" hidden="1" x14ac:dyDescent="0.3">
      <c r="A1083" s="190"/>
      <c r="B1083" s="23"/>
      <c r="C1083" s="7"/>
      <c r="D1083" s="29"/>
      <c r="E1083" s="31"/>
      <c r="F1083" s="31"/>
    </row>
    <row r="1084" spans="1:6" ht="13.8" hidden="1" x14ac:dyDescent="0.3">
      <c r="A1084" s="190"/>
      <c r="B1084" s="23"/>
      <c r="C1084" s="7"/>
      <c r="D1084" s="29"/>
      <c r="E1084" s="31"/>
      <c r="F1084" s="31"/>
    </row>
    <row r="1085" spans="1:6" ht="13.8" hidden="1" x14ac:dyDescent="0.3">
      <c r="A1085" s="190"/>
      <c r="B1085" s="23"/>
      <c r="C1085" s="7"/>
      <c r="D1085" s="29"/>
      <c r="E1085" s="31"/>
      <c r="F1085" s="31"/>
    </row>
    <row r="1086" spans="1:6" ht="13.8" hidden="1" x14ac:dyDescent="0.3">
      <c r="A1086" s="190"/>
      <c r="B1086" s="23"/>
      <c r="C1086" s="7"/>
      <c r="D1086" s="29"/>
      <c r="E1086" s="31"/>
      <c r="F1086" s="31"/>
    </row>
    <row r="1087" spans="1:6" ht="13.8" hidden="1" x14ac:dyDescent="0.3">
      <c r="A1087" s="190"/>
      <c r="B1087" s="23"/>
      <c r="C1087" s="7"/>
      <c r="D1087" s="29"/>
      <c r="E1087" s="31"/>
      <c r="F1087" s="31"/>
    </row>
    <row r="1088" spans="1:6" ht="13.8" hidden="1" x14ac:dyDescent="0.3">
      <c r="A1088" s="190"/>
      <c r="B1088" s="23"/>
      <c r="C1088" s="7"/>
      <c r="D1088" s="29"/>
      <c r="E1088" s="31"/>
      <c r="F1088" s="31"/>
    </row>
    <row r="1089" spans="1:6" ht="13.8" hidden="1" x14ac:dyDescent="0.3">
      <c r="A1089" s="190"/>
      <c r="B1089" s="23"/>
      <c r="C1089" s="7"/>
      <c r="D1089" s="29"/>
      <c r="E1089" s="31"/>
      <c r="F1089" s="31"/>
    </row>
    <row r="1090" spans="1:6" ht="13.8" hidden="1" x14ac:dyDescent="0.3">
      <c r="A1090" s="190"/>
      <c r="B1090" s="23"/>
      <c r="C1090" s="7"/>
      <c r="D1090" s="29"/>
      <c r="E1090" s="31"/>
      <c r="F1090" s="31"/>
    </row>
    <row r="1091" spans="1:6" ht="13.8" hidden="1" x14ac:dyDescent="0.3">
      <c r="A1091" s="190"/>
      <c r="B1091" s="23"/>
      <c r="C1091" s="7"/>
      <c r="D1091" s="29"/>
      <c r="E1091" s="31"/>
      <c r="F1091" s="31"/>
    </row>
    <row r="1092" spans="1:6" ht="13.8" hidden="1" x14ac:dyDescent="0.3">
      <c r="A1092" s="190"/>
      <c r="B1092" s="23"/>
      <c r="C1092" s="7"/>
      <c r="D1092" s="29"/>
      <c r="E1092" s="31"/>
      <c r="F1092" s="31"/>
    </row>
    <row r="1093" spans="1:6" ht="13.8" hidden="1" x14ac:dyDescent="0.3">
      <c r="A1093" s="190"/>
      <c r="B1093" s="23"/>
      <c r="C1093" s="7"/>
      <c r="D1093" s="29"/>
      <c r="E1093" s="31"/>
      <c r="F1093" s="31"/>
    </row>
    <row r="1094" spans="1:6" ht="13.8" hidden="1" x14ac:dyDescent="0.3">
      <c r="A1094" s="190"/>
      <c r="B1094" s="23"/>
      <c r="C1094" s="7"/>
      <c r="D1094" s="29"/>
      <c r="E1094" s="31"/>
      <c r="F1094" s="31"/>
    </row>
    <row r="1095" spans="1:6" ht="13.8" hidden="1" x14ac:dyDescent="0.3">
      <c r="A1095" s="190"/>
      <c r="B1095" s="23"/>
      <c r="C1095" s="7"/>
      <c r="D1095" s="29"/>
      <c r="E1095" s="31"/>
      <c r="F1095" s="31"/>
    </row>
    <row r="1096" spans="1:6" ht="13.8" hidden="1" x14ac:dyDescent="0.3">
      <c r="A1096" s="190"/>
      <c r="B1096" s="23"/>
      <c r="C1096" s="7"/>
      <c r="D1096" s="29"/>
      <c r="E1096" s="31"/>
      <c r="F1096" s="31"/>
    </row>
    <row r="1097" spans="1:6" ht="13.8" hidden="1" x14ac:dyDescent="0.3">
      <c r="A1097" s="190"/>
      <c r="B1097" s="23"/>
      <c r="C1097" s="7"/>
      <c r="D1097" s="29"/>
      <c r="E1097" s="31"/>
      <c r="F1097" s="31"/>
    </row>
    <row r="1098" spans="1:6" ht="13.8" hidden="1" x14ac:dyDescent="0.3">
      <c r="A1098" s="190"/>
      <c r="B1098" s="23"/>
      <c r="C1098" s="7"/>
      <c r="D1098" s="29"/>
      <c r="E1098" s="31"/>
      <c r="F1098" s="31"/>
    </row>
    <row r="1099" spans="1:6" ht="13.8" hidden="1" x14ac:dyDescent="0.3">
      <c r="A1099" s="190"/>
      <c r="B1099" s="23"/>
      <c r="C1099" s="7"/>
      <c r="D1099" s="29"/>
      <c r="E1099" s="31"/>
      <c r="F1099" s="31"/>
    </row>
    <row r="1100" spans="1:6" ht="13.8" hidden="1" x14ac:dyDescent="0.3">
      <c r="A1100" s="190"/>
      <c r="B1100" s="23"/>
      <c r="C1100" s="7"/>
      <c r="D1100" s="29"/>
      <c r="E1100" s="31"/>
      <c r="F1100" s="31"/>
    </row>
    <row r="1101" spans="1:6" ht="13.8" hidden="1" x14ac:dyDescent="0.3">
      <c r="A1101" s="190"/>
      <c r="B1101" s="23"/>
      <c r="C1101" s="7"/>
      <c r="D1101" s="29"/>
      <c r="E1101" s="31"/>
      <c r="F1101" s="31"/>
    </row>
    <row r="1102" spans="1:6" ht="13.8" hidden="1" x14ac:dyDescent="0.3">
      <c r="A1102" s="190"/>
      <c r="B1102" s="23"/>
      <c r="C1102" s="7"/>
      <c r="D1102" s="29"/>
      <c r="E1102" s="31"/>
      <c r="F1102" s="31"/>
    </row>
    <row r="1103" spans="1:6" ht="13.8" hidden="1" x14ac:dyDescent="0.3">
      <c r="A1103" s="190"/>
      <c r="B1103" s="23"/>
      <c r="C1103" s="7"/>
      <c r="D1103" s="29"/>
      <c r="E1103" s="31"/>
      <c r="F1103" s="31"/>
    </row>
    <row r="1104" spans="1:6" ht="13.8" hidden="1" x14ac:dyDescent="0.3">
      <c r="A1104" s="190"/>
      <c r="B1104" s="23"/>
      <c r="C1104" s="7"/>
      <c r="D1104" s="29"/>
      <c r="E1104" s="31"/>
      <c r="F1104" s="31"/>
    </row>
    <row r="1105" spans="1:6" ht="13.8" hidden="1" x14ac:dyDescent="0.3">
      <c r="A1105" s="190"/>
      <c r="B1105" s="23"/>
      <c r="C1105" s="7"/>
      <c r="D1105" s="29"/>
      <c r="E1105" s="31"/>
      <c r="F1105" s="31"/>
    </row>
    <row r="1106" spans="1:6" ht="13.8" hidden="1" x14ac:dyDescent="0.3">
      <c r="A1106" s="190"/>
      <c r="B1106" s="23"/>
      <c r="C1106" s="7"/>
      <c r="D1106" s="29"/>
      <c r="E1106" s="31"/>
      <c r="F1106" s="31"/>
    </row>
    <row r="1107" spans="1:6" ht="13.8" hidden="1" x14ac:dyDescent="0.3">
      <c r="A1107" s="190"/>
      <c r="B1107" s="23"/>
      <c r="C1107" s="7"/>
      <c r="D1107" s="29"/>
      <c r="E1107" s="31"/>
      <c r="F1107" s="31"/>
    </row>
    <row r="1108" spans="1:6" ht="13.8" hidden="1" x14ac:dyDescent="0.3">
      <c r="A1108" s="190"/>
      <c r="B1108" s="23"/>
      <c r="C1108" s="7"/>
      <c r="D1108" s="29"/>
      <c r="E1108" s="31"/>
      <c r="F1108" s="31"/>
    </row>
    <row r="1109" spans="1:6" ht="13.8" hidden="1" x14ac:dyDescent="0.3">
      <c r="A1109" s="190"/>
      <c r="B1109" s="23"/>
      <c r="C1109" s="7"/>
      <c r="D1109" s="29"/>
      <c r="E1109" s="31"/>
      <c r="F1109" s="31"/>
    </row>
    <row r="1110" spans="1:6" ht="13.8" hidden="1" x14ac:dyDescent="0.3">
      <c r="A1110" s="190"/>
      <c r="B1110" s="23"/>
      <c r="C1110" s="7"/>
      <c r="D1110" s="29"/>
      <c r="E1110" s="31"/>
      <c r="F1110" s="31"/>
    </row>
    <row r="1111" spans="1:6" ht="13.8" hidden="1" x14ac:dyDescent="0.3">
      <c r="A1111" s="190"/>
      <c r="B1111" s="23"/>
      <c r="C1111" s="7"/>
      <c r="D1111" s="29"/>
      <c r="E1111" s="31"/>
      <c r="F1111" s="31"/>
    </row>
    <row r="1112" spans="1:6" ht="13.8" hidden="1" x14ac:dyDescent="0.3">
      <c r="A1112" s="190"/>
      <c r="B1112" s="23"/>
      <c r="C1112" s="7"/>
      <c r="D1112" s="29"/>
      <c r="E1112" s="31"/>
      <c r="F1112" s="31"/>
    </row>
    <row r="1113" spans="1:6" ht="13.8" hidden="1" x14ac:dyDescent="0.3">
      <c r="A1113" s="190"/>
      <c r="B1113" s="23"/>
      <c r="C1113" s="7"/>
      <c r="D1113" s="29"/>
      <c r="E1113" s="31"/>
      <c r="F1113" s="31"/>
    </row>
    <row r="1114" spans="1:6" ht="13.8" hidden="1" x14ac:dyDescent="0.3">
      <c r="A1114" s="190"/>
      <c r="B1114" s="23"/>
      <c r="C1114" s="7"/>
      <c r="D1114" s="29"/>
      <c r="E1114" s="31"/>
      <c r="F1114" s="31"/>
    </row>
    <row r="1115" spans="1:6" ht="13.8" hidden="1" x14ac:dyDescent="0.3">
      <c r="A1115" s="190"/>
      <c r="B1115" s="23"/>
      <c r="C1115" s="7"/>
      <c r="D1115" s="29"/>
      <c r="E1115" s="31"/>
      <c r="F1115" s="31"/>
    </row>
    <row r="1116" spans="1:6" ht="13.8" hidden="1" x14ac:dyDescent="0.3">
      <c r="A1116" s="190"/>
      <c r="B1116" s="23"/>
      <c r="C1116" s="7"/>
      <c r="D1116" s="29"/>
      <c r="E1116" s="31"/>
      <c r="F1116" s="31"/>
    </row>
    <row r="1117" spans="1:6" ht="13.8" hidden="1" x14ac:dyDescent="0.3">
      <c r="A1117" s="190"/>
      <c r="B1117" s="23"/>
      <c r="C1117" s="7"/>
      <c r="D1117" s="29"/>
      <c r="E1117" s="31"/>
      <c r="F1117" s="31"/>
    </row>
    <row r="1118" spans="1:6" ht="13.8" hidden="1" x14ac:dyDescent="0.3">
      <c r="A1118" s="190"/>
      <c r="B1118" s="23"/>
      <c r="C1118" s="7"/>
      <c r="D1118" s="29"/>
      <c r="E1118" s="31"/>
      <c r="F1118" s="31"/>
    </row>
    <row r="1119" spans="1:6" ht="13.8" hidden="1" x14ac:dyDescent="0.3">
      <c r="A1119" s="190"/>
      <c r="B1119" s="23"/>
      <c r="C1119" s="7"/>
      <c r="D1119" s="29"/>
      <c r="E1119" s="31"/>
      <c r="F1119" s="31"/>
    </row>
    <row r="1120" spans="1:6" ht="13.8" hidden="1" x14ac:dyDescent="0.3">
      <c r="A1120" s="190"/>
      <c r="B1120" s="23"/>
      <c r="C1120" s="7"/>
      <c r="D1120" s="29"/>
      <c r="E1120" s="31"/>
      <c r="F1120" s="31"/>
    </row>
    <row r="1121" spans="1:6" ht="13.8" hidden="1" x14ac:dyDescent="0.3">
      <c r="A1121" s="190"/>
      <c r="B1121" s="23"/>
      <c r="C1121" s="7"/>
      <c r="D1121" s="29"/>
      <c r="E1121" s="31"/>
      <c r="F1121" s="31"/>
    </row>
    <row r="1122" spans="1:6" ht="13.8" hidden="1" x14ac:dyDescent="0.3">
      <c r="A1122" s="190"/>
      <c r="B1122" s="23"/>
      <c r="C1122" s="7"/>
      <c r="D1122" s="29"/>
      <c r="E1122" s="31"/>
      <c r="F1122" s="31"/>
    </row>
    <row r="1123" spans="1:6" ht="13.8" hidden="1" x14ac:dyDescent="0.3">
      <c r="A1123" s="190"/>
      <c r="B1123" s="23"/>
      <c r="C1123" s="7"/>
      <c r="D1123" s="29"/>
      <c r="E1123" s="31"/>
      <c r="F1123" s="31"/>
    </row>
    <row r="1124" spans="1:6" ht="13.8" hidden="1" x14ac:dyDescent="0.3">
      <c r="A1124" s="190"/>
      <c r="B1124" s="23"/>
      <c r="C1124" s="7"/>
      <c r="D1124" s="29"/>
      <c r="E1124" s="31"/>
      <c r="F1124" s="31"/>
    </row>
    <row r="1125" spans="1:6" x14ac:dyDescent="0.3"/>
    <row r="1126" spans="1:6" x14ac:dyDescent="0.3"/>
    <row r="1127" spans="1:6" x14ac:dyDescent="0.3"/>
    <row r="1128" spans="1:6" x14ac:dyDescent="0.3"/>
    <row r="1129" spans="1:6" x14ac:dyDescent="0.3"/>
    <row r="1130" spans="1:6" ht="19.5" hidden="1" customHeight="1" x14ac:dyDescent="0.3"/>
    <row r="1131" spans="1:6" x14ac:dyDescent="0.3"/>
    <row r="1132" spans="1:6" x14ac:dyDescent="0.3"/>
    <row r="1133" spans="1:6" x14ac:dyDescent="0.3"/>
    <row r="1134" spans="1:6" x14ac:dyDescent="0.3"/>
    <row r="1135" spans="1:6" x14ac:dyDescent="0.3"/>
    <row r="1136" spans="1:6" x14ac:dyDescent="0.3"/>
    <row r="1137" x14ac:dyDescent="0.3"/>
    <row r="1138" x14ac:dyDescent="0.3"/>
    <row r="1139" x14ac:dyDescent="0.3"/>
    <row r="1140" x14ac:dyDescent="0.3"/>
    <row r="1141" x14ac:dyDescent="0.3"/>
    <row r="1142" x14ac:dyDescent="0.3"/>
    <row r="1143" x14ac:dyDescent="0.3"/>
    <row r="1144" x14ac:dyDescent="0.3"/>
    <row r="1145" x14ac:dyDescent="0.3"/>
    <row r="1146" x14ac:dyDescent="0.3"/>
    <row r="1147" x14ac:dyDescent="0.3"/>
    <row r="1148" x14ac:dyDescent="0.3"/>
    <row r="1149" x14ac:dyDescent="0.3"/>
    <row r="1150" x14ac:dyDescent="0.3"/>
    <row r="1151" x14ac:dyDescent="0.3"/>
    <row r="1152" x14ac:dyDescent="0.3"/>
    <row r="1153" x14ac:dyDescent="0.3"/>
    <row r="1154" x14ac:dyDescent="0.3"/>
    <row r="1155" x14ac:dyDescent="0.3"/>
    <row r="1156" x14ac:dyDescent="0.3"/>
    <row r="1157" x14ac:dyDescent="0.3"/>
    <row r="1158" x14ac:dyDescent="0.3"/>
    <row r="1159" x14ac:dyDescent="0.3"/>
    <row r="1160" x14ac:dyDescent="0.3"/>
    <row r="1161" x14ac:dyDescent="0.3"/>
    <row r="1162" x14ac:dyDescent="0.3"/>
    <row r="1163" x14ac:dyDescent="0.3"/>
    <row r="1164" x14ac:dyDescent="0.3"/>
    <row r="1165" x14ac:dyDescent="0.3"/>
    <row r="1166" x14ac:dyDescent="0.3"/>
    <row r="1167" x14ac:dyDescent="0.3"/>
    <row r="1168" x14ac:dyDescent="0.3"/>
    <row r="1169" x14ac:dyDescent="0.3"/>
    <row r="1170" x14ac:dyDescent="0.3"/>
    <row r="1171" x14ac:dyDescent="0.3"/>
    <row r="1172" x14ac:dyDescent="0.3"/>
    <row r="1173" x14ac:dyDescent="0.3"/>
    <row r="1174" x14ac:dyDescent="0.3"/>
    <row r="1175" x14ac:dyDescent="0.3"/>
    <row r="1176" x14ac:dyDescent="0.3"/>
    <row r="1177" x14ac:dyDescent="0.3"/>
    <row r="1178" x14ac:dyDescent="0.3"/>
    <row r="1179" x14ac:dyDescent="0.3"/>
    <row r="1180" x14ac:dyDescent="0.3"/>
    <row r="1181" x14ac:dyDescent="0.3"/>
    <row r="1182" x14ac:dyDescent="0.3"/>
    <row r="1183" x14ac:dyDescent="0.3"/>
    <row r="1184" x14ac:dyDescent="0.3"/>
    <row r="1185" x14ac:dyDescent="0.3"/>
    <row r="1186" x14ac:dyDescent="0.3"/>
    <row r="1187" x14ac:dyDescent="0.3"/>
    <row r="1188" x14ac:dyDescent="0.3"/>
    <row r="1189" x14ac:dyDescent="0.3"/>
    <row r="1190" x14ac:dyDescent="0.3"/>
    <row r="1191" x14ac:dyDescent="0.3"/>
    <row r="1192" x14ac:dyDescent="0.3"/>
    <row r="1193" x14ac:dyDescent="0.3"/>
    <row r="1194" x14ac:dyDescent="0.3"/>
    <row r="1195" x14ac:dyDescent="0.3"/>
    <row r="1196" x14ac:dyDescent="0.3"/>
    <row r="1197" x14ac:dyDescent="0.3"/>
    <row r="1198" x14ac:dyDescent="0.3"/>
    <row r="1199" x14ac:dyDescent="0.3"/>
    <row r="1200" x14ac:dyDescent="0.3"/>
    <row r="1201" x14ac:dyDescent="0.3"/>
    <row r="1202" x14ac:dyDescent="0.3"/>
    <row r="1203" x14ac:dyDescent="0.3"/>
    <row r="1204" x14ac:dyDescent="0.3"/>
    <row r="1205" x14ac:dyDescent="0.3"/>
    <row r="1206" x14ac:dyDescent="0.3"/>
    <row r="1207" x14ac:dyDescent="0.3"/>
    <row r="1208" x14ac:dyDescent="0.3"/>
    <row r="1209" x14ac:dyDescent="0.3"/>
    <row r="1210" x14ac:dyDescent="0.3"/>
    <row r="1211" x14ac:dyDescent="0.3"/>
    <row r="1212" x14ac:dyDescent="0.3"/>
    <row r="1213" x14ac:dyDescent="0.3"/>
    <row r="1214" x14ac:dyDescent="0.3"/>
    <row r="1215" x14ac:dyDescent="0.3"/>
    <row r="1216" x14ac:dyDescent="0.3"/>
    <row r="1217" x14ac:dyDescent="0.3"/>
    <row r="1218" x14ac:dyDescent="0.3"/>
    <row r="1219" x14ac:dyDescent="0.3"/>
    <row r="1220" x14ac:dyDescent="0.3"/>
    <row r="1221" x14ac:dyDescent="0.3"/>
    <row r="1222" x14ac:dyDescent="0.3"/>
    <row r="1223" x14ac:dyDescent="0.3"/>
    <row r="1224" x14ac:dyDescent="0.3"/>
    <row r="1225" x14ac:dyDescent="0.3"/>
    <row r="1226" x14ac:dyDescent="0.3"/>
    <row r="1227" x14ac:dyDescent="0.3"/>
    <row r="1228" x14ac:dyDescent="0.3"/>
    <row r="1229" x14ac:dyDescent="0.3"/>
    <row r="1230" x14ac:dyDescent="0.3"/>
    <row r="1231" x14ac:dyDescent="0.3"/>
    <row r="1232" x14ac:dyDescent="0.3"/>
    <row r="1233" x14ac:dyDescent="0.3"/>
    <row r="1234" x14ac:dyDescent="0.3"/>
    <row r="1235" x14ac:dyDescent="0.3"/>
    <row r="1236" x14ac:dyDescent="0.3"/>
    <row r="1237" x14ac:dyDescent="0.3"/>
    <row r="1238" x14ac:dyDescent="0.3"/>
    <row r="1239" x14ac:dyDescent="0.3"/>
    <row r="1240" x14ac:dyDescent="0.3"/>
    <row r="1241" x14ac:dyDescent="0.3"/>
    <row r="1242" x14ac:dyDescent="0.3"/>
    <row r="1243" x14ac:dyDescent="0.3"/>
    <row r="1244" x14ac:dyDescent="0.3"/>
    <row r="1245" x14ac:dyDescent="0.3"/>
    <row r="1246" x14ac:dyDescent="0.3"/>
    <row r="1247" x14ac:dyDescent="0.3"/>
    <row r="1248" x14ac:dyDescent="0.3"/>
    <row r="1249" x14ac:dyDescent="0.3"/>
    <row r="1250" x14ac:dyDescent="0.3"/>
    <row r="1251" x14ac:dyDescent="0.3"/>
    <row r="1252" x14ac:dyDescent="0.3"/>
    <row r="1253" x14ac:dyDescent="0.3"/>
    <row r="1254" x14ac:dyDescent="0.3"/>
    <row r="1255" x14ac:dyDescent="0.3"/>
    <row r="1256" x14ac:dyDescent="0.3"/>
    <row r="1257" x14ac:dyDescent="0.3"/>
    <row r="1258" x14ac:dyDescent="0.3"/>
    <row r="1259" x14ac:dyDescent="0.3"/>
    <row r="1260" x14ac:dyDescent="0.3"/>
  </sheetData>
  <sheetProtection password="EF49" sheet="1" formatCells="0" formatColumns="0" formatRows="0" insertColumns="0" insertRows="0" autoFilter="0" pivotTables="0"/>
  <mergeCells count="11">
    <mergeCell ref="B144:D144"/>
    <mergeCell ref="I8:J8"/>
    <mergeCell ref="F40:J40"/>
    <mergeCell ref="F67:J67"/>
    <mergeCell ref="I119:J119"/>
    <mergeCell ref="I133:J133"/>
    <mergeCell ref="I143:J143"/>
    <mergeCell ref="I85:J85"/>
    <mergeCell ref="I98:J98"/>
    <mergeCell ref="G105:J105"/>
    <mergeCell ref="G106:H106"/>
  </mergeCells>
  <phoneticPr fontId="3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201"/>
  <sheetViews>
    <sheetView zoomScaleNormal="100" workbookViewId="0">
      <pane xSplit="4" ySplit="4" topLeftCell="E5" activePane="bottomRight" state="frozen"/>
      <selection activeCell="B11" sqref="B11"/>
      <selection pane="topRight" activeCell="B11" sqref="B11"/>
      <selection pane="bottomLeft" activeCell="B11" sqref="B11"/>
      <selection pane="bottomRight" activeCell="E5" sqref="E5"/>
    </sheetView>
  </sheetViews>
  <sheetFormatPr defaultColWidth="9.109375" defaultRowHeight="14.4" zeroHeight="1" x14ac:dyDescent="0.3"/>
  <cols>
    <col min="1" max="1" width="2.88671875" style="192" customWidth="1"/>
    <col min="2" max="2" width="55.44140625" style="32" customWidth="1"/>
    <col min="3" max="3" width="11.109375" style="32" customWidth="1"/>
    <col min="4" max="4" width="14.5546875" style="175" customWidth="1"/>
    <col min="5" max="6" width="12.88671875" style="32" customWidth="1"/>
    <col min="7" max="8" width="12.88671875" style="18" customWidth="1"/>
    <col min="9" max="10" width="12.88671875" style="115" customWidth="1"/>
    <col min="11" max="26" width="9.109375" style="18" customWidth="1"/>
    <col min="27" max="27" width="9.5546875" style="18" bestFit="1" customWidth="1"/>
    <col min="28" max="45" width="9.109375" style="18"/>
    <col min="46" max="52" width="9.109375" style="18" customWidth="1"/>
    <col min="53" max="16384" width="9.109375" style="18"/>
  </cols>
  <sheetData>
    <row r="1" spans="1:15" ht="14.25" customHeight="1" x14ac:dyDescent="0.3">
      <c r="A1" s="189" t="s">
        <v>962</v>
      </c>
      <c r="B1" s="193">
        <v>2</v>
      </c>
      <c r="C1" s="193">
        <v>3</v>
      </c>
      <c r="D1" s="214">
        <v>4</v>
      </c>
      <c r="E1" s="193">
        <v>10</v>
      </c>
      <c r="F1" s="193">
        <v>11</v>
      </c>
      <c r="G1" s="194">
        <v>12</v>
      </c>
      <c r="H1" s="194">
        <v>13</v>
      </c>
      <c r="I1" s="194">
        <v>14</v>
      </c>
      <c r="J1" s="194">
        <v>15</v>
      </c>
    </row>
    <row r="2" spans="1:15" ht="22.8" x14ac:dyDescent="0.3">
      <c r="A2" s="190">
        <v>4</v>
      </c>
      <c r="B2" s="5" t="str">
        <f>IF(Content!$D$6=1,VLOOKUP('Climate and Energy'!$A2,TranslationData!$A:$AB,'Climate and Energy'!B$1,FALSE),VLOOKUP('Climate and Energy'!$A2,TranslationData!$A:$AB,'Climate and Energy'!B$1+14,FALSE))</f>
        <v>Climate and Energy¹</v>
      </c>
      <c r="C2" s="6"/>
      <c r="D2" s="173"/>
      <c r="E2" s="4"/>
      <c r="F2" s="4"/>
    </row>
    <row r="3" spans="1:15" ht="13.8" x14ac:dyDescent="0.3">
      <c r="A3" s="190"/>
      <c r="B3" s="4"/>
      <c r="C3" s="42"/>
      <c r="D3" s="173"/>
      <c r="E3" s="4"/>
      <c r="F3" s="4"/>
    </row>
    <row r="4" spans="1:15" ht="11.25" customHeight="1" thickBot="1" x14ac:dyDescent="0.35">
      <c r="A4" s="190" t="s">
        <v>933</v>
      </c>
      <c r="B4" s="8"/>
      <c r="C4" s="8"/>
      <c r="D4" s="40" t="str">
        <f>IF(Content!$D$6=1,VLOOKUP('Climate and Energy'!$A4,TranslationData!$A:$AB,'Climate and Energy'!D$1,FALSE),VLOOKUP('Climate and Energy'!$A4,TranslationData!$A:$AB,'Climate and Energy'!D$1+14,FALSE))</f>
        <v>Units</v>
      </c>
      <c r="E4" s="9">
        <v>2019</v>
      </c>
      <c r="F4" s="9">
        <v>2020</v>
      </c>
      <c r="G4" s="9">
        <v>2021</v>
      </c>
      <c r="H4" s="9">
        <v>2022</v>
      </c>
      <c r="I4" s="9">
        <v>2023</v>
      </c>
      <c r="J4" s="9">
        <v>2024</v>
      </c>
    </row>
    <row r="5" spans="1:15" ht="11.25" customHeight="1" thickTop="1" x14ac:dyDescent="0.3">
      <c r="A5" s="190"/>
      <c r="B5" s="48"/>
      <c r="C5" s="48"/>
      <c r="D5" s="50"/>
      <c r="E5" s="50"/>
      <c r="F5" s="50"/>
    </row>
    <row r="6" spans="1:15" ht="24.9" customHeight="1" x14ac:dyDescent="0.25">
      <c r="A6" s="190" t="s">
        <v>717</v>
      </c>
      <c r="B6" s="275" t="str">
        <f>IF(Content!$D$6=1,VLOOKUP('Climate and Energy'!$A6,TranslationData!$A:$AB,'Climate and Energy'!B$1,FALSE),VLOOKUP('Climate and Energy'!$A6,TranslationData!$A:$AB,'Climate and Energy'!B$1+14,FALSE))</f>
        <v>GHG emissions</v>
      </c>
      <c r="C6" s="28"/>
      <c r="D6" s="172"/>
      <c r="E6" s="28"/>
      <c r="F6" s="28"/>
      <c r="G6" s="276"/>
      <c r="H6" s="444" t="s">
        <v>2270</v>
      </c>
      <c r="I6" s="444"/>
      <c r="J6" s="444"/>
    </row>
    <row r="7" spans="1:15" ht="11.25" customHeight="1" x14ac:dyDescent="0.3">
      <c r="A7" s="190" t="s">
        <v>727</v>
      </c>
      <c r="B7" s="119" t="str">
        <f>IF(Content!$D$6=1,VLOOKUP('Climate and Energy'!$A7,TranslationData!$A:$AB,'Climate and Energy'!B$1,FALSE),VLOOKUP('Climate and Energy'!$A7,TranslationData!$A:$AB,'Climate and Energy'!B$1+14,FALSE))</f>
        <v>Scope 1 (direct emissions), including:</v>
      </c>
      <c r="C7" s="113"/>
      <c r="D7" s="25" t="str">
        <f>IF(Content!$D$6=1,VLOOKUP('Climate and Energy'!$A7,TranslationData!$A:$AB,'Climate and Energy'!D$1,FALSE),VLOOKUP('Climate and Energy'!$A7,TranslationData!$A:$AB,'Climate and Energy'!D$1+14,FALSE))</f>
        <v>t of CO₂e</v>
      </c>
      <c r="E7" s="21">
        <f>VLOOKUP('Climate and Energy'!$A7,TranslationData!$A:$AB,'Climate and Energy'!E$1,FALSE)</f>
        <v>186725</v>
      </c>
      <c r="F7" s="21">
        <f>VLOOKUP('Climate and Energy'!$A7,TranslationData!$A:$AB,'Climate and Energy'!F$1,FALSE)</f>
        <v>186912</v>
      </c>
      <c r="G7" s="21">
        <f>VLOOKUP('Climate and Energy'!$A7,TranslationData!$A:$AB,'Climate and Energy'!G$1,FALSE)</f>
        <v>196211</v>
      </c>
      <c r="H7" s="21">
        <f>VLOOKUP('Climate and Energy'!$A7,TranslationData!$A:$AB,'Climate and Energy'!H$1,FALSE)</f>
        <v>201435</v>
      </c>
      <c r="I7" s="21">
        <f>VLOOKUP('Climate and Energy'!$A7,TranslationData!$A:$AB,'Climate and Energy'!I$1,FALSE)</f>
        <v>208008</v>
      </c>
      <c r="J7" s="378">
        <f>VLOOKUP('Climate and Energy'!$A7,TranslationData!$A:$AB,'Climate and Energy'!J$1,FALSE)</f>
        <v>236875.4</v>
      </c>
      <c r="K7" s="115"/>
      <c r="L7" s="115"/>
      <c r="M7" s="115"/>
      <c r="N7" s="115"/>
      <c r="O7" s="115"/>
    </row>
    <row r="8" spans="1:15" ht="10.199999999999999" x14ac:dyDescent="0.3">
      <c r="A8" s="190" t="s">
        <v>734</v>
      </c>
      <c r="B8" s="117" t="str">
        <f>IF(Content!$D$6=1,VLOOKUP('Climate and Energy'!$A8,TranslationData!$A:$AB,'Climate and Energy'!B$1,FALSE),VLOOKUP('Climate and Energy'!$A8,TranslationData!$A:$AB,'Climate and Energy'!B$1+14,FALSE))</f>
        <v>Combustion of fuels in stationary sources, including:</v>
      </c>
      <c r="C8" s="118"/>
      <c r="D8" s="115" t="str">
        <f>IF(Content!$D$6=1,VLOOKUP('Climate and Energy'!$A8,TranslationData!$A:$AB,'Climate and Energy'!D$1,FALSE),VLOOKUP('Climate and Energy'!$A8,TranslationData!$A:$AB,'Climate and Energy'!D$1+14,FALSE))</f>
        <v>t of CO₂e</v>
      </c>
      <c r="E8" s="115">
        <f>VLOOKUP('Climate and Energy'!$A8,TranslationData!$A:$AB,'Climate and Energy'!E$1,FALSE)</f>
        <v>23965</v>
      </c>
      <c r="F8" s="115">
        <f>VLOOKUP('Climate and Energy'!$A8,TranslationData!$A:$AB,'Climate and Energy'!F$1,FALSE)</f>
        <v>15132</v>
      </c>
      <c r="G8" s="115">
        <f>VLOOKUP('Climate and Energy'!$A8,TranslationData!$A:$AB,'Climate and Energy'!G$1,FALSE)</f>
        <v>14262</v>
      </c>
      <c r="H8" s="115">
        <f>VLOOKUP('Climate and Energy'!$A8,TranslationData!$A:$AB,'Climate and Energy'!H$1,FALSE)</f>
        <v>11628</v>
      </c>
      <c r="I8" s="115">
        <f>VLOOKUP('Climate and Energy'!$A8,TranslationData!$A:$AB,'Climate and Energy'!I$1,FALSE)</f>
        <v>13317</v>
      </c>
      <c r="J8" s="379">
        <f>VLOOKUP('Climate and Energy'!$A8,TranslationData!$A:$AB,'Climate and Energy'!J$1,FALSE)</f>
        <v>13956.4</v>
      </c>
      <c r="K8" s="115"/>
      <c r="L8" s="115"/>
      <c r="M8" s="115"/>
      <c r="N8" s="115"/>
      <c r="O8" s="115"/>
    </row>
    <row r="9" spans="1:15" ht="10.199999999999999" x14ac:dyDescent="0.3">
      <c r="A9" s="190" t="s">
        <v>737</v>
      </c>
      <c r="B9" s="120" t="str">
        <f>IF(Content!$D$6=1,VLOOKUP('Climate and Energy'!$A9,TranslationData!$A:$AB,'Climate and Energy'!B$1,FALSE),VLOOKUP('Climate and Energy'!$A9,TranslationData!$A:$AB,'Climate and Energy'!B$1+14,FALSE))</f>
        <v>Organization-owned stationary sources</v>
      </c>
      <c r="C9" s="118"/>
      <c r="D9" s="115" t="str">
        <f>IF(Content!$D$6=1,VLOOKUP('Climate and Energy'!$A9,TranslationData!$A:$AB,'Climate and Energy'!D$1,FALSE),VLOOKUP('Climate and Energy'!$A9,TranslationData!$A:$AB,'Climate and Energy'!D$1+14,FALSE))</f>
        <v>t of CO₂e</v>
      </c>
      <c r="E9" s="115">
        <f>VLOOKUP('Climate and Energy'!$A9,TranslationData!$A:$AB,'Climate and Energy'!E$1,FALSE)</f>
        <v>23965</v>
      </c>
      <c r="F9" s="115">
        <f>VLOOKUP('Climate and Energy'!$A9,TranslationData!$A:$AB,'Climate and Energy'!F$1,FALSE)</f>
        <v>15132</v>
      </c>
      <c r="G9" s="115">
        <f>VLOOKUP('Climate and Energy'!$A9,TranslationData!$A:$AB,'Climate and Energy'!G$1,FALSE)</f>
        <v>14262</v>
      </c>
      <c r="H9" s="115">
        <f>VLOOKUP('Climate and Energy'!$A9,TranslationData!$A:$AB,'Climate and Energy'!H$1,FALSE)</f>
        <v>11628</v>
      </c>
      <c r="I9" s="115">
        <f>VLOOKUP('Climate and Energy'!$A9,TranslationData!$A:$AB,'Climate and Energy'!I$1,FALSE)</f>
        <v>13317</v>
      </c>
      <c r="J9" s="379">
        <f>VLOOKUP('Climate and Energy'!$A9,TranslationData!$A:$AB,'Climate and Energy'!J$1,FALSE)</f>
        <v>13956</v>
      </c>
      <c r="K9" s="115"/>
      <c r="L9" s="115"/>
      <c r="M9" s="115"/>
      <c r="N9" s="115"/>
      <c r="O9" s="115"/>
    </row>
    <row r="10" spans="1:15" ht="10.199999999999999" x14ac:dyDescent="0.3">
      <c r="A10" s="190" t="s">
        <v>738</v>
      </c>
      <c r="B10" s="120" t="str">
        <f>IF(Content!$D$6=1,VLOOKUP('Climate and Energy'!$A10,TranslationData!$A:$AB,'Climate and Energy'!B$1,FALSE),VLOOKUP('Climate and Energy'!$A10,TranslationData!$A:$AB,'Climate and Energy'!B$1+14,FALSE))</f>
        <v>Controlled contractor' stationary sources</v>
      </c>
      <c r="C10" s="118"/>
      <c r="D10" s="115" t="str">
        <f>IF(Content!$D$6=1,VLOOKUP('Climate and Energy'!$A10,TranslationData!$A:$AB,'Climate and Energy'!D$1,FALSE),VLOOKUP('Climate and Energy'!$A10,TranslationData!$A:$AB,'Climate and Energy'!D$1+14,FALSE))</f>
        <v>t of CO₂e</v>
      </c>
      <c r="E10" s="115">
        <f>VLOOKUP('Climate and Energy'!$A10,TranslationData!$A:$AB,'Climate and Energy'!E$1,FALSE)</f>
        <v>0</v>
      </c>
      <c r="F10" s="115">
        <f>VLOOKUP('Climate and Energy'!$A10,TranslationData!$A:$AB,'Climate and Energy'!F$1,FALSE)</f>
        <v>0</v>
      </c>
      <c r="G10" s="115">
        <f>VLOOKUP('Climate and Energy'!$A10,TranslationData!$A:$AB,'Climate and Energy'!G$1,FALSE)</f>
        <v>0</v>
      </c>
      <c r="H10" s="115">
        <f>VLOOKUP('Climate and Energy'!$A10,TranslationData!$A:$AB,'Climate and Energy'!H$1,FALSE)</f>
        <v>0</v>
      </c>
      <c r="I10" s="115">
        <f>VLOOKUP('Climate and Energy'!$A10,TranslationData!$A:$AB,'Climate and Energy'!I$1,FALSE)</f>
        <v>0</v>
      </c>
      <c r="J10" s="379">
        <f>VLOOKUP('Climate and Energy'!$A10,TranslationData!$A:$AB,'Climate and Energy'!J$1,FALSE)</f>
        <v>0</v>
      </c>
      <c r="K10" s="115"/>
      <c r="L10" s="115"/>
      <c r="M10" s="115"/>
      <c r="N10" s="115"/>
      <c r="O10" s="115"/>
    </row>
    <row r="11" spans="1:15" ht="10.199999999999999" x14ac:dyDescent="0.3">
      <c r="A11" s="190" t="s">
        <v>735</v>
      </c>
      <c r="B11" s="117" t="str">
        <f>IF(Content!$D$6=1,VLOOKUP('Climate and Energy'!$A11,TranslationData!$A:$AB,'Climate and Energy'!B$1,FALSE),VLOOKUP('Climate and Energy'!$A11,TranslationData!$A:$AB,'Climate and Energy'!B$1+14,FALSE))</f>
        <v>Сombustion of fuels in mobile combustion sources, including:</v>
      </c>
      <c r="C11" s="118"/>
      <c r="D11" s="115" t="str">
        <f>IF(Content!$D$6=1,VLOOKUP('Climate and Energy'!$A11,TranslationData!$A:$AB,'Climate and Energy'!D$1,FALSE),VLOOKUP('Climate and Energy'!$A11,TranslationData!$A:$AB,'Climate and Energy'!D$1+14,FALSE))</f>
        <v>t of CO₂e</v>
      </c>
      <c r="E11" s="115">
        <f>VLOOKUP('Climate and Energy'!$A11,TranslationData!$A:$AB,'Climate and Energy'!E$1,FALSE)</f>
        <v>162731</v>
      </c>
      <c r="F11" s="115">
        <f>VLOOKUP('Climate and Energy'!$A11,TranslationData!$A:$AB,'Climate and Energy'!F$1,FALSE)</f>
        <v>171743</v>
      </c>
      <c r="G11" s="115">
        <f>VLOOKUP('Climate and Energy'!$A11,TranslationData!$A:$AB,'Climate and Energy'!G$1,FALSE)</f>
        <v>181920</v>
      </c>
      <c r="H11" s="115">
        <f>VLOOKUP('Climate and Energy'!$A11,TranslationData!$A:$AB,'Climate and Energy'!H$1,FALSE)</f>
        <v>189769</v>
      </c>
      <c r="I11" s="115">
        <f>VLOOKUP('Climate and Energy'!$A11,TranslationData!$A:$AB,'Climate and Energy'!I$1,FALSE)</f>
        <v>194658</v>
      </c>
      <c r="J11" s="379">
        <f>VLOOKUP('Climate and Energy'!$A11,TranslationData!$A:$AB,'Climate and Energy'!J$1,FALSE)</f>
        <v>222881</v>
      </c>
      <c r="K11" s="115"/>
      <c r="L11" s="115"/>
      <c r="M11" s="115"/>
      <c r="N11" s="115"/>
      <c r="O11" s="115"/>
    </row>
    <row r="12" spans="1:15" ht="10.199999999999999" x14ac:dyDescent="0.3">
      <c r="A12" s="190" t="s">
        <v>739</v>
      </c>
      <c r="B12" s="120" t="str">
        <f>IF(Content!$D$6=1,VLOOKUP('Climate and Energy'!$A12,TranslationData!$A:$AB,'Climate and Energy'!B$1,FALSE),VLOOKUP('Climate and Energy'!$A12,TranslationData!$A:$AB,'Climate and Energy'!B$1+14,FALSE))</f>
        <v>Organization-owned mobile combustion sources</v>
      </c>
      <c r="C12" s="114"/>
      <c r="D12" s="115" t="str">
        <f>IF(Content!$D$6=1,VLOOKUP('Climate and Energy'!$A12,TranslationData!$A:$AB,'Climate and Energy'!D$1,FALSE),VLOOKUP('Climate and Energy'!$A12,TranslationData!$A:$AB,'Climate and Energy'!D$1+14,FALSE))</f>
        <v>t of CO₂e</v>
      </c>
      <c r="E12" s="115">
        <f>VLOOKUP('Climate and Energy'!$A12,TranslationData!$A:$AB,'Climate and Energy'!E$1,FALSE)</f>
        <v>136913</v>
      </c>
      <c r="F12" s="115">
        <f>VLOOKUP('Climate and Energy'!$A12,TranslationData!$A:$AB,'Climate and Energy'!F$1,FALSE)</f>
        <v>149942</v>
      </c>
      <c r="G12" s="115">
        <f>VLOOKUP('Climate and Energy'!$A12,TranslationData!$A:$AB,'Climate and Energy'!G$1,FALSE)</f>
        <v>162408</v>
      </c>
      <c r="H12" s="115">
        <f>VLOOKUP('Climate and Energy'!$A12,TranslationData!$A:$AB,'Climate and Energy'!H$1,FALSE)</f>
        <v>171756</v>
      </c>
      <c r="I12" s="115">
        <f>VLOOKUP('Climate and Energy'!$A12,TranslationData!$A:$AB,'Climate and Energy'!I$1,FALSE)</f>
        <v>176158</v>
      </c>
      <c r="J12" s="379">
        <f>VLOOKUP('Climate and Energy'!$A12,TranslationData!$A:$AB,'Climate and Energy'!J$1,FALSE)</f>
        <v>200751</v>
      </c>
      <c r="K12" s="115"/>
      <c r="L12" s="115"/>
      <c r="M12" s="115"/>
      <c r="N12" s="115"/>
      <c r="O12" s="115"/>
    </row>
    <row r="13" spans="1:15" ht="10.199999999999999" x14ac:dyDescent="0.3">
      <c r="A13" s="190" t="s">
        <v>740</v>
      </c>
      <c r="B13" s="120" t="str">
        <f>IF(Content!$D$6=1,VLOOKUP('Climate and Energy'!$A13,TranslationData!$A:$AB,'Climate and Energy'!B$1,FALSE),VLOOKUP('Climate and Energy'!$A13,TranslationData!$A:$AB,'Climate and Energy'!B$1+14,FALSE))</f>
        <v>Controlled contractor mobile combustion sources</v>
      </c>
      <c r="C13" s="114"/>
      <c r="D13" s="24" t="str">
        <f>IF(Content!$D$6=1,VLOOKUP('Climate and Energy'!$A13,TranslationData!$A:$AB,'Climate and Energy'!D$1,FALSE),VLOOKUP('Climate and Energy'!$A13,TranslationData!$A:$AB,'Climate and Energy'!D$1+14,FALSE))</f>
        <v>t of CO₂e</v>
      </c>
      <c r="E13" s="115">
        <f>VLOOKUP('Climate and Energy'!$A13,TranslationData!$A:$AB,'Climate and Energy'!E$1,FALSE)</f>
        <v>25818</v>
      </c>
      <c r="F13" s="115">
        <f>VLOOKUP('Climate and Energy'!$A13,TranslationData!$A:$AB,'Climate and Energy'!F$1,FALSE)</f>
        <v>21801</v>
      </c>
      <c r="G13" s="115">
        <f>VLOOKUP('Climate and Energy'!$A13,TranslationData!$A:$AB,'Climate and Energy'!G$1,FALSE)</f>
        <v>19513</v>
      </c>
      <c r="H13" s="115">
        <f>VLOOKUP('Climate and Energy'!$A13,TranslationData!$A:$AB,'Climate and Energy'!H$1,FALSE)</f>
        <v>18013</v>
      </c>
      <c r="I13" s="115">
        <f>VLOOKUP('Climate and Energy'!$A13,TranslationData!$A:$AB,'Climate and Energy'!I$1,FALSE)</f>
        <v>18500</v>
      </c>
      <c r="J13" s="379">
        <f>VLOOKUP('Climate and Energy'!$A13,TranslationData!$A:$AB,'Climate and Energy'!J$1,FALSE)</f>
        <v>22130</v>
      </c>
      <c r="K13" s="115"/>
      <c r="L13" s="115"/>
      <c r="M13" s="115"/>
      <c r="N13" s="115"/>
      <c r="O13" s="115"/>
    </row>
    <row r="14" spans="1:15" ht="10.199999999999999" x14ac:dyDescent="0.3">
      <c r="A14" s="190" t="s">
        <v>736</v>
      </c>
      <c r="B14" s="117" t="str">
        <f>IF(Content!$D$6=1,VLOOKUP('Climate and Energy'!$A14,TranslationData!$A:$AB,'Climate and Energy'!B$1,FALSE),VLOOKUP('Climate and Energy'!$A14,TranslationData!$A:$AB,'Climate and Energy'!B$1+14,FALSE))</f>
        <v>Emissions resulting from the waste processing</v>
      </c>
      <c r="C14" s="114"/>
      <c r="D14" s="115" t="str">
        <f>IF(Content!$D$6=1,VLOOKUP('Climate and Energy'!$A14,TranslationData!$A:$AB,'Climate and Energy'!D$1,FALSE),VLOOKUP('Climate and Energy'!$A14,TranslationData!$A:$AB,'Climate and Energy'!D$1+14,FALSE))</f>
        <v>t of CO₂e</v>
      </c>
      <c r="E14" s="115">
        <f>VLOOKUP('Climate and Energy'!$A14,TranslationData!$A:$AB,'Climate and Energy'!E$1,FALSE)</f>
        <v>29</v>
      </c>
      <c r="F14" s="115">
        <f>VLOOKUP('Climate and Energy'!$A14,TranslationData!$A:$AB,'Climate and Energy'!F$1,FALSE)</f>
        <v>37</v>
      </c>
      <c r="G14" s="115">
        <f>VLOOKUP('Climate and Energy'!$A14,TranslationData!$A:$AB,'Climate and Energy'!G$1,FALSE)</f>
        <v>29</v>
      </c>
      <c r="H14" s="115">
        <f>VLOOKUP('Climate and Energy'!$A14,TranslationData!$A:$AB,'Climate and Energy'!H$1,FALSE)</f>
        <v>38</v>
      </c>
      <c r="I14" s="115">
        <f>VLOOKUP('Climate and Energy'!$A14,TranslationData!$A:$AB,'Climate and Energy'!I$1,FALSE)</f>
        <v>33</v>
      </c>
      <c r="J14" s="379">
        <f>VLOOKUP('Climate and Energy'!$A14,TranslationData!$A:$AB,'Climate and Energy'!J$1,FALSE)</f>
        <v>38</v>
      </c>
      <c r="K14" s="115"/>
      <c r="L14" s="115"/>
      <c r="M14" s="115"/>
      <c r="N14" s="115"/>
      <c r="O14" s="115"/>
    </row>
    <row r="15" spans="1:15" ht="10.199999999999999" x14ac:dyDescent="0.3">
      <c r="A15" s="190" t="s">
        <v>722</v>
      </c>
      <c r="B15" s="116" t="str">
        <f>IF(Content!$D$6=1,VLOOKUP('Climate and Energy'!$A15,TranslationData!$A:$AB,'Climate and Energy'!B$1,FALSE),VLOOKUP('Climate and Energy'!$A15,TranslationData!$A:$AB,'Climate and Energy'!B$1+14,FALSE))</f>
        <v>Scope 2 (energy indirect emissions):</v>
      </c>
      <c r="C15" s="114"/>
      <c r="D15" s="24"/>
      <c r="E15" s="115"/>
      <c r="F15" s="115"/>
      <c r="G15" s="115"/>
      <c r="H15" s="115"/>
      <c r="J15" s="379"/>
    </row>
    <row r="16" spans="1:15" ht="10.199999999999999" x14ac:dyDescent="0.2">
      <c r="A16" s="190" t="s">
        <v>741</v>
      </c>
      <c r="B16" s="218" t="str">
        <f>IF(Content!$D$6=1,VLOOKUP('Climate and Energy'!$A16,TranslationData!$A:$AB,'Climate and Energy'!B$1,FALSE),VLOOKUP('Climate and Energy'!$A16,TranslationData!$A:$AB,'Climate and Energy'!B$1+14,FALSE))</f>
        <v>Location based</v>
      </c>
      <c r="C16" s="114"/>
      <c r="D16" s="222" t="str">
        <f>IF(Content!$D$6=1,VLOOKUP('Climate and Energy'!$A16,TranslationData!$A:$AB,'Climate and Energy'!D$1,FALSE),VLOOKUP('Climate and Energy'!$A16,TranslationData!$A:$AB,'Climate and Energy'!D$1+14,FALSE))</f>
        <v>t of CO₂e</v>
      </c>
      <c r="E16" s="164">
        <f>VLOOKUP('Climate and Energy'!$A16,TranslationData!$A:$AB,'Climate and Energy'!E$1,FALSE)</f>
        <v>238102</v>
      </c>
      <c r="F16" s="164">
        <f>VLOOKUP('Climate and Energy'!$A16,TranslationData!$A:$AB,'Climate and Energy'!F$1,FALSE)</f>
        <v>248936</v>
      </c>
      <c r="G16" s="164">
        <f>VLOOKUP('Climate and Energy'!$A16,TranslationData!$A:$AB,'Climate and Energy'!G$1,FALSE)</f>
        <v>261003</v>
      </c>
      <c r="H16" s="164">
        <f>VLOOKUP('Climate and Energy'!$A16,TranslationData!$A:$AB,'Climate and Energy'!H$1,FALSE)</f>
        <v>266218</v>
      </c>
      <c r="I16" s="164">
        <f>VLOOKUP('Climate and Energy'!$A16,TranslationData!$A:$AB,'Climate and Energy'!I$1,FALSE)</f>
        <v>267754</v>
      </c>
      <c r="J16" s="386">
        <f>VLOOKUP('Climate and Energy'!$A16,TranslationData!$A:$AB,'Climate and Energy'!J$1,FALSE)</f>
        <v>251905.4</v>
      </c>
      <c r="K16" s="115"/>
      <c r="L16" s="115"/>
      <c r="M16" s="115"/>
      <c r="N16" s="115"/>
      <c r="O16" s="115"/>
    </row>
    <row r="17" spans="1:15" ht="10.199999999999999" x14ac:dyDescent="0.3">
      <c r="A17" s="190" t="s">
        <v>742</v>
      </c>
      <c r="B17" s="117" t="str">
        <f>IF(Content!$D$6=1,VLOOKUP('Climate and Energy'!$A17,TranslationData!$A:$AB,'Climate and Energy'!B$1,FALSE),VLOOKUP('Climate and Energy'!$A17,TranslationData!$A:$AB,'Climate and Energy'!B$1+14,FALSE))</f>
        <v>Market based</v>
      </c>
      <c r="C17" s="118"/>
      <c r="D17" s="115" t="str">
        <f>IF(Content!$D$6=1,VLOOKUP('Climate and Energy'!$A17,TranslationData!$A:$AB,'Climate and Energy'!D$1,FALSE),VLOOKUP('Climate and Energy'!$A17,TranslationData!$A:$AB,'Climate and Energy'!D$1+14,FALSE))</f>
        <v>t of CO₂e</v>
      </c>
      <c r="E17" s="115">
        <f>VLOOKUP('Climate and Energy'!$A17,TranslationData!$A:$AB,'Climate and Energy'!E$1,FALSE)</f>
        <v>238102</v>
      </c>
      <c r="F17" s="115">
        <f>VLOOKUP('Climate and Energy'!$A17,TranslationData!$A:$AB,'Climate and Energy'!F$1,FALSE)</f>
        <v>225005</v>
      </c>
      <c r="G17" s="115">
        <f>VLOOKUP('Climate and Energy'!$A17,TranslationData!$A:$AB,'Climate and Energy'!G$1,FALSE)</f>
        <v>230642</v>
      </c>
      <c r="H17" s="115">
        <f>VLOOKUP('Climate and Energy'!$A17,TranslationData!$A:$AB,'Climate and Energy'!H$1,FALSE)</f>
        <v>216047</v>
      </c>
      <c r="I17" s="115">
        <f>VLOOKUP('Climate and Energy'!$A17,TranslationData!$A:$AB,'Climate and Energy'!I$1,FALSE)</f>
        <v>251732</v>
      </c>
      <c r="J17" s="379">
        <f>VLOOKUP('Climate and Energy'!$A17,TranslationData!$A:$AB,'Climate and Energy'!J$1,FALSE)</f>
        <v>251905.4</v>
      </c>
      <c r="K17" s="115"/>
      <c r="L17" s="115"/>
      <c r="M17" s="115"/>
      <c r="N17" s="115"/>
      <c r="O17" s="115"/>
    </row>
    <row r="18" spans="1:15" s="115" customFormat="1" ht="10.199999999999999" x14ac:dyDescent="0.2">
      <c r="A18" s="190" t="s">
        <v>728</v>
      </c>
      <c r="B18" s="219" t="str">
        <f>IF(Content!$D$6=1,VLOOKUP('Climate and Energy'!$A18,TranslationData!$A:$AB,'Climate and Energy'!B$1,FALSE),VLOOKUP('Climate and Energy'!$A18,TranslationData!$A:$AB,'Climate and Energy'!B$1+14,FALSE))</f>
        <v>Total Scope 1 + Scope 2 (market based)</v>
      </c>
      <c r="C18" s="141"/>
      <c r="D18" s="234" t="str">
        <f>IF(Content!$D$6=1,VLOOKUP('Climate and Energy'!$A18,TranslationData!$A:$AB,'Climate and Energy'!D$1,FALSE),VLOOKUP('Climate and Energy'!$A18,TranslationData!$A:$AB,'Climate and Energy'!D$1+14,FALSE))</f>
        <v>t of CO₂e</v>
      </c>
      <c r="E18" s="160">
        <f>VLOOKUP('Climate and Energy'!$A18,TranslationData!$A:$AB,'Climate and Energy'!E$1,FALSE)</f>
        <v>424827</v>
      </c>
      <c r="F18" s="160">
        <f>VLOOKUP('Climate and Energy'!$A18,TranslationData!$A:$AB,'Climate and Energy'!F$1,FALSE)</f>
        <v>411917</v>
      </c>
      <c r="G18" s="160">
        <f>VLOOKUP('Climate and Energy'!$A18,TranslationData!$A:$AB,'Climate and Energy'!G$1,FALSE)</f>
        <v>426853</v>
      </c>
      <c r="H18" s="160">
        <f>VLOOKUP('Climate and Energy'!$A18,TranslationData!$A:$AB,'Climate and Energy'!H$1,FALSE)</f>
        <v>417482</v>
      </c>
      <c r="I18" s="160">
        <f>VLOOKUP('Climate and Energy'!$A18,TranslationData!$A:$AB,'Climate and Energy'!I$1,FALSE)</f>
        <v>459740</v>
      </c>
      <c r="J18" s="407">
        <f>VLOOKUP('Climate and Energy'!$A18,TranslationData!$A:$AB,'Climate and Energy'!J$1,FALSE)</f>
        <v>488780.79999999999</v>
      </c>
    </row>
    <row r="19" spans="1:15" ht="10.199999999999999" x14ac:dyDescent="0.3">
      <c r="A19" s="190" t="s">
        <v>732</v>
      </c>
      <c r="B19" s="119" t="str">
        <f>IF(Content!$D$6=1,VLOOKUP('Climate and Energy'!$A19,TranslationData!$A:$AB,'Climate and Energy'!B$1,FALSE),VLOOKUP('Climate and Energy'!$A19,TranslationData!$A:$AB,'Climate and Energy'!B$1+14,FALSE))</f>
        <v>Scope 3  (other indirect emissions), including:</v>
      </c>
      <c r="C19" s="118"/>
      <c r="D19" s="24" t="str">
        <f>IF(Content!$D$6=1,VLOOKUP('Climate and Energy'!$A19,TranslationData!$A:$AB,'Climate and Energy'!D$1,FALSE),VLOOKUP('Climate and Energy'!$A19,TranslationData!$A:$AB,'Climate and Energy'!D$1+14,FALSE))</f>
        <v>t of CO₂e</v>
      </c>
      <c r="E19" s="21" t="str">
        <f>VLOOKUP('Climate and Energy'!$A19,TranslationData!$A:$AB,'Climate and Energy'!E$1,FALSE)</f>
        <v>N/A</v>
      </c>
      <c r="F19" s="21" t="str">
        <f>VLOOKUP('Climate and Energy'!$A19,TranslationData!$A:$AB,'Climate and Energy'!F$1,FALSE)</f>
        <v>N/A</v>
      </c>
      <c r="G19" s="21">
        <f>VLOOKUP('Climate and Energy'!$A19,TranslationData!$A:$AB,'Climate and Energy'!G$1,FALSE)</f>
        <v>206165</v>
      </c>
      <c r="H19" s="21">
        <f>VLOOKUP('Climate and Energy'!$A19,TranslationData!$A:$AB,'Climate and Energy'!H$1,FALSE)</f>
        <v>168235</v>
      </c>
      <c r="I19" s="21">
        <f>VLOOKUP('Climate and Energy'!$A19,TranslationData!$A:$AB,'Climate and Energy'!I$1,FALSE)</f>
        <v>230289</v>
      </c>
      <c r="J19" s="378">
        <f>VLOOKUP('Climate and Energy'!$A19,TranslationData!$A:$AB,'Climate and Energy'!J$1,FALSE)</f>
        <v>233194</v>
      </c>
      <c r="K19" s="115"/>
      <c r="L19" s="115"/>
      <c r="M19" s="115"/>
      <c r="N19" s="115"/>
      <c r="O19" s="115"/>
    </row>
    <row r="20" spans="1:15" ht="10.199999999999999" x14ac:dyDescent="0.3">
      <c r="A20" s="190" t="s">
        <v>743</v>
      </c>
      <c r="B20" s="121" t="str">
        <f>IF(Content!$D$6=1,VLOOKUP('Climate and Energy'!$A20,TranslationData!$A:$AB,'Climate and Energy'!B$1,FALSE),VLOOKUP('Climate and Energy'!$A20,TranslationData!$A:$AB,'Climate and Energy'!B$1+14,FALSE))</f>
        <v>Upstream</v>
      </c>
      <c r="C20" s="114"/>
      <c r="D20" s="24" t="str">
        <f>IF(Content!$D$6=1,VLOOKUP('Climate and Energy'!$A20,TranslationData!$A:$AB,'Climate and Energy'!D$1,FALSE),VLOOKUP('Climate and Energy'!$A20,TranslationData!$A:$AB,'Climate and Energy'!D$1+14,FALSE))</f>
        <v>t of CO₂e</v>
      </c>
      <c r="E20" s="21" t="str">
        <f>VLOOKUP('Climate and Energy'!$A20,TranslationData!$A:$AB,'Climate and Energy'!E$1,FALSE)</f>
        <v>N/A</v>
      </c>
      <c r="F20" s="21" t="str">
        <f>VLOOKUP('Climate and Energy'!$A20,TranslationData!$A:$AB,'Climate and Energy'!F$1,FALSE)</f>
        <v>N/A</v>
      </c>
      <c r="G20" s="21">
        <f>VLOOKUP('Climate and Energy'!$A20,TranslationData!$A:$AB,'Climate and Energy'!G$1,FALSE)</f>
        <v>181872</v>
      </c>
      <c r="H20" s="21">
        <f>VLOOKUP('Climate and Energy'!$A20,TranslationData!$A:$AB,'Climate and Energy'!H$1,FALSE)</f>
        <v>150131</v>
      </c>
      <c r="I20" s="21">
        <f>VLOOKUP('Climate and Energy'!$A20,TranslationData!$A:$AB,'Climate and Energy'!I$1,FALSE)</f>
        <v>190530</v>
      </c>
      <c r="J20" s="378">
        <f>VLOOKUP('Climate and Energy'!$A20,TranslationData!$A:$AB,'Climate and Energy'!J$1,FALSE)</f>
        <v>193109</v>
      </c>
      <c r="K20" s="115"/>
      <c r="L20" s="115"/>
      <c r="M20" s="115"/>
      <c r="N20" s="115"/>
      <c r="O20" s="115"/>
    </row>
    <row r="21" spans="1:15" ht="10.199999999999999" x14ac:dyDescent="0.3">
      <c r="A21" s="190" t="s">
        <v>745</v>
      </c>
      <c r="B21" s="120" t="str">
        <f>IF(Content!$D$6=1,VLOOKUP('Climate and Energy'!$A21,TranslationData!$A:$AB,'Climate and Energy'!B$1,FALSE),VLOOKUP('Climate and Energy'!$A21,TranslationData!$A:$AB,'Climate and Energy'!B$1+14,FALSE))</f>
        <v>Fuel and energy-related activities (not included in Scopes 1 or 2)</v>
      </c>
      <c r="C21" s="115"/>
      <c r="D21" s="115" t="str">
        <f>IF(Content!$D$6=1,VLOOKUP('Climate and Energy'!$A21,TranslationData!$A:$AB,'Climate and Energy'!D$1,FALSE),VLOOKUP('Climate and Energy'!$A21,TranslationData!$A:$AB,'Climate and Energy'!D$1+14,FALSE))</f>
        <v>t of CO₂e</v>
      </c>
      <c r="E21" s="115" t="str">
        <f>VLOOKUP('Climate and Energy'!$A21,TranslationData!$A:$AB,'Climate and Energy'!E$1,FALSE)</f>
        <v>N/A</v>
      </c>
      <c r="F21" s="115" t="str">
        <f>VLOOKUP('Climate and Energy'!$A21,TranslationData!$A:$AB,'Climate and Energy'!F$1,FALSE)</f>
        <v>N/A</v>
      </c>
      <c r="G21" s="115">
        <f>VLOOKUP('Climate and Energy'!$A21,TranslationData!$A:$AB,'Climate and Energy'!G$1,FALSE)</f>
        <v>113015</v>
      </c>
      <c r="H21" s="115">
        <f>VLOOKUP('Climate and Energy'!$A21,TranslationData!$A:$AB,'Climate and Energy'!H$1,FALSE)</f>
        <v>107898</v>
      </c>
      <c r="I21" s="115">
        <f>VLOOKUP('Climate and Energy'!$A21,TranslationData!$A:$AB,'Climate and Energy'!I$1,FALSE)</f>
        <v>120977</v>
      </c>
      <c r="J21" s="379">
        <f>VLOOKUP('Climate and Energy'!$A21,TranslationData!$A:$AB,'Climate and Energy'!J$1,FALSE)</f>
        <v>126710</v>
      </c>
      <c r="K21" s="115"/>
      <c r="L21" s="115"/>
      <c r="M21" s="115"/>
      <c r="N21" s="115"/>
      <c r="O21" s="115"/>
    </row>
    <row r="22" spans="1:15" ht="10.199999999999999" x14ac:dyDescent="0.3">
      <c r="A22" s="190" t="s">
        <v>746</v>
      </c>
      <c r="B22" s="120" t="str">
        <f>IF(Content!$D$6=1,VLOOKUP('Climate and Energy'!$A22,TranslationData!$A:$AB,'Climate and Energy'!B$1,FALSE),VLOOKUP('Climate and Energy'!$A22,TranslationData!$A:$AB,'Climate and Energy'!B$1+14,FALSE))</f>
        <v>Purchased goods</v>
      </c>
      <c r="C22" s="115"/>
      <c r="D22" s="25" t="str">
        <f>IF(Content!$D$6=1,VLOOKUP('Climate and Energy'!$A22,TranslationData!$A:$AB,'Climate and Energy'!D$1,FALSE),VLOOKUP('Climate and Energy'!$A22,TranslationData!$A:$AB,'Climate and Energy'!D$1+14,FALSE))</f>
        <v>t of CO₂e</v>
      </c>
      <c r="E22" s="115" t="str">
        <f>VLOOKUP('Climate and Energy'!$A22,TranslationData!$A:$AB,'Climate and Energy'!E$1,FALSE)</f>
        <v>N/A</v>
      </c>
      <c r="F22" s="115" t="str">
        <f>VLOOKUP('Climate and Energy'!$A22,TranslationData!$A:$AB,'Climate and Energy'!F$1,FALSE)</f>
        <v>N/A</v>
      </c>
      <c r="G22" s="115">
        <f>VLOOKUP('Climate and Energy'!$A22,TranslationData!$A:$AB,'Climate and Energy'!G$1,FALSE)</f>
        <v>42312</v>
      </c>
      <c r="H22" s="115">
        <f>VLOOKUP('Climate and Energy'!$A22,TranslationData!$A:$AB,'Climate and Energy'!H$1,FALSE)</f>
        <v>40397</v>
      </c>
      <c r="I22" s="115">
        <f>VLOOKUP('Climate and Energy'!$A22,TranslationData!$A:$AB,'Climate and Energy'!I$1,FALSE)</f>
        <v>51168</v>
      </c>
      <c r="J22" s="379">
        <f>VLOOKUP('Climate and Energy'!$A22,TranslationData!$A:$AB,'Climate and Energy'!J$1,FALSE)</f>
        <v>52966</v>
      </c>
      <c r="K22" s="115"/>
      <c r="L22" s="115"/>
      <c r="M22" s="115"/>
      <c r="N22" s="115"/>
      <c r="O22" s="115"/>
    </row>
    <row r="23" spans="1:15" ht="10.199999999999999" x14ac:dyDescent="0.3">
      <c r="A23" s="190" t="s">
        <v>747</v>
      </c>
      <c r="B23" s="120" t="str">
        <f>IF(Content!$D$6=1,VLOOKUP('Climate and Energy'!$A23,TranslationData!$A:$AB,'Climate and Energy'!B$1,FALSE),VLOOKUP('Climate and Energy'!$A23,TranslationData!$A:$AB,'Climate and Energy'!B$1+14,FALSE))</f>
        <v>Capital goods</v>
      </c>
      <c r="C23" s="113"/>
      <c r="D23" s="25" t="str">
        <f>IF(Content!$D$6=1,VLOOKUP('Climate and Energy'!$A23,TranslationData!$A:$AB,'Climate and Energy'!D$1,FALSE),VLOOKUP('Climate and Energy'!$A23,TranslationData!$A:$AB,'Climate and Energy'!D$1+14,FALSE))</f>
        <v>t of CO₂e</v>
      </c>
      <c r="E23" s="115" t="str">
        <f>VLOOKUP('Climate and Energy'!$A23,TranslationData!$A:$AB,'Climate and Energy'!E$1,FALSE)</f>
        <v>N/A</v>
      </c>
      <c r="F23" s="115" t="str">
        <f>VLOOKUP('Climate and Energy'!$A23,TranslationData!$A:$AB,'Climate and Energy'!F$1,FALSE)</f>
        <v>N/A</v>
      </c>
      <c r="G23" s="115">
        <f>VLOOKUP('Climate and Energy'!$A23,TranslationData!$A:$AB,'Climate and Energy'!G$1,FALSE)</f>
        <v>30</v>
      </c>
      <c r="H23" s="115">
        <f>VLOOKUP('Climate and Energy'!$A23,TranslationData!$A:$AB,'Climate and Energy'!H$1,FALSE)</f>
        <v>27</v>
      </c>
      <c r="I23" s="115">
        <f>VLOOKUP('Climate and Energy'!$A23,TranslationData!$A:$AB,'Climate and Energy'!I$1,FALSE)</f>
        <v>8</v>
      </c>
      <c r="J23" s="379">
        <f>VLOOKUP('Climate and Energy'!$A23,TranslationData!$A:$AB,'Climate and Energy'!J$1,FALSE)</f>
        <v>8</v>
      </c>
      <c r="K23" s="115"/>
      <c r="L23" s="115"/>
      <c r="M23" s="115"/>
      <c r="N23" s="115"/>
      <c r="O23" s="115"/>
    </row>
    <row r="24" spans="1:15" ht="10.199999999999999" x14ac:dyDescent="0.3">
      <c r="A24" s="190" t="s">
        <v>748</v>
      </c>
      <c r="B24" s="120" t="str">
        <f>IF(Content!$D$6=1,VLOOKUP('Climate and Energy'!$A24,TranslationData!$A:$AB,'Climate and Energy'!B$1,FALSE),VLOOKUP('Climate and Energy'!$A24,TranslationData!$A:$AB,'Climate and Energy'!B$1+14,FALSE))</f>
        <v>Upstream transportation and distribution</v>
      </c>
      <c r="C24" s="118"/>
      <c r="D24" s="25" t="str">
        <f>IF(Content!$D$6=1,VLOOKUP('Climate and Energy'!$A24,TranslationData!$A:$AB,'Climate and Energy'!D$1,FALSE),VLOOKUP('Climate and Energy'!$A24,TranslationData!$A:$AB,'Climate and Energy'!D$1+14,FALSE))</f>
        <v>t of CO₂e</v>
      </c>
      <c r="E24" s="115" t="str">
        <f>VLOOKUP('Climate and Energy'!$A24,TranslationData!$A:$AB,'Climate and Energy'!E$1,FALSE)</f>
        <v>N/A</v>
      </c>
      <c r="F24" s="115" t="str">
        <f>VLOOKUP('Climate and Energy'!$A24,TranslationData!$A:$AB,'Climate and Energy'!F$1,FALSE)</f>
        <v>N/A</v>
      </c>
      <c r="G24" s="115">
        <f>VLOOKUP('Climate and Energy'!$A24,TranslationData!$A:$AB,'Climate and Energy'!G$1,FALSE)</f>
        <v>26307</v>
      </c>
      <c r="H24" s="115">
        <f>VLOOKUP('Climate and Energy'!$A24,TranslationData!$A:$AB,'Climate and Energy'!H$1,FALSE)</f>
        <v>1681</v>
      </c>
      <c r="I24" s="115">
        <f>VLOOKUP('Climate and Energy'!$A24,TranslationData!$A:$AB,'Climate and Energy'!I$1,FALSE)</f>
        <v>18080</v>
      </c>
      <c r="J24" s="379">
        <f>VLOOKUP('Climate and Energy'!$A24,TranslationData!$A:$AB,'Climate and Energy'!J$1,FALSE)</f>
        <v>13217</v>
      </c>
      <c r="K24" s="115"/>
      <c r="L24" s="115"/>
      <c r="M24" s="115"/>
      <c r="N24" s="115"/>
      <c r="O24" s="115"/>
    </row>
    <row r="25" spans="1:15" ht="10.199999999999999" x14ac:dyDescent="0.3">
      <c r="A25" s="190" t="s">
        <v>749</v>
      </c>
      <c r="B25" s="120" t="str">
        <f>IF(Content!$D$6=1,VLOOKUP('Climate and Energy'!$A25,TranslationData!$A:$AB,'Climate and Energy'!B$1,FALSE),VLOOKUP('Climate and Energy'!$A25,TranslationData!$A:$AB,'Climate and Energy'!B$1+14,FALSE))</f>
        <v>Business travel</v>
      </c>
      <c r="C25" s="114"/>
      <c r="D25" s="24" t="str">
        <f>IF(Content!$D$6=1,VLOOKUP('Climate and Energy'!$A25,TranslationData!$A:$AB,'Climate and Energy'!D$1,FALSE),VLOOKUP('Climate and Energy'!$A25,TranslationData!$A:$AB,'Climate and Energy'!D$1+14,FALSE))</f>
        <v>t of CO₂e</v>
      </c>
      <c r="E25" s="115" t="str">
        <f>VLOOKUP('Climate and Energy'!$A25,TranslationData!$A:$AB,'Climate and Energy'!E$1,FALSE)</f>
        <v>N/A</v>
      </c>
      <c r="F25" s="115" t="str">
        <f>VLOOKUP('Climate and Energy'!$A25,TranslationData!$A:$AB,'Climate and Energy'!F$1,FALSE)</f>
        <v>N/A</v>
      </c>
      <c r="G25" s="115" t="str">
        <f>VLOOKUP('Climate and Energy'!$A25,TranslationData!$A:$AB,'Climate and Energy'!G$1,FALSE)</f>
        <v>n/a</v>
      </c>
      <c r="H25" s="115" t="str">
        <f>VLOOKUP('Climate and Energy'!$A25,TranslationData!$A:$AB,'Climate and Energy'!H$1,FALSE)</f>
        <v>n/a</v>
      </c>
      <c r="I25" s="115">
        <f>VLOOKUP('Climate and Energy'!$A25,TranslationData!$A:$AB,'Climate and Energy'!I$1,FALSE)</f>
        <v>140</v>
      </c>
      <c r="J25" s="379">
        <f>VLOOKUP('Climate and Energy'!$A25,TranslationData!$A:$AB,'Climate and Energy'!J$1,FALSE)</f>
        <v>87</v>
      </c>
      <c r="K25" s="115"/>
      <c r="L25" s="115"/>
      <c r="M25" s="115"/>
      <c r="N25" s="115"/>
      <c r="O25" s="115"/>
    </row>
    <row r="26" spans="1:15" ht="10.199999999999999" x14ac:dyDescent="0.3">
      <c r="A26" s="190" t="s">
        <v>750</v>
      </c>
      <c r="B26" s="120" t="str">
        <f>IF(Content!$D$6=1,VLOOKUP('Climate and Energy'!$A26,TranslationData!$A:$AB,'Climate and Energy'!B$1,FALSE),VLOOKUP('Climate and Energy'!$A26,TranslationData!$A:$AB,'Climate and Energy'!B$1+14,FALSE))</f>
        <v>Employee commuting</v>
      </c>
      <c r="C26" s="114"/>
      <c r="D26" s="115" t="str">
        <f>IF(Content!$D$6=1,VLOOKUP('Climate and Energy'!$A26,TranslationData!$A:$AB,'Climate and Energy'!D$1,FALSE),VLOOKUP('Climate and Energy'!$A26,TranslationData!$A:$AB,'Climate and Energy'!D$1+14,FALSE))</f>
        <v>t of CO₂e</v>
      </c>
      <c r="E26" s="115" t="str">
        <f>VLOOKUP('Climate and Energy'!$A26,TranslationData!$A:$AB,'Climate and Energy'!E$1,FALSE)</f>
        <v>N/A</v>
      </c>
      <c r="F26" s="115" t="str">
        <f>VLOOKUP('Climate and Energy'!$A26,TranslationData!$A:$AB,'Climate and Energy'!F$1,FALSE)</f>
        <v>N/A</v>
      </c>
      <c r="G26" s="115">
        <f>VLOOKUP('Climate and Energy'!$A26,TranslationData!$A:$AB,'Climate and Energy'!G$1,FALSE)</f>
        <v>208</v>
      </c>
      <c r="H26" s="115">
        <f>VLOOKUP('Climate and Energy'!$A26,TranslationData!$A:$AB,'Climate and Energy'!H$1,FALSE)</f>
        <v>128</v>
      </c>
      <c r="I26" s="115">
        <f>VLOOKUP('Climate and Energy'!$A26,TranslationData!$A:$AB,'Climate and Energy'!I$1,FALSE)</f>
        <v>158</v>
      </c>
      <c r="J26" s="379">
        <f>VLOOKUP('Climate and Energy'!$A26,TranslationData!$A:$AB,'Climate and Energy'!J$1,FALSE)</f>
        <v>121</v>
      </c>
      <c r="K26" s="115"/>
      <c r="L26" s="115"/>
      <c r="M26" s="115"/>
      <c r="N26" s="115"/>
      <c r="O26" s="115"/>
    </row>
    <row r="27" spans="1:15" ht="10.199999999999999" x14ac:dyDescent="0.3">
      <c r="A27" s="190" t="s">
        <v>744</v>
      </c>
      <c r="B27" s="121" t="str">
        <f>IF(Content!$D$6=1,VLOOKUP('Climate and Energy'!$A27,TranslationData!$A:$AB,'Climate and Energy'!B$1,FALSE),VLOOKUP('Climate and Energy'!$A27,TranslationData!$A:$AB,'Climate and Energy'!B$1+14,FALSE))</f>
        <v>Downstream</v>
      </c>
      <c r="C27" s="114"/>
      <c r="D27" s="24" t="str">
        <f>IF(Content!$D$6=1,VLOOKUP('Climate and Energy'!$A27,TranslationData!$A:$AB,'Climate and Energy'!D$1,FALSE),VLOOKUP('Climate and Energy'!$A27,TranslationData!$A:$AB,'Climate and Energy'!D$1+14,FALSE))</f>
        <v>t of CO₂e</v>
      </c>
      <c r="E27" s="21" t="str">
        <f>VLOOKUP('Climate and Energy'!$A27,TranslationData!$A:$AB,'Climate and Energy'!E$1,FALSE)</f>
        <v>N/A</v>
      </c>
      <c r="F27" s="21" t="str">
        <f>VLOOKUP('Climate and Energy'!$A27,TranslationData!$A:$AB,'Climate and Energy'!F$1,FALSE)</f>
        <v>N/A</v>
      </c>
      <c r="G27" s="21">
        <f>VLOOKUP('Climate and Energy'!$A27,TranslationData!$A:$AB,'Climate and Energy'!G$1,FALSE)</f>
        <v>24294</v>
      </c>
      <c r="H27" s="21">
        <f>VLOOKUP('Climate and Energy'!$A27,TranslationData!$A:$AB,'Climate and Energy'!H$1,FALSE)</f>
        <v>18104</v>
      </c>
      <c r="I27" s="21">
        <f>VLOOKUP('Climate and Energy'!$A27,TranslationData!$A:$AB,'Climate and Energy'!I$1,FALSE)</f>
        <v>39759</v>
      </c>
      <c r="J27" s="378">
        <f>VLOOKUP('Climate and Energy'!$A27,TranslationData!$A:$AB,'Climate and Energy'!J$1,FALSE)</f>
        <v>40085</v>
      </c>
      <c r="K27" s="115"/>
      <c r="L27" s="115"/>
      <c r="M27" s="115"/>
      <c r="N27" s="115"/>
      <c r="O27" s="115"/>
    </row>
    <row r="28" spans="1:15" ht="10.199999999999999" x14ac:dyDescent="0.3">
      <c r="A28" s="190" t="s">
        <v>751</v>
      </c>
      <c r="B28" s="120" t="str">
        <f>IF(Content!$D$6=1,VLOOKUP('Climate and Energy'!$A28,TranslationData!$A:$AB,'Climate and Energy'!B$1,FALSE),VLOOKUP('Climate and Energy'!$A28,TranslationData!$A:$AB,'Climate and Energy'!B$1+14,FALSE))</f>
        <v>Downstream transportation and distribution</v>
      </c>
      <c r="C28" s="114"/>
      <c r="D28" s="115" t="str">
        <f>IF(Content!$D$6=1,VLOOKUP('Climate and Energy'!$A28,TranslationData!$A:$AB,'Climate and Energy'!D$1,FALSE),VLOOKUP('Climate and Energy'!$A28,TranslationData!$A:$AB,'Climate and Energy'!D$1+14,FALSE))</f>
        <v>t of CO₂e</v>
      </c>
      <c r="E28" s="115" t="str">
        <f>VLOOKUP('Climate and Energy'!$A28,TranslationData!$A:$AB,'Climate and Energy'!E$1,FALSE)</f>
        <v>N/A</v>
      </c>
      <c r="F28" s="115" t="str">
        <f>VLOOKUP('Climate and Energy'!$A28,TranslationData!$A:$AB,'Climate and Energy'!F$1,FALSE)</f>
        <v>N/A</v>
      </c>
      <c r="G28" s="115">
        <f>VLOOKUP('Climate and Energy'!$A28,TranslationData!$A:$AB,'Climate and Energy'!G$1,FALSE)</f>
        <v>13543</v>
      </c>
      <c r="H28" s="115">
        <f>VLOOKUP('Climate and Energy'!$A28,TranslationData!$A:$AB,'Climate and Energy'!H$1,FALSE)</f>
        <v>11045</v>
      </c>
      <c r="I28" s="115">
        <f>VLOOKUP('Climate and Energy'!$A28,TranslationData!$A:$AB,'Climate and Energy'!I$1,FALSE)</f>
        <v>12112</v>
      </c>
      <c r="J28" s="379">
        <f>VLOOKUP('Climate and Energy'!$A28,TranslationData!$A:$AB,'Climate and Energy'!J$1,FALSE)</f>
        <v>12587</v>
      </c>
      <c r="K28" s="115"/>
      <c r="L28" s="115"/>
      <c r="M28" s="115"/>
      <c r="N28" s="115"/>
      <c r="O28" s="115"/>
    </row>
    <row r="29" spans="1:15" ht="10.199999999999999" x14ac:dyDescent="0.3">
      <c r="A29" s="190" t="s">
        <v>752</v>
      </c>
      <c r="B29" s="120" t="str">
        <f>IF(Content!$D$6=1,VLOOKUP('Climate and Energy'!$A29,TranslationData!$A:$AB,'Climate and Energy'!B$1,FALSE),VLOOKUP('Climate and Energy'!$A29,TranslationData!$A:$AB,'Climate and Energy'!B$1+14,FALSE))</f>
        <v>Processing of sold products</v>
      </c>
      <c r="C29" s="114"/>
      <c r="D29" s="115" t="str">
        <f>IF(Content!$D$6=1,VLOOKUP('Climate and Energy'!$A29,TranslationData!$A:$AB,'Climate and Energy'!D$1,FALSE),VLOOKUP('Climate and Energy'!$A29,TranslationData!$A:$AB,'Climate and Energy'!D$1+14,FALSE))</f>
        <v>t of CO₂e</v>
      </c>
      <c r="E29" s="115" t="str">
        <f>VLOOKUP('Climate and Energy'!$A29,TranslationData!$A:$AB,'Climate and Energy'!E$1,FALSE)</f>
        <v>N/A</v>
      </c>
      <c r="F29" s="115" t="str">
        <f>VLOOKUP('Climate and Energy'!$A29,TranslationData!$A:$AB,'Climate and Energy'!F$1,FALSE)</f>
        <v>N/A</v>
      </c>
      <c r="G29" s="115">
        <f>VLOOKUP('Climate and Energy'!$A29,TranslationData!$A:$AB,'Climate and Energy'!G$1,FALSE)</f>
        <v>10751</v>
      </c>
      <c r="H29" s="115">
        <f>VLOOKUP('Climate and Energy'!$A29,TranslationData!$A:$AB,'Climate and Energy'!H$1,FALSE)</f>
        <v>7059</v>
      </c>
      <c r="I29" s="115">
        <f>VLOOKUP('Climate and Energy'!$A29,TranslationData!$A:$AB,'Climate and Energy'!I$1,FALSE)</f>
        <v>27646</v>
      </c>
      <c r="J29" s="379">
        <f>VLOOKUP('Climate and Energy'!$A29,TranslationData!$A:$AB,'Climate and Energy'!J$1,FALSE)</f>
        <v>27498</v>
      </c>
      <c r="K29" s="115"/>
      <c r="L29" s="115"/>
      <c r="M29" s="115"/>
      <c r="N29" s="115"/>
      <c r="O29" s="115"/>
    </row>
    <row r="30" spans="1:15" ht="10.199999999999999" x14ac:dyDescent="0.2">
      <c r="A30" s="203" t="s">
        <v>733</v>
      </c>
      <c r="B30" s="161" t="str">
        <f>IF(Content!$D$6=1,VLOOKUP('Climate and Energy'!$A30,TranslationData!$A:$AB,'Climate and Energy'!B$1,FALSE),VLOOKUP('Climate and Energy'!$A30,TranslationData!$A:$AB,'Climate and Energy'!B$1+14,FALSE))</f>
        <v>GHG Intensity (scope 1 + scope 2)</v>
      </c>
      <c r="C30" s="162"/>
      <c r="D30" s="160" t="str">
        <f>IF(Content!$D$6=1,VLOOKUP('Climate and Energy'!$A30,TranslationData!$A:$AB,'Climate and Energy'!D$1,FALSE),VLOOKUP('Climate and Energy'!$A30,TranslationData!$A:$AB,'Climate and Energy'!D$1+14,FALSE))</f>
        <v>kg of CO₂e per oz of GE</v>
      </c>
      <c r="E30" s="160">
        <f>VLOOKUP('Climate and Energy'!$A30,TranslationData!$A:$AB,'Climate and Energy'!E$1,FALSE)</f>
        <v>855</v>
      </c>
      <c r="F30" s="160">
        <f>VLOOKUP('Climate and Energy'!$A30,TranslationData!$A:$AB,'Climate and Energy'!F$1,FALSE)</f>
        <v>762</v>
      </c>
      <c r="G30" s="160">
        <f>VLOOKUP('Climate and Energy'!$A30,TranslationData!$A:$AB,'Climate and Energy'!G$1,FALSE)</f>
        <v>765</v>
      </c>
      <c r="H30" s="160">
        <f>VLOOKUP('Climate and Energy'!$A30,TranslationData!$A:$AB,'Climate and Energy'!H$1,FALSE)</f>
        <v>772</v>
      </c>
      <c r="I30" s="160">
        <f>VLOOKUP('Climate and Energy'!$A30,TranslationData!$A:$AB,'Climate and Energy'!I$1,FALSE)</f>
        <v>947</v>
      </c>
      <c r="J30" s="407">
        <f>VLOOKUP('Climate and Energy'!$A30,TranslationData!$A:$AB,'Climate and Energy'!J$1,FALSE)</f>
        <v>998</v>
      </c>
      <c r="K30" s="115"/>
      <c r="L30" s="115"/>
      <c r="M30" s="115"/>
      <c r="N30" s="115"/>
      <c r="O30" s="115"/>
    </row>
    <row r="31" spans="1:15" ht="11.25" customHeight="1" x14ac:dyDescent="0.3">
      <c r="A31" s="190"/>
      <c r="B31" s="22"/>
      <c r="C31" s="17"/>
      <c r="D31" s="115"/>
      <c r="E31" s="18"/>
      <c r="F31" s="18"/>
    </row>
    <row r="32" spans="1:15" s="115" customFormat="1" ht="24.9" customHeight="1" x14ac:dyDescent="0.25">
      <c r="A32" s="190" t="s">
        <v>1972</v>
      </c>
      <c r="B32" s="275" t="str">
        <f>IF(Content!$D$6=1,VLOOKUP('Climate and Energy'!$A32,TranslationData!$A:$AB,'Climate and Energy'!B$1,FALSE),VLOOKUP('Climate and Energy'!$A32,TranslationData!$A:$AB,'Climate and Energy'!B$1+14,FALSE))</f>
        <v>Energy consumption by source</v>
      </c>
      <c r="C32" s="272"/>
      <c r="D32" s="172"/>
      <c r="E32" s="272"/>
      <c r="F32" s="272"/>
      <c r="G32" s="272"/>
      <c r="H32" s="276"/>
      <c r="I32" s="444" t="s">
        <v>2044</v>
      </c>
      <c r="J32" s="444"/>
    </row>
    <row r="33" spans="1:10" s="115" customFormat="1" ht="11.25" customHeight="1" x14ac:dyDescent="0.2">
      <c r="A33" s="190" t="s">
        <v>1973</v>
      </c>
      <c r="B33" s="262" t="str">
        <f>IF(Content!$D$6=1,VLOOKUP('Climate and Energy'!$A33,TranslationData!$A:$AB,'Climate and Energy'!B$1,FALSE),VLOOKUP('Climate and Energy'!$A33,TranslationData!$A:$AB,'Climate and Energy'!B$1+14,FALSE))</f>
        <v>Diesel, including:</v>
      </c>
      <c r="C33" s="262"/>
      <c r="D33" s="165" t="str">
        <f>IF(Content!$D$6=1,VLOOKUP('Climate and Energy'!$A33,TranslationData!$A:$AB,'Climate and Energy'!D$1,FALSE),VLOOKUP('Climate and Energy'!$A33,TranslationData!$A:$AB,'Climate and Energy'!D$1+14,FALSE))</f>
        <v>GJ</v>
      </c>
      <c r="E33" s="73">
        <f>VLOOKUP('Climate and Energy'!$A33,TranslationData!$A:$AB,'Climate and Energy'!E$1,FALSE)</f>
        <v>2215273</v>
      </c>
      <c r="F33" s="73">
        <f>VLOOKUP('Climate and Energy'!$A33,TranslationData!$A:$AB,'Climate and Energy'!F$1,FALSE)</f>
        <v>2352823</v>
      </c>
      <c r="G33" s="115">
        <f>VLOOKUP('Climate and Energy'!$A33,TranslationData!$A:$AB,'Climate and Energy'!G$1,FALSE)</f>
        <v>2476061</v>
      </c>
      <c r="H33" s="115">
        <f>VLOOKUP('Climate and Energy'!$A33,TranslationData!$A:$AB,'Climate and Energy'!H$1,FALSE)</f>
        <v>2566682</v>
      </c>
      <c r="I33" s="115">
        <f>VLOOKUP('Climate and Energy'!$A33,TranslationData!$A:$AB,'Climate and Energy'!I$1,FALSE)</f>
        <v>2632462</v>
      </c>
      <c r="J33" s="379">
        <f>VLOOKUP('Climate and Energy'!$A33,TranslationData!$A:$AB,'Climate and Energy'!J$1,FALSE)</f>
        <v>3013545</v>
      </c>
    </row>
    <row r="34" spans="1:10" s="115" customFormat="1" ht="11.25" customHeight="1" x14ac:dyDescent="0.2">
      <c r="A34" s="190" t="s">
        <v>1967</v>
      </c>
      <c r="B34" s="128" t="str">
        <f>IF(Content!$D$6=1,VLOOKUP('Climate and Energy'!$A34,TranslationData!$A:$AB,'Climate and Energy'!B$1,FALSE),VLOOKUP('Climate and Energy'!$A34,TranslationData!$A:$AB,'Climate and Energy'!B$1+14,FALSE))</f>
        <v>Diesel for transport and mobile machinery</v>
      </c>
      <c r="C34" s="262"/>
      <c r="D34" s="165" t="str">
        <f>IF(Content!$D$6=1,VLOOKUP('Climate and Energy'!$A34,TranslationData!$A:$AB,'Climate and Energy'!D$1,FALSE),VLOOKUP('Climate and Energy'!$A34,TranslationData!$A:$AB,'Climate and Energy'!D$1+14,FALSE))</f>
        <v>GJ</v>
      </c>
      <c r="E34" s="73">
        <f>VLOOKUP('Climate and Energy'!$A34,TranslationData!$A:$AB,'Climate and Energy'!E$1,FALSE)</f>
        <v>1800631</v>
      </c>
      <c r="F34" s="73">
        <f>VLOOKUP('Climate and Energy'!$A34,TranslationData!$A:$AB,'Climate and Energy'!F$1,FALSE)</f>
        <v>1972599</v>
      </c>
      <c r="G34" s="115">
        <f>VLOOKUP('Climate and Energy'!$A34,TranslationData!$A:$AB,'Climate and Energy'!G$1,FALSE)</f>
        <v>2136169</v>
      </c>
      <c r="H34" s="115">
        <f>VLOOKUP('Climate and Energy'!$A34,TranslationData!$A:$AB,'Climate and Energy'!H$1,FALSE)</f>
        <v>2261886</v>
      </c>
      <c r="I34" s="115">
        <f>VLOOKUP('Climate and Energy'!$A34,TranslationData!$A:$AB,'Climate and Energy'!I$1,FALSE)</f>
        <v>2321641</v>
      </c>
      <c r="J34" s="379">
        <f>VLOOKUP('Climate and Energy'!$A34,TranslationData!$A:$AB,'Climate and Energy'!J$1,FALSE)</f>
        <v>2644025</v>
      </c>
    </row>
    <row r="35" spans="1:10" s="115" customFormat="1" ht="11.25" customHeight="1" x14ac:dyDescent="0.2">
      <c r="A35" s="190" t="s">
        <v>1968</v>
      </c>
      <c r="B35" s="128" t="str">
        <f>IF(Content!$D$6=1,VLOOKUP('Climate and Energy'!$A35,TranslationData!$A:$AB,'Climate and Energy'!B$1,FALSE),VLOOKUP('Climate and Energy'!$A35,TranslationData!$A:$AB,'Climate and Energy'!B$1+14,FALSE))</f>
        <v>Diesel for electricity generation</v>
      </c>
      <c r="C35" s="262"/>
      <c r="D35" s="165" t="str">
        <f>IF(Content!$D$6=1,VLOOKUP('Climate and Energy'!$A35,TranslationData!$A:$AB,'Climate and Energy'!D$1,FALSE),VLOOKUP('Climate and Energy'!$A35,TranslationData!$A:$AB,'Climate and Energy'!D$1+14,FALSE))</f>
        <v>GJ</v>
      </c>
      <c r="E35" s="73">
        <f>VLOOKUP('Climate and Energy'!$A35,TranslationData!$A:$AB,'Climate and Energy'!E$1,FALSE)</f>
        <v>1424</v>
      </c>
      <c r="F35" s="73">
        <f>VLOOKUP('Climate and Energy'!$A35,TranslationData!$A:$AB,'Climate and Energy'!F$1,FALSE)</f>
        <v>1575</v>
      </c>
      <c r="G35" s="115">
        <f>VLOOKUP('Climate and Energy'!$A35,TranslationData!$A:$AB,'Climate and Energy'!G$1,FALSE)</f>
        <v>1804</v>
      </c>
      <c r="H35" s="115">
        <f>VLOOKUP('Climate and Energy'!$A35,TranslationData!$A:$AB,'Climate and Energy'!H$1,FALSE)</f>
        <v>1689</v>
      </c>
      <c r="I35" s="115">
        <f>VLOOKUP('Climate and Energy'!$A35,TranslationData!$A:$AB,'Climate and Energy'!I$1,FALSE)</f>
        <v>2689</v>
      </c>
      <c r="J35" s="379">
        <f>VLOOKUP('Climate and Energy'!$A35,TranslationData!$A:$AB,'Climate and Energy'!J$1,FALSE)</f>
        <v>5656</v>
      </c>
    </row>
    <row r="36" spans="1:10" s="115" customFormat="1" ht="11.25" customHeight="1" x14ac:dyDescent="0.2">
      <c r="A36" s="190" t="s">
        <v>1969</v>
      </c>
      <c r="B36" s="128" t="str">
        <f>IF(Content!$D$6=1,VLOOKUP('Climate and Energy'!$A36,TranslationData!$A:$AB,'Climate and Energy'!B$1,FALSE),VLOOKUP('Climate and Energy'!$A36,TranslationData!$A:$AB,'Climate and Energy'!B$1+14,FALSE))</f>
        <v>Diesel for heat</v>
      </c>
      <c r="C36" s="262"/>
      <c r="D36" s="165" t="str">
        <f>IF(Content!$D$6=1,VLOOKUP('Climate and Energy'!$A36,TranslationData!$A:$AB,'Climate and Energy'!D$1,FALSE),VLOOKUP('Climate and Energy'!$A36,TranslationData!$A:$AB,'Climate and Energy'!D$1+14,FALSE))</f>
        <v>GJ</v>
      </c>
      <c r="E36" s="73">
        <f>VLOOKUP('Climate and Energy'!$A36,TranslationData!$A:$AB,'Climate and Energy'!E$1,FALSE)</f>
        <v>70757</v>
      </c>
      <c r="F36" s="73">
        <f>VLOOKUP('Climate and Energy'!$A36,TranslationData!$A:$AB,'Climate and Energy'!F$1,FALSE)</f>
        <v>89474</v>
      </c>
      <c r="G36" s="115">
        <f>VLOOKUP('Climate and Energy'!$A36,TranslationData!$A:$AB,'Climate and Energy'!G$1,FALSE)</f>
        <v>77009</v>
      </c>
      <c r="H36" s="115">
        <f>VLOOKUP('Climate and Energy'!$A36,TranslationData!$A:$AB,'Climate and Energy'!H$1,FALSE)</f>
        <v>63824</v>
      </c>
      <c r="I36" s="115">
        <f>VLOOKUP('Climate and Energy'!$A36,TranslationData!$A:$AB,'Climate and Energy'!I$1,FALSE)</f>
        <v>62390</v>
      </c>
      <c r="J36" s="379">
        <f>VLOOKUP('Climate and Energy'!$A36,TranslationData!$A:$AB,'Climate and Energy'!J$1,FALSE)</f>
        <v>69896</v>
      </c>
    </row>
    <row r="37" spans="1:10" s="115" customFormat="1" ht="11.25" customHeight="1" x14ac:dyDescent="0.2">
      <c r="A37" s="190" t="s">
        <v>1974</v>
      </c>
      <c r="B37" s="262" t="str">
        <f>IF(Content!$D$6=1,VLOOKUP('Climate and Energy'!$A37,TranslationData!$A:$AB,'Climate and Energy'!B$1,FALSE),VLOOKUP('Climate and Energy'!$A37,TranslationData!$A:$AB,'Climate and Energy'!B$1+14,FALSE))</f>
        <v>Electricity purchased²</v>
      </c>
      <c r="C37" s="262"/>
      <c r="D37" s="165" t="str">
        <f>IF(Content!$D$6=1,VLOOKUP('Climate and Energy'!$A37,TranslationData!$A:$AB,'Climate and Energy'!D$1,FALSE),VLOOKUP('Climate and Energy'!$A37,TranslationData!$A:$AB,'Climate and Energy'!D$1+14,FALSE))</f>
        <v>GJ</v>
      </c>
      <c r="E37" s="73">
        <f>VLOOKUP('Climate and Energy'!$A37,TranslationData!$A:$AB,'Climate and Energy'!E$1,FALSE)</f>
        <v>930691</v>
      </c>
      <c r="F37" s="73">
        <f>VLOOKUP('Climate and Energy'!$A37,TranslationData!$A:$AB,'Climate and Energy'!F$1,FALSE)</f>
        <v>975156</v>
      </c>
      <c r="G37" s="115">
        <f>VLOOKUP('Climate and Energy'!$A37,TranslationData!$A:$AB,'Climate and Energy'!G$1,FALSE)</f>
        <v>1022426</v>
      </c>
      <c r="H37" s="115">
        <f>VLOOKUP('Climate and Energy'!$A37,TranslationData!$A:$AB,'Climate and Energy'!H$1,FALSE)</f>
        <v>1042856</v>
      </c>
      <c r="I37" s="115">
        <f>VLOOKUP('Climate and Energy'!$A37,TranslationData!$A:$AB,'Climate and Energy'!I$1,FALSE)</f>
        <v>1048872</v>
      </c>
      <c r="J37" s="379">
        <f>VLOOKUP('Climate and Energy'!$A37,TranslationData!$A:$AB,'Climate and Energy'!J$1,FALSE)</f>
        <v>1064388</v>
      </c>
    </row>
    <row r="38" spans="1:10" s="115" customFormat="1" ht="11.25" customHeight="1" x14ac:dyDescent="0.2">
      <c r="A38" s="190" t="s">
        <v>1970</v>
      </c>
      <c r="B38" s="128" t="str">
        <f>IF(Content!$D$6=1,VLOOKUP('Climate and Energy'!$A38,TranslationData!$A:$AB,'Climate and Energy'!B$1,FALSE),VLOOKUP('Climate and Energy'!$A38,TranslationData!$A:$AB,'Climate and Energy'!B$1+14,FALSE))</f>
        <v>Non-renewable electricity</v>
      </c>
      <c r="C38" s="262"/>
      <c r="D38" s="165" t="str">
        <f>IF(Content!$D$6=1,VLOOKUP('Climate and Energy'!$A38,TranslationData!$A:$AB,'Climate and Energy'!D$1,FALSE),VLOOKUP('Climate and Energy'!$A38,TranslationData!$A:$AB,'Climate and Energy'!D$1+14,FALSE))</f>
        <v>GJ</v>
      </c>
      <c r="E38" s="73">
        <f>VLOOKUP('Climate and Energy'!$A38,TranslationData!$A:$AB,'Climate and Energy'!E$1,FALSE)</f>
        <v>930691</v>
      </c>
      <c r="F38" s="73">
        <f>VLOOKUP('Climate and Energy'!$A38,TranslationData!$A:$AB,'Climate and Energy'!F$1,FALSE)</f>
        <v>881412</v>
      </c>
      <c r="G38" s="115">
        <f>VLOOKUP('Climate and Energy'!$A38,TranslationData!$A:$AB,'Climate and Energy'!G$1,FALSE)</f>
        <v>903494</v>
      </c>
      <c r="H38" s="115">
        <f>VLOOKUP('Climate and Energy'!$A38,TranslationData!$A:$AB,'Climate and Energy'!H$1,FALSE)</f>
        <v>831119</v>
      </c>
      <c r="I38" s="115">
        <f>VLOOKUP('Climate and Energy'!$A38,TranslationData!$A:$AB,'Climate and Energy'!I$1,FALSE)</f>
        <v>964126</v>
      </c>
      <c r="J38" s="379">
        <f>VLOOKUP('Climate and Energy'!$A38,TranslationData!$A:$AB,'Climate and Energy'!J$1,FALSE)</f>
        <v>1064388</v>
      </c>
    </row>
    <row r="39" spans="1:10" s="115" customFormat="1" ht="11.25" customHeight="1" x14ac:dyDescent="0.2">
      <c r="A39" s="190" t="s">
        <v>1971</v>
      </c>
      <c r="B39" s="128" t="str">
        <f>IF(Content!$D$6=1,VLOOKUP('Climate and Energy'!$A39,TranslationData!$A:$AB,'Climate and Energy'!B$1,FALSE),VLOOKUP('Climate and Energy'!$A39,TranslationData!$A:$AB,'Climate and Energy'!B$1+14,FALSE))</f>
        <v>Renewable electricity</v>
      </c>
      <c r="C39" s="262"/>
      <c r="D39" s="165" t="str">
        <f>IF(Content!$D$6=1,VLOOKUP('Climate and Energy'!$A39,TranslationData!$A:$AB,'Climate and Energy'!D$1,FALSE),VLOOKUP('Climate and Energy'!$A39,TranslationData!$A:$AB,'Climate and Energy'!D$1+14,FALSE))</f>
        <v>GJ</v>
      </c>
      <c r="E39" s="115">
        <f>VLOOKUP('Climate and Energy'!$A39,TranslationData!$A:$AB,'Climate and Energy'!E$1,FALSE)</f>
        <v>0</v>
      </c>
      <c r="F39" s="73">
        <f>VLOOKUP('Climate and Energy'!$A39,TranslationData!$A:$AB,'Climate and Energy'!F$1,FALSE)</f>
        <v>93744</v>
      </c>
      <c r="G39" s="115">
        <f>VLOOKUP('Climate and Energy'!$A39,TranslationData!$A:$AB,'Climate and Energy'!G$1,FALSE)</f>
        <v>118932</v>
      </c>
      <c r="H39" s="115">
        <f>VLOOKUP('Climate and Energy'!$A39,TranslationData!$A:$AB,'Climate and Energy'!H$1,FALSE)</f>
        <v>211737</v>
      </c>
      <c r="I39" s="115">
        <f>VLOOKUP('Climate and Energy'!$A39,TranslationData!$A:$AB,'Climate and Energy'!I$1,FALSE)</f>
        <v>84746</v>
      </c>
      <c r="J39" s="379">
        <f>VLOOKUP('Climate and Energy'!$A39,TranslationData!$A:$AB,'Climate and Energy'!J$1,FALSE)</f>
        <v>0</v>
      </c>
    </row>
    <row r="40" spans="1:10" s="115" customFormat="1" ht="11.25" customHeight="1" x14ac:dyDescent="0.2">
      <c r="A40" s="190" t="s">
        <v>1975</v>
      </c>
      <c r="B40" s="262" t="str">
        <f>IF(Content!$D$6=1,VLOOKUP('Climate and Energy'!$A40,TranslationData!$A:$AB,'Climate and Energy'!B$1,FALSE),VLOOKUP('Climate and Energy'!$A40,TranslationData!$A:$AB,'Climate and Energy'!B$1+14,FALSE))</f>
        <v>Coal for heat</v>
      </c>
      <c r="C40" s="262"/>
      <c r="D40" s="165" t="str">
        <f>IF(Content!$D$6=1,VLOOKUP('Climate and Energy'!$A40,TranslationData!$A:$AB,'Climate and Energy'!D$1,FALSE),VLOOKUP('Climate and Energy'!$A40,TranslationData!$A:$AB,'Climate and Energy'!D$1+14,FALSE))</f>
        <v>GJ</v>
      </c>
      <c r="E40" s="73">
        <f>VLOOKUP('Climate and Energy'!$A40,TranslationData!$A:$AB,'Climate and Energy'!E$1,FALSE)</f>
        <v>194562</v>
      </c>
      <c r="F40" s="73">
        <f>VLOOKUP('Climate and Energy'!$A40,TranslationData!$A:$AB,'Climate and Energy'!F$1,FALSE)</f>
        <v>86229</v>
      </c>
      <c r="G40" s="115">
        <f>VLOOKUP('Climate and Energy'!$A40,TranslationData!$A:$AB,'Climate and Energy'!G$1,FALSE)</f>
        <v>86275</v>
      </c>
      <c r="H40" s="115">
        <f>VLOOKUP('Climate and Energy'!$A40,TranslationData!$A:$AB,'Climate and Energy'!H$1,FALSE)</f>
        <v>68797</v>
      </c>
      <c r="I40" s="115">
        <f>VLOOKUP('Climate and Energy'!$A40,TranslationData!$A:$AB,'Climate and Energy'!I$1,FALSE)</f>
        <v>82181</v>
      </c>
      <c r="J40" s="379">
        <f>VLOOKUP('Climate and Energy'!$A40,TranslationData!$A:$AB,'Climate and Energy'!J$1,FALSE)</f>
        <v>83934</v>
      </c>
    </row>
    <row r="41" spans="1:10" s="115" customFormat="1" ht="11.25" customHeight="1" x14ac:dyDescent="0.2">
      <c r="A41" s="190" t="s">
        <v>1976</v>
      </c>
      <c r="B41" s="262" t="str">
        <f>IF(Content!$D$6=1,VLOOKUP('Climate and Energy'!$A41,TranslationData!$A:$AB,'Climate and Energy'!B$1,FALSE),VLOOKUP('Climate and Energy'!$A41,TranslationData!$A:$AB,'Climate and Energy'!B$1+14,FALSE))</f>
        <v>Natural gas for heat</v>
      </c>
      <c r="C41" s="262"/>
      <c r="D41" s="165" t="str">
        <f>IF(Content!$D$6=1,VLOOKUP('Climate and Energy'!$A41,TranslationData!$A:$AB,'Climate and Energy'!D$1,FALSE),VLOOKUP('Climate and Energy'!$A41,TranslationData!$A:$AB,'Climate and Energy'!D$1+14,FALSE))</f>
        <v>GJ</v>
      </c>
      <c r="E41" s="73">
        <f>VLOOKUP('Climate and Energy'!$A41,TranslationData!$A:$AB,'Climate and Energy'!E$1,FALSE)</f>
        <v>6547</v>
      </c>
      <c r="F41" s="73">
        <f>VLOOKUP('Climate and Energy'!$A41,TranslationData!$A:$AB,'Climate and Energy'!F$1,FALSE)</f>
        <v>6117</v>
      </c>
      <c r="G41" s="115">
        <f>VLOOKUP('Climate and Energy'!$A41,TranslationData!$A:$AB,'Climate and Energy'!G$1,FALSE)</f>
        <v>6405</v>
      </c>
      <c r="H41" s="115">
        <f>VLOOKUP('Climate and Energy'!$A41,TranslationData!$A:$AB,'Climate and Energy'!H$1,FALSE)</f>
        <v>6327</v>
      </c>
      <c r="I41" s="115">
        <f>VLOOKUP('Climate and Energy'!$A41,TranslationData!$A:$AB,'Climate and Energy'!I$1,FALSE)</f>
        <v>6080</v>
      </c>
      <c r="J41" s="379">
        <f>VLOOKUP('Climate and Energy'!$A41,TranslationData!$A:$AB,'Climate and Energy'!J$1,FALSE)</f>
        <v>6135</v>
      </c>
    </row>
    <row r="42" spans="1:10" s="115" customFormat="1" ht="11.25" customHeight="1" x14ac:dyDescent="0.2">
      <c r="A42" s="190" t="s">
        <v>1977</v>
      </c>
      <c r="B42" s="262" t="str">
        <f>IF(Content!$D$6=1,VLOOKUP('Climate and Energy'!$A42,TranslationData!$A:$AB,'Climate and Energy'!B$1,FALSE),VLOOKUP('Climate and Energy'!$A42,TranslationData!$A:$AB,'Climate and Energy'!B$1+14,FALSE))</f>
        <v>Petrol</v>
      </c>
      <c r="C42" s="262"/>
      <c r="D42" s="165" t="str">
        <f>IF(Content!$D$6=1,VLOOKUP('Climate and Energy'!$A42,TranslationData!$A:$AB,'Climate and Energy'!D$1,FALSE),VLOOKUP('Climate and Energy'!$A42,TranslationData!$A:$AB,'Climate and Energy'!D$1+14,FALSE))</f>
        <v>GJ</v>
      </c>
      <c r="E42" s="73">
        <f>VLOOKUP('Climate and Energy'!$A42,TranslationData!$A:$AB,'Climate and Energy'!E$1,FALSE)</f>
        <v>14971</v>
      </c>
      <c r="F42" s="73">
        <f>VLOOKUP('Climate and Energy'!$A42,TranslationData!$A:$AB,'Climate and Energy'!F$1,FALSE)</f>
        <v>15824</v>
      </c>
      <c r="G42" s="115">
        <f>VLOOKUP('Climate and Energy'!$A42,TranslationData!$A:$AB,'Climate and Energy'!G$1,FALSE)</f>
        <v>17661</v>
      </c>
      <c r="H42" s="115">
        <f>VLOOKUP('Climate and Energy'!$A42,TranslationData!$A:$AB,'Climate and Energy'!H$1,FALSE)</f>
        <v>19579</v>
      </c>
      <c r="I42" s="115">
        <f>VLOOKUP('Climate and Energy'!$A42,TranslationData!$A:$AB,'Climate and Energy'!I$1,FALSE)</f>
        <v>18267</v>
      </c>
      <c r="J42" s="379">
        <f>VLOOKUP('Climate and Energy'!$A42,TranslationData!$A:$AB,'Climate and Energy'!J$1,FALSE)</f>
        <v>18958</v>
      </c>
    </row>
    <row r="43" spans="1:10" s="115" customFormat="1" ht="11.25" customHeight="1" x14ac:dyDescent="0.2">
      <c r="A43" s="190" t="s">
        <v>1978</v>
      </c>
      <c r="B43" s="262" t="str">
        <f>IF(Content!$D$6=1,VLOOKUP('Climate and Energy'!$A43,TranslationData!$A:$AB,'Climate and Energy'!B$1,FALSE),VLOOKUP('Climate and Energy'!$A43,TranslationData!$A:$AB,'Climate and Energy'!B$1+14,FALSE))</f>
        <v>Waste oils</v>
      </c>
      <c r="C43" s="262"/>
      <c r="D43" s="165" t="str">
        <f>IF(Content!$D$6=1,VLOOKUP('Climate and Energy'!$A43,TranslationData!$A:$AB,'Climate and Energy'!D$1,FALSE),VLOOKUP('Climate and Energy'!$A43,TranslationData!$A:$AB,'Climate and Energy'!D$1+14,FALSE))</f>
        <v>GJ</v>
      </c>
      <c r="E43" s="73">
        <f>VLOOKUP('Climate and Energy'!$A43,TranslationData!$A:$AB,'Climate and Energy'!E$1,FALSE)</f>
        <v>133</v>
      </c>
      <c r="F43" s="115">
        <f>VLOOKUP('Climate and Energy'!$A43,TranslationData!$A:$AB,'Climate and Energy'!F$1,FALSE)</f>
        <v>0</v>
      </c>
      <c r="G43" s="115">
        <f>VLOOKUP('Climate and Energy'!$A43,TranslationData!$A:$AB,'Climate and Energy'!G$1,FALSE)</f>
        <v>0</v>
      </c>
      <c r="H43" s="115">
        <f>VLOOKUP('Climate and Energy'!$A43,TranslationData!$A:$AB,'Climate and Energy'!H$1,FALSE)</f>
        <v>0</v>
      </c>
      <c r="I43" s="115">
        <f>VLOOKUP('Climate and Energy'!$A43,TranslationData!$A:$AB,'Climate and Energy'!I$1,FALSE)</f>
        <v>0</v>
      </c>
      <c r="J43" s="379">
        <f>VLOOKUP('Climate and Energy'!$A43,TranslationData!$A:$AB,'Climate and Energy'!J$1,FALSE)</f>
        <v>0</v>
      </c>
    </row>
    <row r="44" spans="1:10" s="115" customFormat="1" ht="11.25" customHeight="1" x14ac:dyDescent="0.2">
      <c r="A44" s="190" t="s">
        <v>1979</v>
      </c>
      <c r="B44" s="262" t="str">
        <f>IF(Content!$D$6=1,VLOOKUP('Climate and Energy'!$A44,TranslationData!$A:$AB,'Climate and Energy'!B$1,FALSE),VLOOKUP('Climate and Energy'!$A44,TranslationData!$A:$AB,'Climate and Energy'!B$1+14,FALSE))</f>
        <v>Renewable sources (solar)</v>
      </c>
      <c r="C44" s="262"/>
      <c r="D44" s="165" t="str">
        <f>IF(Content!$D$6=1,VLOOKUP('Climate and Energy'!$A44,TranslationData!$A:$AB,'Climate and Energy'!D$1,FALSE),VLOOKUP('Climate and Energy'!$A44,TranslationData!$A:$AB,'Climate and Energy'!D$1+14,FALSE))</f>
        <v>GJ</v>
      </c>
      <c r="E44" s="115">
        <f>VLOOKUP('Climate and Energy'!$A44,TranslationData!$A:$AB,'Climate and Energy'!E$1,FALSE)</f>
        <v>0</v>
      </c>
      <c r="F44" s="73">
        <f>VLOOKUP('Climate and Energy'!$A44,TranslationData!$A:$AB,'Climate and Energy'!F$1,FALSE)</f>
        <v>11</v>
      </c>
      <c r="G44" s="115">
        <f>VLOOKUP('Climate and Energy'!$A44,TranslationData!$A:$AB,'Climate and Energy'!G$1,FALSE)</f>
        <v>16</v>
      </c>
      <c r="H44" s="115">
        <f>VLOOKUP('Climate and Energy'!$A44,TranslationData!$A:$AB,'Climate and Energy'!H$1,FALSE)</f>
        <v>19</v>
      </c>
      <c r="I44" s="115">
        <f>VLOOKUP('Climate and Energy'!$A44,TranslationData!$A:$AB,'Climate and Energy'!I$1,FALSE)</f>
        <v>19</v>
      </c>
      <c r="J44" s="379">
        <f>VLOOKUP('Climate and Energy'!$A44,TranslationData!$A:$AB,'Climate and Energy'!J$1,FALSE)</f>
        <v>19</v>
      </c>
    </row>
    <row r="45" spans="1:10" s="115" customFormat="1" ht="11.25" customHeight="1" x14ac:dyDescent="0.2">
      <c r="A45" s="190" t="s">
        <v>1980</v>
      </c>
      <c r="B45" s="123" t="str">
        <f>IF(Content!$D$6=1,VLOOKUP('Climate and Energy'!$A45,TranslationData!$A:$AB,'Climate and Energy'!B$1,FALSE),VLOOKUP('Climate and Energy'!$A45,TranslationData!$A:$AB,'Climate and Energy'!B$1+14,FALSE))</f>
        <v>Total energy</v>
      </c>
      <c r="C45" s="262"/>
      <c r="D45" s="166" t="str">
        <f>IF(Content!$D$6=1,VLOOKUP('Climate and Energy'!$A45,TranslationData!$A:$AB,'Climate and Energy'!D$1,FALSE),VLOOKUP('Climate and Energy'!$A45,TranslationData!$A:$AB,'Climate and Energy'!D$1+14,FALSE))</f>
        <v>GJ</v>
      </c>
      <c r="E45" s="21">
        <f>VLOOKUP('Climate and Energy'!$A45,TranslationData!$A:$AB,'Climate and Energy'!E$1,FALSE)</f>
        <v>3362177</v>
      </c>
      <c r="F45" s="21">
        <f>VLOOKUP('Climate and Energy'!$A45,TranslationData!$A:$AB,'Climate and Energy'!F$1,FALSE)</f>
        <v>3436160</v>
      </c>
      <c r="G45" s="21">
        <f>VLOOKUP('Climate and Energy'!$A45,TranslationData!$A:$AB,'Climate and Energy'!G$1,FALSE)</f>
        <v>3608844</v>
      </c>
      <c r="H45" s="21">
        <f>VLOOKUP('Climate and Energy'!$A45,TranslationData!$A:$AB,'Climate and Energy'!H$1,FALSE)</f>
        <v>3704260</v>
      </c>
      <c r="I45" s="21">
        <f>VLOOKUP('Climate and Energy'!$A45,TranslationData!$A:$AB,'Climate and Energy'!I$1,FALSE)</f>
        <v>3787881</v>
      </c>
      <c r="J45" s="378">
        <f>VLOOKUP('Climate and Energy'!$A45,TranslationData!$A:$AB,'Climate and Energy'!J$1,FALSE)</f>
        <v>4186979</v>
      </c>
    </row>
    <row r="46" spans="1:10" s="115" customFormat="1" ht="10.199999999999999" x14ac:dyDescent="0.2">
      <c r="A46" s="203" t="s">
        <v>1984</v>
      </c>
      <c r="B46" s="167" t="str">
        <f>IF(Content!$D$6=1,VLOOKUP('Climate and Energy'!$A46,TranslationData!$A:$AB,'Climate and Energy'!B$1,FALSE),VLOOKUP('Climate and Energy'!$A46,TranslationData!$A:$AB,'Climate and Energy'!B$1+14,FALSE))</f>
        <v>Energy intensity</v>
      </c>
      <c r="C46" s="167"/>
      <c r="D46" s="165" t="str">
        <f>IF(Content!$D$6=1,VLOOKUP('Climate and Energy'!$A46,TranslationData!$A:$AB,'Climate and Energy'!D$1,FALSE),VLOOKUP('Climate and Energy'!$A46,TranslationData!$A:$AB,'Climate and Energy'!D$1+14,FALSE))</f>
        <v>GJ per Koz of GE</v>
      </c>
      <c r="E46" s="220">
        <f>VLOOKUP('Climate and Energy'!$A46,TranslationData!$A:$AB,'Climate and Energy'!E$1,FALSE)</f>
        <v>6995</v>
      </c>
      <c r="F46" s="220">
        <f>VLOOKUP('Climate and Energy'!$A46,TranslationData!$A:$AB,'Climate and Energy'!F$1,FALSE)</f>
        <v>6356</v>
      </c>
      <c r="G46" s="164">
        <f>VLOOKUP('Climate and Energy'!$A46,TranslationData!$A:$AB,'Climate and Energy'!G$1,FALSE)</f>
        <v>6470</v>
      </c>
      <c r="H46" s="164">
        <f>VLOOKUP('Climate and Energy'!$A46,TranslationData!$A:$AB,'Climate and Energy'!H$1,FALSE)</f>
        <v>6840</v>
      </c>
      <c r="I46" s="164">
        <f>VLOOKUP('Climate and Energy'!$A46,TranslationData!$A:$AB,'Climate and Energy'!I$1,FALSE)</f>
        <v>7802</v>
      </c>
      <c r="J46" s="386">
        <f>VLOOKUP('Climate and Energy'!$A46,TranslationData!$A:$AB,'Climate and Energy'!J$1,FALSE)</f>
        <v>8553</v>
      </c>
    </row>
    <row r="47" spans="1:10" s="115" customFormat="1" ht="11.25" customHeight="1" x14ac:dyDescent="0.2">
      <c r="A47" s="190" t="s">
        <v>1981</v>
      </c>
      <c r="B47" s="262" t="str">
        <f>IF(Content!$D$6=1,VLOOKUP('Climate and Energy'!$A47,TranslationData!$A:$AB,'Climate and Energy'!B$1,FALSE),VLOOKUP('Climate and Energy'!$A47,TranslationData!$A:$AB,'Climate and Energy'!B$1+14,FALSE))</f>
        <v>Energy intensity dynamics</v>
      </c>
      <c r="C47" s="262"/>
      <c r="D47" s="165" t="str">
        <f>IF(Content!$D$6=1,VLOOKUP('Climate and Energy'!$A47,TranslationData!$A:$AB,'Climate and Energy'!D$1,FALSE),VLOOKUP('Climate and Energy'!$A47,TranslationData!$A:$AB,'Climate and Energy'!D$1+14,FALSE))</f>
        <v>% y-o-y</v>
      </c>
      <c r="E47" s="327" t="str">
        <f>VLOOKUP('Climate and Energy'!$A47,TranslationData!$A:$AB,'Climate and Energy'!E$1,FALSE)</f>
        <v>N/A</v>
      </c>
      <c r="F47" s="360">
        <f>VLOOKUP('Climate and Energy'!$A47,TranslationData!$A:$AB,'Climate and Energy'!F$1,FALSE)</f>
        <v>-9.1350964974982176</v>
      </c>
      <c r="G47" s="361">
        <f>VLOOKUP('Climate and Energy'!$A47,TranslationData!$A:$AB,'Climate and Energy'!G$1,FALSE)</f>
        <v>1.7935808684707455</v>
      </c>
      <c r="H47" s="361">
        <f>VLOOKUP('Climate and Energy'!$A47,TranslationData!$A:$AB,'Climate and Energy'!H$1,FALSE)</f>
        <v>5.7187017001545604</v>
      </c>
      <c r="I47" s="361">
        <f>VLOOKUP('Climate and Energy'!$A47,TranslationData!$A:$AB,'Climate and Energy'!I$1,FALSE)</f>
        <v>14.064327485380112</v>
      </c>
      <c r="J47" s="408">
        <f>VLOOKUP('Climate and Energy'!$A47,TranslationData!$A:$AB,'Climate and Energy'!J$1,FALSE)</f>
        <v>9.6257369905152537</v>
      </c>
    </row>
    <row r="48" spans="1:10" s="115" customFormat="1" ht="11.25" customHeight="1" x14ac:dyDescent="0.3">
      <c r="A48" s="190"/>
      <c r="B48" s="132"/>
      <c r="C48" s="125"/>
      <c r="D48" s="29"/>
      <c r="E48" s="29"/>
      <c r="F48" s="29"/>
    </row>
    <row r="49" spans="1:10" s="115" customFormat="1" ht="24.9" customHeight="1" x14ac:dyDescent="0.25">
      <c r="A49" s="190" t="s">
        <v>1987</v>
      </c>
      <c r="B49" s="275" t="str">
        <f>IF(Content!$D$6=1,VLOOKUP('Climate and Energy'!$A49,TranslationData!$A:$AB,'Climate and Energy'!B$1,FALSE),VLOOKUP('Climate and Energy'!$A49,TranslationData!$A:$AB,'Climate and Energy'!B$1+14,FALSE))</f>
        <v>Electricity and heat consumption by source</v>
      </c>
      <c r="C49" s="272"/>
      <c r="D49" s="172"/>
      <c r="E49" s="272"/>
      <c r="F49" s="272"/>
      <c r="G49" s="272"/>
      <c r="H49" s="276"/>
      <c r="I49" s="444" t="s">
        <v>2044</v>
      </c>
      <c r="J49" s="444"/>
    </row>
    <row r="50" spans="1:10" s="115" customFormat="1" ht="11.25" customHeight="1" x14ac:dyDescent="0.3">
      <c r="A50" s="190" t="s">
        <v>1988</v>
      </c>
      <c r="B50" s="123" t="str">
        <f>IF(Content!$D$6=1,VLOOKUP('Climate and Energy'!$A50,TranslationData!$A:$AB,'Climate and Energy'!B$1,FALSE),VLOOKUP('Climate and Energy'!$A50,TranslationData!$A:$AB,'Climate and Energy'!B$1+14,FALSE))</f>
        <v>Electricity consumption, including:</v>
      </c>
      <c r="C50" s="125"/>
      <c r="D50" s="52" t="str">
        <f>IF(Content!$D$6=1,VLOOKUP('Climate and Energy'!$A50,TranslationData!$A:$AB,'Climate and Energy'!D$1,FALSE),VLOOKUP('Climate and Energy'!$A50,TranslationData!$A:$AB,'Climate and Energy'!D$1+14,FALSE))</f>
        <v>GJ</v>
      </c>
      <c r="E50" s="21">
        <f>VLOOKUP('Climate and Energy'!$A50,TranslationData!$A:$AB,'Climate and Energy'!E$1,FALSE)</f>
        <v>930691</v>
      </c>
      <c r="F50" s="21">
        <f>VLOOKUP('Climate and Energy'!$A50,TranslationData!$A:$AB,'Climate and Energy'!F$1,FALSE)</f>
        <v>975327</v>
      </c>
      <c r="G50" s="21">
        <f>VLOOKUP('Climate and Energy'!$A50,TranslationData!$A:$AB,'Climate and Energy'!G$1,FALSE)</f>
        <v>1022637</v>
      </c>
      <c r="H50" s="21">
        <f>VLOOKUP('Climate and Energy'!$A50,TranslationData!$A:$AB,'Climate and Energy'!H$1,FALSE)</f>
        <v>1042913</v>
      </c>
      <c r="I50" s="21">
        <f>VLOOKUP('Climate and Energy'!$A50,TranslationData!$A:$AB,'Climate and Energy'!I$1,FALSE)</f>
        <v>1049165</v>
      </c>
      <c r="J50" s="378">
        <f>VLOOKUP('Climate and Energy'!$A50,TranslationData!$A:$AB,'Climate and Energy'!J$1,FALSE)</f>
        <v>1065119</v>
      </c>
    </row>
    <row r="51" spans="1:10" s="115" customFormat="1" ht="11.25" customHeight="1" x14ac:dyDescent="0.3">
      <c r="A51" s="190" t="s">
        <v>1989</v>
      </c>
      <c r="B51" s="128" t="str">
        <f>IF(Content!$D$6=1,VLOOKUP('Climate and Energy'!$A51,TranslationData!$A:$AB,'Climate and Energy'!B$1,FALSE),VLOOKUP('Climate and Energy'!$A51,TranslationData!$A:$AB,'Climate and Energy'!B$1+14,FALSE))</f>
        <v>Self-generated non-renewable electricity (diesel)</v>
      </c>
      <c r="C51" s="125"/>
      <c r="D51" s="29" t="str">
        <f>IF(Content!$D$6=1,VLOOKUP('Climate and Energy'!$A51,TranslationData!$A:$AB,'Climate and Energy'!D$1,FALSE),VLOOKUP('Climate and Energy'!$A51,TranslationData!$A:$AB,'Climate and Energy'!D$1+14,FALSE))</f>
        <v>GJ</v>
      </c>
      <c r="E51" s="154">
        <f>VLOOKUP('Climate and Energy'!$A51,TranslationData!$A:$AB,'Climate and Energy'!E$1,FALSE)</f>
        <v>0</v>
      </c>
      <c r="F51" s="29">
        <f>VLOOKUP('Climate and Energy'!$A51,TranslationData!$A:$AB,'Climate and Energy'!F$1,FALSE)</f>
        <v>160</v>
      </c>
      <c r="G51" s="115">
        <f>VLOOKUP('Climate and Energy'!$A51,TranslationData!$A:$AB,'Climate and Energy'!G$1,FALSE)</f>
        <v>195</v>
      </c>
      <c r="H51" s="115">
        <f>VLOOKUP('Climate and Energy'!$A51,TranslationData!$A:$AB,'Climate and Energy'!H$1,FALSE)</f>
        <v>38</v>
      </c>
      <c r="I51" s="115">
        <f>VLOOKUP('Climate and Energy'!$A51,TranslationData!$A:$AB,'Climate and Energy'!I$1,FALSE)</f>
        <v>274</v>
      </c>
      <c r="J51" s="379">
        <f>VLOOKUP('Climate and Energy'!$A51,TranslationData!$A:$AB,'Climate and Energy'!J$1,FALSE)</f>
        <v>792</v>
      </c>
    </row>
    <row r="52" spans="1:10" s="115" customFormat="1" ht="11.25" customHeight="1" x14ac:dyDescent="0.3">
      <c r="A52" s="190" t="s">
        <v>1990</v>
      </c>
      <c r="B52" s="128" t="str">
        <f>IF(Content!$D$6=1,VLOOKUP('Climate and Energy'!$A52,TranslationData!$A:$AB,'Climate and Energy'!B$1,FALSE),VLOOKUP('Climate and Energy'!$A52,TranslationData!$A:$AB,'Climate and Energy'!B$1+14,FALSE))</f>
        <v>Self-generated renewable electricity (solar)</v>
      </c>
      <c r="C52" s="125"/>
      <c r="D52" s="29" t="str">
        <f>IF(Content!$D$6=1,VLOOKUP('Climate and Energy'!$A52,TranslationData!$A:$AB,'Climate and Energy'!D$1,FALSE),VLOOKUP('Climate and Energy'!$A52,TranslationData!$A:$AB,'Climate and Energy'!D$1+14,FALSE))</f>
        <v>GJ</v>
      </c>
      <c r="E52" s="154">
        <f>VLOOKUP('Climate and Energy'!$A52,TranslationData!$A:$AB,'Climate and Energy'!E$1,FALSE)</f>
        <v>0</v>
      </c>
      <c r="F52" s="29">
        <f>VLOOKUP('Climate and Energy'!$A52,TranslationData!$A:$AB,'Climate and Energy'!F$1,FALSE)</f>
        <v>11</v>
      </c>
      <c r="G52" s="115">
        <f>VLOOKUP('Climate and Energy'!$A52,TranslationData!$A:$AB,'Climate and Energy'!G$1,FALSE)</f>
        <v>16</v>
      </c>
      <c r="H52" s="115">
        <f>VLOOKUP('Climate and Energy'!$A52,TranslationData!$A:$AB,'Climate and Energy'!H$1,FALSE)</f>
        <v>19</v>
      </c>
      <c r="I52" s="115">
        <f>VLOOKUP('Climate and Energy'!$A52,TranslationData!$A:$AB,'Climate and Energy'!I$1,FALSE)</f>
        <v>19</v>
      </c>
      <c r="J52" s="379">
        <f>VLOOKUP('Climate and Energy'!$A52,TranslationData!$A:$AB,'Climate and Energy'!J$1,FALSE)</f>
        <v>19</v>
      </c>
    </row>
    <row r="53" spans="1:10" s="115" customFormat="1" ht="11.25" customHeight="1" x14ac:dyDescent="0.3">
      <c r="A53" s="190" t="s">
        <v>1991</v>
      </c>
      <c r="B53" s="128" t="str">
        <f>IF(Content!$D$6=1,VLOOKUP('Climate and Energy'!$A53,TranslationData!$A:$AB,'Climate and Energy'!B$1,FALSE),VLOOKUP('Climate and Energy'!$A53,TranslationData!$A:$AB,'Climate and Energy'!B$1+14,FALSE))</f>
        <v>Purchased non-renewable electricity</v>
      </c>
      <c r="C53" s="125"/>
      <c r="D53" s="29" t="str">
        <f>IF(Content!$D$6=1,VLOOKUP('Climate and Energy'!$A53,TranslationData!$A:$AB,'Climate and Energy'!D$1,FALSE),VLOOKUP('Climate and Energy'!$A53,TranslationData!$A:$AB,'Climate and Energy'!D$1+14,FALSE))</f>
        <v>GJ</v>
      </c>
      <c r="E53" s="115">
        <f>VLOOKUP('Climate and Energy'!$A53,TranslationData!$A:$AB,'Climate and Energy'!E$1,FALSE)</f>
        <v>930691</v>
      </c>
      <c r="F53" s="115">
        <f>VLOOKUP('Climate and Energy'!$A53,TranslationData!$A:$AB,'Climate and Energy'!F$1,FALSE)</f>
        <v>881412</v>
      </c>
      <c r="G53" s="115">
        <f>VLOOKUP('Climate and Energy'!$A53,TranslationData!$A:$AB,'Climate and Energy'!G$1,FALSE)</f>
        <v>903494</v>
      </c>
      <c r="H53" s="115">
        <f>VLOOKUP('Climate and Energy'!$A53,TranslationData!$A:$AB,'Climate and Energy'!H$1,FALSE)</f>
        <v>831119</v>
      </c>
      <c r="I53" s="115">
        <f>VLOOKUP('Climate and Energy'!$A53,TranslationData!$A:$AB,'Climate and Energy'!I$1,FALSE)</f>
        <v>964126</v>
      </c>
      <c r="J53" s="379">
        <f>VLOOKUP('Climate and Energy'!$A53,TranslationData!$A:$AB,'Climate and Energy'!J$1,FALSE)</f>
        <v>1064308</v>
      </c>
    </row>
    <row r="54" spans="1:10" s="115" customFormat="1" ht="11.25" customHeight="1" x14ac:dyDescent="0.3">
      <c r="A54" s="190" t="s">
        <v>1992</v>
      </c>
      <c r="B54" s="128" t="str">
        <f>IF(Content!$D$6=1,VLOOKUP('Climate and Energy'!$A54,TranslationData!$A:$AB,'Climate and Energy'!B$1,FALSE),VLOOKUP('Climate and Energy'!$A54,TranslationData!$A:$AB,'Climate and Energy'!B$1+14,FALSE))</f>
        <v>Purchased renewable electricity</v>
      </c>
      <c r="C54" s="125"/>
      <c r="D54" s="29" t="str">
        <f>IF(Content!$D$6=1,VLOOKUP('Climate and Energy'!$A54,TranslationData!$A:$AB,'Climate and Energy'!D$1,FALSE),VLOOKUP('Climate and Energy'!$A54,TranslationData!$A:$AB,'Climate and Energy'!D$1+14,FALSE))</f>
        <v>GJ</v>
      </c>
      <c r="E54" s="154">
        <f>VLOOKUP('Climate and Energy'!$A54,TranslationData!$A:$AB,'Climate and Energy'!E$1,FALSE)</f>
        <v>0</v>
      </c>
      <c r="F54" s="29">
        <f>VLOOKUP('Climate and Energy'!$A54,TranslationData!$A:$AB,'Climate and Energy'!F$1,FALSE)</f>
        <v>93744</v>
      </c>
      <c r="G54" s="115">
        <f>VLOOKUP('Climate and Energy'!$A54,TranslationData!$A:$AB,'Climate and Energy'!G$1,FALSE)</f>
        <v>118932</v>
      </c>
      <c r="H54" s="115">
        <f>VLOOKUP('Climate and Energy'!$A54,TranslationData!$A:$AB,'Climate and Energy'!H$1,FALSE)</f>
        <v>211737</v>
      </c>
      <c r="I54" s="115">
        <f>VLOOKUP('Climate and Energy'!$A54,TranslationData!$A:$AB,'Climate and Energy'!I$1,FALSE)</f>
        <v>84746</v>
      </c>
      <c r="J54" s="379">
        <f>VLOOKUP('Climate and Energy'!$A54,TranslationData!$A:$AB,'Climate and Energy'!J$1,FALSE)</f>
        <v>0</v>
      </c>
    </row>
    <row r="55" spans="1:10" s="115" customFormat="1" ht="10.199999999999999" x14ac:dyDescent="0.3">
      <c r="A55" s="190" t="s">
        <v>1994</v>
      </c>
      <c r="B55" s="123" t="str">
        <f>IF(Content!$D$6=1,VLOOKUP('Climate and Energy'!$A55,TranslationData!$A:$AB,'Climate and Energy'!B$1,FALSE),VLOOKUP('Climate and Energy'!$A55,TranslationData!$A:$AB,'Climate and Energy'!B$1+14,FALSE))</f>
        <v>Heat consumption, including:</v>
      </c>
      <c r="C55" s="125"/>
      <c r="D55" s="52" t="str">
        <f>IF(Content!$D$6=1,VLOOKUP('Climate and Energy'!$A55,TranslationData!$A:$AB,'Climate and Energy'!D$1,FALSE),VLOOKUP('Climate and Energy'!$A55,TranslationData!$A:$AB,'Climate and Energy'!D$1+14,FALSE))</f>
        <v>GJ</v>
      </c>
      <c r="E55" s="21">
        <f>VLOOKUP('Climate and Energy'!$A55,TranslationData!$A:$AB,'Climate and Energy'!E$1,FALSE)</f>
        <v>199187</v>
      </c>
      <c r="F55" s="21">
        <f>VLOOKUP('Climate and Energy'!$A55,TranslationData!$A:$AB,'Climate and Energy'!F$1,FALSE)</f>
        <v>149178</v>
      </c>
      <c r="G55" s="21">
        <f>VLOOKUP('Climate and Energy'!$A55,TranslationData!$A:$AB,'Climate and Energy'!G$1,FALSE)</f>
        <v>140127</v>
      </c>
      <c r="H55" s="21">
        <f>VLOOKUP('Climate and Energy'!$A55,TranslationData!$A:$AB,'Climate and Energy'!H$1,FALSE)</f>
        <v>117873</v>
      </c>
      <c r="I55" s="21">
        <f>VLOOKUP('Climate and Energy'!$A55,TranslationData!$A:$AB,'Climate and Energy'!I$1,FALSE)</f>
        <v>119189</v>
      </c>
      <c r="J55" s="378">
        <f>VLOOKUP('Climate and Energy'!$A55,TranslationData!$A:$AB,'Climate and Energy'!J$1,FALSE)</f>
        <v>126337</v>
      </c>
    </row>
    <row r="56" spans="1:10" s="43" customFormat="1" ht="10.199999999999999" x14ac:dyDescent="0.3">
      <c r="A56" s="190" t="s">
        <v>1995</v>
      </c>
      <c r="B56" s="128" t="str">
        <f>IF(Content!$D$6=1,VLOOKUP('Climate and Energy'!$A56,TranslationData!$A:$AB,'Climate and Energy'!B$1,FALSE),VLOOKUP('Climate and Energy'!$A56,TranslationData!$A:$AB,'Climate and Energy'!B$1+14,FALSE))</f>
        <v>Self-generated heat (fossil fuels)</v>
      </c>
      <c r="C56" s="94"/>
      <c r="D56" s="29" t="str">
        <f>IF(Content!$D$6=1,VLOOKUP('Climate and Energy'!$A56,TranslationData!$A:$AB,'Climate and Energy'!D$1,FALSE),VLOOKUP('Climate and Energy'!$A56,TranslationData!$A:$AB,'Climate and Energy'!D$1+14,FALSE))</f>
        <v>GJ</v>
      </c>
      <c r="E56" s="115">
        <f>VLOOKUP('Climate and Energy'!$A56,TranslationData!$A:$AB,'Climate and Energy'!E$1,FALSE)</f>
        <v>199187</v>
      </c>
      <c r="F56" s="115">
        <f>VLOOKUP('Climate and Energy'!$A56,TranslationData!$A:$AB,'Climate and Energy'!F$1,FALSE)</f>
        <v>149178</v>
      </c>
      <c r="G56" s="115">
        <f>VLOOKUP('Climate and Energy'!$A56,TranslationData!$A:$AB,'Climate and Energy'!G$1,FALSE)</f>
        <v>140127</v>
      </c>
      <c r="H56" s="115">
        <f>VLOOKUP('Climate and Energy'!$A56,TranslationData!$A:$AB,'Climate and Energy'!H$1,FALSE)</f>
        <v>117873</v>
      </c>
      <c r="I56" s="115">
        <f>VLOOKUP('Climate and Energy'!$A56,TranslationData!$A:$AB,'Climate and Energy'!I$1,FALSE)</f>
        <v>119189</v>
      </c>
      <c r="J56" s="379">
        <f>VLOOKUP('Climate and Energy'!$A56,TranslationData!$A:$AB,'Climate and Energy'!J$1,FALSE)</f>
        <v>126337</v>
      </c>
    </row>
    <row r="57" spans="1:10" s="43" customFormat="1" ht="10.199999999999999" x14ac:dyDescent="0.3">
      <c r="A57" s="190" t="s">
        <v>1996</v>
      </c>
      <c r="B57" s="128" t="str">
        <f>IF(Content!$D$6=1,VLOOKUP('Climate and Energy'!$A57,TranslationData!$A:$AB,'Climate and Energy'!B$1,FALSE),VLOOKUP('Climate and Energy'!$A57,TranslationData!$A:$AB,'Climate and Energy'!B$1+14,FALSE))</f>
        <v>Heat utilisation systems</v>
      </c>
      <c r="C57" s="94"/>
      <c r="D57" s="29" t="str">
        <f>IF(Content!$D$6=1,VLOOKUP('Climate and Energy'!$A57,TranslationData!$A:$AB,'Climate and Energy'!D$1,FALSE),VLOOKUP('Climate and Energy'!$A57,TranslationData!$A:$AB,'Climate and Energy'!D$1+14,FALSE))</f>
        <v>GJ</v>
      </c>
      <c r="E57" s="154">
        <f>VLOOKUP('Climate and Energy'!$A57,TranslationData!$A:$AB,'Climate and Energy'!E$1,FALSE)</f>
        <v>0</v>
      </c>
      <c r="F57" s="154">
        <f>VLOOKUP('Climate and Energy'!$A57,TranslationData!$A:$AB,'Climate and Energy'!F$1,FALSE)</f>
        <v>0</v>
      </c>
      <c r="G57" s="115">
        <f>VLOOKUP('Climate and Energy'!$A57,TranslationData!$A:$AB,'Climate and Energy'!G$1,FALSE)</f>
        <v>0</v>
      </c>
      <c r="H57" s="115">
        <f>VLOOKUP('Climate and Energy'!$A57,TranslationData!$A:$AB,'Climate and Energy'!H$1,FALSE)</f>
        <v>0</v>
      </c>
      <c r="I57" s="115">
        <f>VLOOKUP('Climate and Energy'!$A57,TranslationData!$A:$AB,'Climate and Energy'!I$1,FALSE)</f>
        <v>0</v>
      </c>
      <c r="J57" s="379">
        <f>VLOOKUP('Climate and Energy'!$A57,TranslationData!$A:$AB,'Climate and Energy'!J$1,FALSE)</f>
        <v>0</v>
      </c>
    </row>
    <row r="58" spans="1:10" s="43" customFormat="1" ht="10.199999999999999" x14ac:dyDescent="0.3">
      <c r="A58" s="190" t="s">
        <v>1997</v>
      </c>
      <c r="B58" s="262" t="str">
        <f>IF(Content!$D$6=1,VLOOKUP('Climate and Energy'!$A58,TranslationData!$A:$AB,'Climate and Energy'!B$1,FALSE),VLOOKUP('Climate and Energy'!$A58,TranslationData!$A:$AB,'Climate and Energy'!B$1+14,FALSE))</f>
        <v>Renewable electricity share in total electricity consumption</v>
      </c>
      <c r="D58" s="29" t="str">
        <f>IF(Content!$D$6=1,VLOOKUP('Climate and Energy'!$A58,TranslationData!$A:$AB,'Climate and Energy'!D$1,FALSE),VLOOKUP('Climate and Energy'!$A58,TranslationData!$A:$AB,'Climate and Energy'!D$1+14,FALSE))</f>
        <v>%</v>
      </c>
      <c r="E58" s="154">
        <f>VLOOKUP('Climate and Energy'!$A58,TranslationData!$A:$AB,'Climate and Energy'!E$1,FALSE)</f>
        <v>0</v>
      </c>
      <c r="F58" s="154">
        <f>VLOOKUP('Climate and Energy'!$A58,TranslationData!$A:$AB,'Climate and Energy'!F$1,FALSE)</f>
        <v>10</v>
      </c>
      <c r="G58" s="154">
        <f>VLOOKUP('Climate and Energy'!$A58,TranslationData!$A:$AB,'Climate and Energy'!G$1,FALSE)</f>
        <v>12</v>
      </c>
      <c r="H58" s="154">
        <f>VLOOKUP('Climate and Energy'!$A58,TranslationData!$A:$AB,'Climate and Energy'!H$1,FALSE)</f>
        <v>20</v>
      </c>
      <c r="I58" s="154">
        <f>VLOOKUP('Climate and Energy'!$A58,TranslationData!$A:$AB,'Climate and Energy'!I$1,FALSE)</f>
        <v>8</v>
      </c>
      <c r="J58" s="409">
        <f>VLOOKUP('Climate and Energy'!$A58,TranslationData!$A:$AB,'Climate and Energy'!J$1,FALSE)</f>
        <v>2E-3</v>
      </c>
    </row>
    <row r="59" spans="1:10" s="43" customFormat="1" ht="10.199999999999999" x14ac:dyDescent="0.3">
      <c r="A59" s="216"/>
      <c r="B59" s="131"/>
      <c r="C59" s="131"/>
      <c r="D59" s="172"/>
      <c r="E59" s="140"/>
      <c r="F59" s="140"/>
      <c r="G59" s="140"/>
      <c r="H59" s="140"/>
      <c r="I59" s="140"/>
      <c r="J59" s="410"/>
    </row>
    <row r="60" spans="1:10" s="43" customFormat="1" ht="10.199999999999999" x14ac:dyDescent="0.3">
      <c r="A60" s="216"/>
      <c r="D60" s="215"/>
    </row>
    <row r="61" spans="1:10" s="43" customFormat="1" ht="11.25" customHeight="1" x14ac:dyDescent="0.3">
      <c r="A61" s="217" t="s">
        <v>934</v>
      </c>
      <c r="B61" s="23" t="str">
        <f>IF(Content!$D$6=1,VLOOKUP('Climate and Energy'!$A61,TranslationData!$A:$AB,'Climate and Energy'!B$1,FALSE),VLOOKUP('Climate and Energy'!$A61,TranslationData!$A:$AB,'Climate and Energy'!B$1+14,FALSE))</f>
        <v>Notes:</v>
      </c>
      <c r="D61" s="215"/>
    </row>
    <row r="62" spans="1:10" s="43" customFormat="1" ht="21" customHeight="1" x14ac:dyDescent="0.3">
      <c r="A62" s="217" t="s">
        <v>954</v>
      </c>
      <c r="B62" s="452" t="str">
        <f>IF(Content!$D$6=1,VLOOKUP('Climate and Energy'!$A62,TranslationData!$A:$AB,'Climate and Energy'!B$1,FALSE),VLOOKUP('Climate and Energy'!$A62,TranslationData!$A:$AB,'Climate and Energy'!B$1+14,FALSE))</f>
        <v>[1] The data in this section are presented for Solidcore's operating assets, namely Kyzyl, Varvara, Komar mine and exploration assets (the other subsidiaris are excluded as insignificant for the purposes of accounting for these indicators).</v>
      </c>
      <c r="C62" s="452"/>
      <c r="D62" s="452"/>
      <c r="E62" s="452"/>
      <c r="F62" s="452"/>
      <c r="G62" s="452"/>
      <c r="H62" s="452"/>
      <c r="I62" s="452"/>
      <c r="J62" s="452"/>
    </row>
    <row r="63" spans="1:10" s="43" customFormat="1" ht="30.75" customHeight="1" x14ac:dyDescent="0.3">
      <c r="A63" s="217" t="s">
        <v>955</v>
      </c>
      <c r="B63" s="452" t="str">
        <f>IF(Content!$D$6=1,VLOOKUP('Climate and Energy'!$A63,TranslationData!$A:$AB,'Climate and Energy'!B$1,FALSE),VLOOKUP('Climate and Energy'!$A63,TranslationData!$A:$AB,'Climate and Energy'!B$1+14,FALSE))</f>
        <v>[2] Starting in 2024, following changes in Kazakhstan's energy market regulation in 2023, we have lost the opportunity to directly purchase renewable electricity from the grid. Now, 100% of grid electricity is supplied through a unified system operator, which does not allow the final consumer to identify or obtain documentary confirmation of the energy mix structure. Consequently, the electricity purchase data for 2024 reflects an unidentified grid energy mix.</v>
      </c>
      <c r="C63" s="452"/>
      <c r="D63" s="452"/>
      <c r="E63" s="452"/>
      <c r="F63" s="452"/>
      <c r="G63" s="452"/>
      <c r="H63" s="452"/>
      <c r="I63" s="452"/>
      <c r="J63" s="452"/>
    </row>
    <row r="64" spans="1:10" s="43" customFormat="1" ht="10.199999999999999" x14ac:dyDescent="0.3">
      <c r="A64" s="216"/>
      <c r="B64" s="451"/>
      <c r="C64" s="451"/>
      <c r="D64" s="451"/>
      <c r="E64" s="451"/>
      <c r="F64" s="451"/>
      <c r="G64" s="451"/>
    </row>
    <row r="65" spans="1:7" s="43" customFormat="1" ht="10.199999999999999" x14ac:dyDescent="0.3">
      <c r="A65" s="216"/>
      <c r="B65" s="451"/>
      <c r="C65" s="451"/>
      <c r="D65" s="451"/>
      <c r="E65" s="451"/>
      <c r="F65" s="451"/>
      <c r="G65" s="451"/>
    </row>
    <row r="66" spans="1:7" s="43" customFormat="1" ht="10.199999999999999" x14ac:dyDescent="0.3">
      <c r="A66" s="216"/>
      <c r="B66" s="451"/>
      <c r="C66" s="451"/>
      <c r="D66" s="451"/>
      <c r="E66" s="451"/>
      <c r="F66" s="451"/>
      <c r="G66" s="451"/>
    </row>
    <row r="67" spans="1:7" s="43" customFormat="1" ht="10.199999999999999" x14ac:dyDescent="0.3">
      <c r="A67" s="216"/>
      <c r="B67" s="23"/>
      <c r="D67" s="215"/>
    </row>
    <row r="68" spans="1:7" s="43" customFormat="1" ht="10.199999999999999" x14ac:dyDescent="0.3">
      <c r="A68" s="216"/>
      <c r="B68" s="22"/>
      <c r="D68" s="215"/>
    </row>
    <row r="69" spans="1:7" s="43" customFormat="1" ht="10.199999999999999" x14ac:dyDescent="0.3">
      <c r="A69" s="216"/>
      <c r="B69" s="22"/>
      <c r="D69" s="215"/>
    </row>
    <row r="70" spans="1:7" s="43" customFormat="1" ht="10.199999999999999" x14ac:dyDescent="0.3">
      <c r="A70" s="216"/>
      <c r="B70" s="22"/>
      <c r="D70" s="215"/>
    </row>
    <row r="71" spans="1:7" s="43" customFormat="1" ht="10.199999999999999" x14ac:dyDescent="0.3">
      <c r="A71" s="216"/>
      <c r="B71" s="22"/>
      <c r="D71" s="215"/>
    </row>
    <row r="72" spans="1:7" s="43" customFormat="1" ht="10.199999999999999" x14ac:dyDescent="0.3">
      <c r="A72" s="216"/>
      <c r="B72" s="22"/>
      <c r="D72" s="215"/>
    </row>
    <row r="73" spans="1:7" s="43" customFormat="1" ht="10.199999999999999" x14ac:dyDescent="0.3">
      <c r="A73" s="216"/>
      <c r="D73" s="215"/>
    </row>
    <row r="74" spans="1:7" s="43" customFormat="1" ht="10.199999999999999" x14ac:dyDescent="0.3">
      <c r="A74" s="216"/>
      <c r="D74" s="215"/>
    </row>
    <row r="75" spans="1:7" s="43" customFormat="1" ht="10.199999999999999" x14ac:dyDescent="0.3">
      <c r="A75" s="216"/>
      <c r="D75" s="215"/>
    </row>
    <row r="76" spans="1:7" s="43" customFormat="1" ht="10.199999999999999" x14ac:dyDescent="0.3">
      <c r="A76" s="216"/>
      <c r="D76" s="215"/>
    </row>
    <row r="77" spans="1:7" s="43" customFormat="1" ht="10.199999999999999" x14ac:dyDescent="0.3">
      <c r="A77" s="216"/>
      <c r="D77" s="215"/>
    </row>
    <row r="78" spans="1:7" s="43" customFormat="1" ht="10.199999999999999" x14ac:dyDescent="0.3">
      <c r="A78" s="216"/>
      <c r="D78" s="215"/>
    </row>
    <row r="79" spans="1:7" s="43" customFormat="1" ht="10.199999999999999" x14ac:dyDescent="0.3">
      <c r="A79" s="216"/>
      <c r="D79" s="215"/>
    </row>
    <row r="80" spans="1:7" s="43" customFormat="1" ht="10.199999999999999" x14ac:dyDescent="0.3">
      <c r="A80" s="216"/>
      <c r="D80" s="215"/>
    </row>
    <row r="81" spans="1:4" s="43" customFormat="1" ht="10.199999999999999" x14ac:dyDescent="0.3">
      <c r="A81" s="216"/>
      <c r="D81" s="215"/>
    </row>
    <row r="82" spans="1:4" s="43" customFormat="1" ht="10.199999999999999" x14ac:dyDescent="0.3">
      <c r="A82" s="216"/>
      <c r="D82" s="215"/>
    </row>
    <row r="83" spans="1:4" s="43" customFormat="1" ht="10.199999999999999" x14ac:dyDescent="0.3">
      <c r="A83" s="216"/>
      <c r="D83" s="215"/>
    </row>
    <row r="84" spans="1:4" s="43" customFormat="1" ht="10.199999999999999" x14ac:dyDescent="0.3">
      <c r="A84" s="216"/>
      <c r="D84" s="215"/>
    </row>
    <row r="85" spans="1:4" s="43" customFormat="1" ht="10.199999999999999" x14ac:dyDescent="0.3">
      <c r="A85" s="216"/>
      <c r="D85" s="215"/>
    </row>
    <row r="86" spans="1:4" s="43" customFormat="1" ht="10.199999999999999" x14ac:dyDescent="0.3">
      <c r="A86" s="216"/>
      <c r="D86" s="215"/>
    </row>
    <row r="87" spans="1:4" s="43" customFormat="1" ht="10.199999999999999" x14ac:dyDescent="0.3">
      <c r="A87" s="216"/>
      <c r="D87" s="215"/>
    </row>
    <row r="88" spans="1:4" s="43" customFormat="1" ht="10.199999999999999" x14ac:dyDescent="0.3">
      <c r="A88" s="216"/>
      <c r="D88" s="215"/>
    </row>
    <row r="89" spans="1:4" s="43" customFormat="1" ht="10.199999999999999" x14ac:dyDescent="0.3">
      <c r="A89" s="216"/>
      <c r="D89" s="215"/>
    </row>
    <row r="90" spans="1:4" s="43" customFormat="1" ht="10.199999999999999" x14ac:dyDescent="0.3">
      <c r="A90" s="216"/>
      <c r="D90" s="215"/>
    </row>
    <row r="91" spans="1:4" s="43" customFormat="1" ht="10.199999999999999" x14ac:dyDescent="0.3">
      <c r="A91" s="216"/>
      <c r="D91" s="215"/>
    </row>
    <row r="92" spans="1:4" s="43" customFormat="1" ht="10.199999999999999" x14ac:dyDescent="0.3">
      <c r="A92" s="216"/>
      <c r="D92" s="215"/>
    </row>
    <row r="93" spans="1:4" s="43" customFormat="1" ht="10.199999999999999" x14ac:dyDescent="0.3">
      <c r="A93" s="216"/>
      <c r="D93" s="215"/>
    </row>
    <row r="94" spans="1:4" s="43" customFormat="1" ht="10.199999999999999" x14ac:dyDescent="0.3">
      <c r="A94" s="216"/>
      <c r="D94" s="215"/>
    </row>
    <row r="95" spans="1:4" s="43" customFormat="1" ht="10.199999999999999" x14ac:dyDescent="0.3">
      <c r="A95" s="216"/>
      <c r="D95" s="215"/>
    </row>
    <row r="96" spans="1:4" s="43" customFormat="1" ht="10.199999999999999" x14ac:dyDescent="0.3">
      <c r="A96" s="216"/>
      <c r="D96" s="215"/>
    </row>
    <row r="97" spans="1:4" s="43" customFormat="1" ht="10.199999999999999" x14ac:dyDescent="0.3">
      <c r="A97" s="216"/>
      <c r="D97" s="215"/>
    </row>
    <row r="98" spans="1:4" s="43" customFormat="1" ht="10.199999999999999" x14ac:dyDescent="0.3">
      <c r="A98" s="216"/>
      <c r="D98" s="215"/>
    </row>
    <row r="99" spans="1:4" s="43" customFormat="1" ht="10.199999999999999" x14ac:dyDescent="0.3">
      <c r="A99" s="216"/>
      <c r="D99" s="215"/>
    </row>
    <row r="100" spans="1:4" s="43" customFormat="1" ht="10.199999999999999" x14ac:dyDescent="0.3">
      <c r="A100" s="216"/>
      <c r="D100" s="215"/>
    </row>
    <row r="101" spans="1:4" s="43" customFormat="1" ht="10.199999999999999" x14ac:dyDescent="0.3">
      <c r="A101" s="216"/>
      <c r="D101" s="215"/>
    </row>
    <row r="102" spans="1:4" s="43" customFormat="1" ht="10.199999999999999" x14ac:dyDescent="0.3">
      <c r="A102" s="216"/>
      <c r="D102" s="215"/>
    </row>
    <row r="103" spans="1:4" s="43" customFormat="1" ht="10.199999999999999" x14ac:dyDescent="0.3">
      <c r="A103" s="216"/>
      <c r="D103" s="215"/>
    </row>
    <row r="104" spans="1:4" s="43" customFormat="1" ht="10.199999999999999" x14ac:dyDescent="0.3">
      <c r="A104" s="216"/>
      <c r="D104" s="215"/>
    </row>
    <row r="105" spans="1:4" s="43" customFormat="1" ht="10.199999999999999" x14ac:dyDescent="0.3">
      <c r="A105" s="216"/>
      <c r="D105" s="215"/>
    </row>
    <row r="106" spans="1:4" s="43" customFormat="1" ht="10.199999999999999" x14ac:dyDescent="0.3">
      <c r="A106" s="216"/>
      <c r="D106" s="215"/>
    </row>
    <row r="107" spans="1:4" s="43" customFormat="1" ht="10.199999999999999" x14ac:dyDescent="0.3">
      <c r="A107" s="216"/>
      <c r="D107" s="215"/>
    </row>
    <row r="108" spans="1:4" s="43" customFormat="1" ht="10.199999999999999" x14ac:dyDescent="0.3">
      <c r="A108" s="216"/>
      <c r="D108" s="215"/>
    </row>
    <row r="109" spans="1:4" s="43" customFormat="1" ht="10.199999999999999" x14ac:dyDescent="0.3">
      <c r="A109" s="216"/>
      <c r="D109" s="215"/>
    </row>
    <row r="110" spans="1:4" s="43" customFormat="1" ht="10.199999999999999" x14ac:dyDescent="0.3">
      <c r="A110" s="216"/>
      <c r="D110" s="215"/>
    </row>
    <row r="111" spans="1:4" s="43" customFormat="1" ht="10.199999999999999" x14ac:dyDescent="0.3">
      <c r="A111" s="216"/>
      <c r="D111" s="215"/>
    </row>
    <row r="112" spans="1:4" s="43" customFormat="1" ht="10.199999999999999" x14ac:dyDescent="0.3">
      <c r="A112" s="216"/>
      <c r="D112" s="215"/>
    </row>
    <row r="113" spans="1:4" s="43" customFormat="1" ht="10.199999999999999" x14ac:dyDescent="0.3">
      <c r="A113" s="216"/>
      <c r="D113" s="215"/>
    </row>
    <row r="114" spans="1:4" s="43" customFormat="1" ht="10.199999999999999" x14ac:dyDescent="0.3">
      <c r="A114" s="216"/>
      <c r="D114" s="215"/>
    </row>
    <row r="115" spans="1:4" s="43" customFormat="1" ht="10.199999999999999" x14ac:dyDescent="0.3">
      <c r="A115" s="216"/>
      <c r="D115" s="215"/>
    </row>
    <row r="116" spans="1:4" s="43" customFormat="1" ht="10.199999999999999" x14ac:dyDescent="0.3">
      <c r="A116" s="216"/>
      <c r="D116" s="215"/>
    </row>
    <row r="117" spans="1:4" s="43" customFormat="1" ht="10.199999999999999" x14ac:dyDescent="0.3">
      <c r="A117" s="216"/>
      <c r="D117" s="215"/>
    </row>
    <row r="118" spans="1:4" s="43" customFormat="1" ht="10.199999999999999" x14ac:dyDescent="0.3">
      <c r="A118" s="216"/>
      <c r="D118" s="215"/>
    </row>
    <row r="119" spans="1:4" s="43" customFormat="1" ht="10.199999999999999" x14ac:dyDescent="0.3">
      <c r="A119" s="216"/>
      <c r="D119" s="215"/>
    </row>
    <row r="120" spans="1:4" s="43" customFormat="1" ht="10.199999999999999" x14ac:dyDescent="0.3">
      <c r="A120" s="216"/>
      <c r="D120" s="215"/>
    </row>
    <row r="121" spans="1:4" s="43" customFormat="1" ht="10.199999999999999" x14ac:dyDescent="0.3">
      <c r="A121" s="216"/>
      <c r="D121" s="215"/>
    </row>
    <row r="122" spans="1:4" s="43" customFormat="1" ht="10.199999999999999" x14ac:dyDescent="0.3">
      <c r="A122" s="216"/>
      <c r="D122" s="215"/>
    </row>
    <row r="123" spans="1:4" s="43" customFormat="1" ht="10.199999999999999" x14ac:dyDescent="0.3">
      <c r="A123" s="216"/>
      <c r="D123" s="215"/>
    </row>
    <row r="124" spans="1:4" s="43" customFormat="1" ht="10.199999999999999" x14ac:dyDescent="0.3">
      <c r="A124" s="216"/>
      <c r="D124" s="215"/>
    </row>
    <row r="125" spans="1:4" s="43" customFormat="1" ht="10.199999999999999" x14ac:dyDescent="0.3">
      <c r="A125" s="216"/>
      <c r="D125" s="215"/>
    </row>
    <row r="126" spans="1:4" s="43" customFormat="1" ht="10.199999999999999" x14ac:dyDescent="0.3">
      <c r="A126" s="216"/>
      <c r="D126" s="215"/>
    </row>
    <row r="127" spans="1:4" s="43" customFormat="1" ht="10.199999999999999" x14ac:dyDescent="0.3">
      <c r="A127" s="216"/>
      <c r="D127" s="215"/>
    </row>
    <row r="128" spans="1:4" s="43" customFormat="1" ht="10.199999999999999" x14ac:dyDescent="0.3">
      <c r="A128" s="216"/>
      <c r="D128" s="215"/>
    </row>
    <row r="129" spans="1:4" s="43" customFormat="1" ht="10.199999999999999" x14ac:dyDescent="0.3">
      <c r="A129" s="216"/>
      <c r="D129" s="215"/>
    </row>
    <row r="130" spans="1:4" s="43" customFormat="1" ht="10.199999999999999" x14ac:dyDescent="0.3">
      <c r="A130" s="216"/>
      <c r="D130" s="215"/>
    </row>
    <row r="131" spans="1:4" s="43" customFormat="1" ht="10.199999999999999" x14ac:dyDescent="0.3">
      <c r="A131" s="216"/>
      <c r="D131" s="215"/>
    </row>
    <row r="132" spans="1:4" s="43" customFormat="1" ht="10.199999999999999" x14ac:dyDescent="0.3">
      <c r="A132" s="216"/>
      <c r="D132" s="215"/>
    </row>
    <row r="133" spans="1:4" s="43" customFormat="1" ht="10.199999999999999" x14ac:dyDescent="0.3">
      <c r="A133" s="216"/>
      <c r="D133" s="215"/>
    </row>
    <row r="134" spans="1:4" s="43" customFormat="1" ht="10.199999999999999" x14ac:dyDescent="0.3">
      <c r="A134" s="216"/>
      <c r="D134" s="215"/>
    </row>
    <row r="135" spans="1:4" s="43" customFormat="1" ht="10.199999999999999" x14ac:dyDescent="0.3">
      <c r="A135" s="216"/>
      <c r="D135" s="215"/>
    </row>
    <row r="136" spans="1:4" s="43" customFormat="1" ht="10.199999999999999" x14ac:dyDescent="0.3">
      <c r="A136" s="216"/>
      <c r="D136" s="215"/>
    </row>
    <row r="137" spans="1:4" s="43" customFormat="1" ht="10.199999999999999" x14ac:dyDescent="0.3">
      <c r="A137" s="216"/>
      <c r="D137" s="215"/>
    </row>
    <row r="138" spans="1:4" s="43" customFormat="1" ht="10.199999999999999" x14ac:dyDescent="0.3">
      <c r="A138" s="216"/>
      <c r="D138" s="215"/>
    </row>
    <row r="139" spans="1:4" s="43" customFormat="1" ht="10.199999999999999" x14ac:dyDescent="0.3">
      <c r="A139" s="216"/>
      <c r="D139" s="215"/>
    </row>
    <row r="140" spans="1:4" s="43" customFormat="1" ht="10.199999999999999" x14ac:dyDescent="0.3">
      <c r="A140" s="216"/>
      <c r="D140" s="215"/>
    </row>
    <row r="141" spans="1:4" s="43" customFormat="1" ht="10.199999999999999" x14ac:dyDescent="0.3">
      <c r="A141" s="216"/>
      <c r="D141" s="215"/>
    </row>
    <row r="142" spans="1:4" s="43" customFormat="1" ht="10.199999999999999" x14ac:dyDescent="0.3">
      <c r="A142" s="216"/>
      <c r="D142" s="215"/>
    </row>
    <row r="143" spans="1:4" s="43" customFormat="1" ht="10.199999999999999" x14ac:dyDescent="0.3">
      <c r="A143" s="216"/>
      <c r="D143" s="215"/>
    </row>
    <row r="144" spans="1:4" s="43" customFormat="1" ht="10.199999999999999" x14ac:dyDescent="0.3">
      <c r="A144" s="216"/>
      <c r="D144" s="215"/>
    </row>
    <row r="145" spans="1:4" s="43" customFormat="1" ht="10.199999999999999" x14ac:dyDescent="0.3">
      <c r="A145" s="216"/>
      <c r="D145" s="215"/>
    </row>
    <row r="146" spans="1:4" s="43" customFormat="1" ht="10.199999999999999" x14ac:dyDescent="0.3">
      <c r="A146" s="216"/>
      <c r="D146" s="215"/>
    </row>
    <row r="147" spans="1:4" s="43" customFormat="1" ht="10.199999999999999" x14ac:dyDescent="0.3">
      <c r="A147" s="216"/>
      <c r="D147" s="215"/>
    </row>
    <row r="148" spans="1:4" s="43" customFormat="1" ht="10.199999999999999" x14ac:dyDescent="0.3">
      <c r="A148" s="216"/>
      <c r="D148" s="215"/>
    </row>
    <row r="149" spans="1:4" s="43" customFormat="1" ht="10.199999999999999" x14ac:dyDescent="0.3">
      <c r="A149" s="216"/>
      <c r="D149" s="215"/>
    </row>
    <row r="150" spans="1:4" s="43" customFormat="1" ht="10.199999999999999" x14ac:dyDescent="0.3">
      <c r="A150" s="216"/>
      <c r="D150" s="215"/>
    </row>
    <row r="151" spans="1:4" s="43" customFormat="1" ht="10.199999999999999" x14ac:dyDescent="0.3">
      <c r="A151" s="216"/>
      <c r="D151" s="215"/>
    </row>
    <row r="152" spans="1:4" s="43" customFormat="1" ht="10.199999999999999" x14ac:dyDescent="0.3">
      <c r="A152" s="216"/>
      <c r="D152" s="215"/>
    </row>
    <row r="153" spans="1:4" s="43" customFormat="1" ht="10.199999999999999" x14ac:dyDescent="0.3">
      <c r="A153" s="216"/>
      <c r="D153" s="215"/>
    </row>
    <row r="154" spans="1:4" s="43" customFormat="1" ht="10.199999999999999" x14ac:dyDescent="0.3">
      <c r="A154" s="216"/>
      <c r="D154" s="215"/>
    </row>
    <row r="155" spans="1:4" s="43" customFormat="1" ht="10.199999999999999" x14ac:dyDescent="0.3">
      <c r="A155" s="216"/>
      <c r="D155" s="215"/>
    </row>
    <row r="156" spans="1:4" s="43" customFormat="1" ht="10.199999999999999" x14ac:dyDescent="0.3">
      <c r="A156" s="216"/>
      <c r="D156" s="215"/>
    </row>
    <row r="157" spans="1:4" s="43" customFormat="1" ht="10.199999999999999" x14ac:dyDescent="0.3">
      <c r="A157" s="216"/>
      <c r="D157" s="215"/>
    </row>
    <row r="158" spans="1:4" s="43" customFormat="1" ht="10.199999999999999" x14ac:dyDescent="0.3">
      <c r="A158" s="216"/>
      <c r="D158" s="215"/>
    </row>
    <row r="159" spans="1:4" s="43" customFormat="1" ht="10.199999999999999" x14ac:dyDescent="0.3">
      <c r="A159" s="216"/>
      <c r="D159" s="215"/>
    </row>
    <row r="160" spans="1:4" s="43" customFormat="1" ht="10.199999999999999" x14ac:dyDescent="0.3">
      <c r="A160" s="216"/>
      <c r="D160" s="215"/>
    </row>
    <row r="161" spans="1:4" s="43" customFormat="1" ht="10.199999999999999" x14ac:dyDescent="0.3">
      <c r="A161" s="216"/>
      <c r="D161" s="215"/>
    </row>
    <row r="162" spans="1:4" s="43" customFormat="1" ht="10.199999999999999" x14ac:dyDescent="0.3">
      <c r="A162" s="216"/>
      <c r="D162" s="215"/>
    </row>
    <row r="163" spans="1:4" s="43" customFormat="1" ht="10.199999999999999" x14ac:dyDescent="0.3">
      <c r="A163" s="216"/>
      <c r="D163" s="215"/>
    </row>
    <row r="164" spans="1:4" s="43" customFormat="1" ht="10.199999999999999" x14ac:dyDescent="0.3">
      <c r="A164" s="216"/>
      <c r="D164" s="215"/>
    </row>
    <row r="165" spans="1:4" s="43" customFormat="1" ht="10.199999999999999" x14ac:dyDescent="0.3">
      <c r="A165" s="216"/>
      <c r="D165" s="215"/>
    </row>
    <row r="166" spans="1:4" s="43" customFormat="1" ht="10.199999999999999" x14ac:dyDescent="0.3">
      <c r="A166" s="216"/>
      <c r="D166" s="215"/>
    </row>
    <row r="167" spans="1:4" s="43" customFormat="1" ht="10.199999999999999" x14ac:dyDescent="0.3">
      <c r="A167" s="216"/>
      <c r="D167" s="215"/>
    </row>
    <row r="168" spans="1:4" s="43" customFormat="1" ht="10.199999999999999" x14ac:dyDescent="0.3">
      <c r="A168" s="216"/>
      <c r="D168" s="215"/>
    </row>
    <row r="169" spans="1:4" s="43" customFormat="1" ht="10.199999999999999" x14ac:dyDescent="0.3">
      <c r="A169" s="216"/>
      <c r="D169" s="215"/>
    </row>
    <row r="170" spans="1:4" s="43" customFormat="1" ht="10.199999999999999" x14ac:dyDescent="0.3">
      <c r="A170" s="216"/>
      <c r="D170" s="215"/>
    </row>
    <row r="171" spans="1:4" s="43" customFormat="1" ht="10.199999999999999" x14ac:dyDescent="0.3">
      <c r="A171" s="216"/>
      <c r="D171" s="215"/>
    </row>
    <row r="172" spans="1:4" s="43" customFormat="1" ht="10.199999999999999" x14ac:dyDescent="0.3">
      <c r="A172" s="216"/>
      <c r="D172" s="215"/>
    </row>
    <row r="173" spans="1:4" s="43" customFormat="1" ht="10.199999999999999" x14ac:dyDescent="0.3">
      <c r="A173" s="216"/>
      <c r="D173" s="215"/>
    </row>
    <row r="174" spans="1:4" s="43" customFormat="1" ht="10.199999999999999" x14ac:dyDescent="0.3">
      <c r="A174" s="216"/>
      <c r="D174" s="215"/>
    </row>
    <row r="175" spans="1:4" s="43" customFormat="1" ht="10.199999999999999" x14ac:dyDescent="0.3">
      <c r="A175" s="216"/>
      <c r="D175" s="215"/>
    </row>
    <row r="176" spans="1:4" s="43" customFormat="1" ht="10.199999999999999" x14ac:dyDescent="0.3">
      <c r="A176" s="216"/>
      <c r="D176" s="215"/>
    </row>
    <row r="177" spans="1:4" s="43" customFormat="1" ht="10.199999999999999" x14ac:dyDescent="0.3">
      <c r="A177" s="216"/>
      <c r="D177" s="215"/>
    </row>
    <row r="178" spans="1:4" s="43" customFormat="1" ht="10.199999999999999" x14ac:dyDescent="0.3">
      <c r="A178" s="216"/>
      <c r="D178" s="215"/>
    </row>
    <row r="179" spans="1:4" s="43" customFormat="1" ht="10.199999999999999" x14ac:dyDescent="0.3">
      <c r="A179" s="216"/>
      <c r="D179" s="215"/>
    </row>
    <row r="180" spans="1:4" s="43" customFormat="1" ht="10.199999999999999" x14ac:dyDescent="0.3">
      <c r="A180" s="216"/>
      <c r="D180" s="215"/>
    </row>
    <row r="181" spans="1:4" s="43" customFormat="1" ht="10.199999999999999" x14ac:dyDescent="0.3">
      <c r="A181" s="216"/>
      <c r="D181" s="215"/>
    </row>
    <row r="182" spans="1:4" s="43" customFormat="1" ht="10.199999999999999" x14ac:dyDescent="0.3">
      <c r="A182" s="216"/>
      <c r="D182" s="215"/>
    </row>
    <row r="183" spans="1:4" s="43" customFormat="1" ht="10.199999999999999" x14ac:dyDescent="0.3">
      <c r="A183" s="216"/>
      <c r="D183" s="215"/>
    </row>
    <row r="184" spans="1:4" s="43" customFormat="1" ht="10.199999999999999" x14ac:dyDescent="0.3">
      <c r="A184" s="216"/>
      <c r="D184" s="215"/>
    </row>
    <row r="185" spans="1:4" s="43" customFormat="1" ht="10.199999999999999" x14ac:dyDescent="0.3">
      <c r="A185" s="216"/>
      <c r="D185" s="215"/>
    </row>
    <row r="186" spans="1:4" s="43" customFormat="1" ht="10.199999999999999" x14ac:dyDescent="0.3">
      <c r="A186" s="216"/>
      <c r="D186" s="215"/>
    </row>
    <row r="187" spans="1:4" s="43" customFormat="1" ht="10.199999999999999" x14ac:dyDescent="0.3">
      <c r="A187" s="216"/>
      <c r="D187" s="215"/>
    </row>
    <row r="188" spans="1:4" s="43" customFormat="1" ht="10.199999999999999" x14ac:dyDescent="0.3">
      <c r="A188" s="216"/>
      <c r="D188" s="215"/>
    </row>
    <row r="189" spans="1:4" s="43" customFormat="1" ht="10.199999999999999" x14ac:dyDescent="0.3">
      <c r="A189" s="216"/>
      <c r="D189" s="215"/>
    </row>
    <row r="190" spans="1:4" s="43" customFormat="1" ht="10.199999999999999" x14ac:dyDescent="0.3">
      <c r="A190" s="216"/>
      <c r="D190" s="215"/>
    </row>
    <row r="191" spans="1:4" s="43" customFormat="1" ht="10.199999999999999" x14ac:dyDescent="0.3">
      <c r="A191" s="216"/>
      <c r="D191" s="215"/>
    </row>
    <row r="192" spans="1:4" s="43" customFormat="1" ht="10.199999999999999" x14ac:dyDescent="0.3">
      <c r="A192" s="216"/>
      <c r="D192" s="215"/>
    </row>
    <row r="193" spans="1:4" s="43" customFormat="1" ht="10.199999999999999" x14ac:dyDescent="0.3">
      <c r="A193" s="216"/>
      <c r="D193" s="215"/>
    </row>
    <row r="194" spans="1:4" s="43" customFormat="1" ht="10.199999999999999" x14ac:dyDescent="0.3">
      <c r="A194" s="216"/>
      <c r="D194" s="215"/>
    </row>
    <row r="195" spans="1:4" s="43" customFormat="1" ht="10.199999999999999" x14ac:dyDescent="0.3">
      <c r="A195" s="216"/>
      <c r="D195" s="215"/>
    </row>
    <row r="196" spans="1:4" s="43" customFormat="1" ht="10.199999999999999" x14ac:dyDescent="0.3">
      <c r="A196" s="216"/>
      <c r="D196" s="215"/>
    </row>
    <row r="197" spans="1:4" s="43" customFormat="1" ht="10.199999999999999" x14ac:dyDescent="0.3">
      <c r="A197" s="216"/>
      <c r="D197" s="215"/>
    </row>
    <row r="198" spans="1:4" s="43" customFormat="1" ht="10.199999999999999" x14ac:dyDescent="0.3">
      <c r="A198" s="216"/>
      <c r="D198" s="215"/>
    </row>
    <row r="199" spans="1:4" s="43" customFormat="1" ht="10.199999999999999" x14ac:dyDescent="0.3">
      <c r="A199" s="216"/>
      <c r="D199" s="215"/>
    </row>
    <row r="200" spans="1:4" s="43" customFormat="1" ht="10.199999999999999" x14ac:dyDescent="0.3">
      <c r="A200" s="216"/>
      <c r="D200" s="215"/>
    </row>
    <row r="201" spans="1:4" s="43" customFormat="1" ht="10.199999999999999" x14ac:dyDescent="0.3">
      <c r="A201" s="216"/>
      <c r="D201" s="215"/>
    </row>
    <row r="202" spans="1:4" s="43" customFormat="1" ht="10.199999999999999" x14ac:dyDescent="0.3">
      <c r="A202" s="216"/>
      <c r="D202" s="215"/>
    </row>
    <row r="203" spans="1:4" s="43" customFormat="1" ht="10.199999999999999" x14ac:dyDescent="0.3">
      <c r="A203" s="216"/>
      <c r="D203" s="215"/>
    </row>
    <row r="204" spans="1:4" s="43" customFormat="1" ht="10.199999999999999" x14ac:dyDescent="0.3">
      <c r="A204" s="216"/>
      <c r="D204" s="215"/>
    </row>
    <row r="205" spans="1:4" s="43" customFormat="1" ht="10.199999999999999" x14ac:dyDescent="0.3">
      <c r="A205" s="216"/>
      <c r="D205" s="215"/>
    </row>
    <row r="206" spans="1:4" s="43" customFormat="1" ht="10.199999999999999" x14ac:dyDescent="0.3">
      <c r="A206" s="216"/>
      <c r="D206" s="215"/>
    </row>
    <row r="207" spans="1:4" s="43" customFormat="1" ht="10.199999999999999" x14ac:dyDescent="0.3">
      <c r="A207" s="216"/>
      <c r="D207" s="215"/>
    </row>
    <row r="208" spans="1:4" s="43" customFormat="1" ht="10.199999999999999" x14ac:dyDescent="0.3">
      <c r="A208" s="216"/>
      <c r="D208" s="215"/>
    </row>
    <row r="209" spans="1:4" s="43" customFormat="1" ht="10.199999999999999" x14ac:dyDescent="0.3">
      <c r="A209" s="216"/>
      <c r="D209" s="215"/>
    </row>
    <row r="210" spans="1:4" s="43" customFormat="1" ht="10.199999999999999" x14ac:dyDescent="0.3">
      <c r="A210" s="216"/>
      <c r="D210" s="215"/>
    </row>
    <row r="211" spans="1:4" s="43" customFormat="1" ht="10.199999999999999" x14ac:dyDescent="0.3">
      <c r="A211" s="216"/>
      <c r="D211" s="215"/>
    </row>
    <row r="212" spans="1:4" s="43" customFormat="1" ht="10.199999999999999" x14ac:dyDescent="0.3">
      <c r="A212" s="216"/>
      <c r="D212" s="215"/>
    </row>
    <row r="213" spans="1:4" s="43" customFormat="1" ht="10.199999999999999" x14ac:dyDescent="0.3">
      <c r="A213" s="216"/>
      <c r="D213" s="215"/>
    </row>
    <row r="214" spans="1:4" s="43" customFormat="1" ht="10.199999999999999" x14ac:dyDescent="0.3">
      <c r="A214" s="216"/>
      <c r="D214" s="215"/>
    </row>
    <row r="215" spans="1:4" s="43" customFormat="1" ht="10.199999999999999" x14ac:dyDescent="0.3">
      <c r="A215" s="216"/>
      <c r="D215" s="215"/>
    </row>
    <row r="216" spans="1:4" s="43" customFormat="1" ht="10.199999999999999" x14ac:dyDescent="0.3">
      <c r="A216" s="216"/>
      <c r="D216" s="215"/>
    </row>
    <row r="217" spans="1:4" s="43" customFormat="1" ht="10.199999999999999" x14ac:dyDescent="0.3">
      <c r="A217" s="216"/>
      <c r="D217" s="215"/>
    </row>
    <row r="218" spans="1:4" s="43" customFormat="1" ht="10.199999999999999" x14ac:dyDescent="0.3">
      <c r="A218" s="216"/>
      <c r="D218" s="215"/>
    </row>
    <row r="219" spans="1:4" s="43" customFormat="1" ht="10.199999999999999" x14ac:dyDescent="0.3">
      <c r="A219" s="216"/>
      <c r="D219" s="215"/>
    </row>
    <row r="220" spans="1:4" s="43" customFormat="1" ht="10.199999999999999" x14ac:dyDescent="0.3">
      <c r="A220" s="216"/>
      <c r="D220" s="215"/>
    </row>
    <row r="221" spans="1:4" s="43" customFormat="1" ht="10.199999999999999" x14ac:dyDescent="0.3">
      <c r="A221" s="216"/>
      <c r="D221" s="215"/>
    </row>
    <row r="222" spans="1:4" s="43" customFormat="1" ht="10.199999999999999" x14ac:dyDescent="0.3">
      <c r="A222" s="216"/>
      <c r="D222" s="215"/>
    </row>
    <row r="223" spans="1:4" s="43" customFormat="1" ht="10.199999999999999" x14ac:dyDescent="0.3">
      <c r="A223" s="216"/>
      <c r="D223" s="215"/>
    </row>
    <row r="224" spans="1:4" s="43" customFormat="1" ht="10.199999999999999" x14ac:dyDescent="0.3">
      <c r="A224" s="216"/>
      <c r="D224" s="215"/>
    </row>
    <row r="225" spans="1:4" s="43" customFormat="1" ht="10.199999999999999" x14ac:dyDescent="0.3">
      <c r="A225" s="216"/>
      <c r="D225" s="215"/>
    </row>
    <row r="226" spans="1:4" s="43" customFormat="1" ht="10.199999999999999" x14ac:dyDescent="0.3">
      <c r="A226" s="216"/>
      <c r="D226" s="215"/>
    </row>
    <row r="227" spans="1:4" s="43" customFormat="1" ht="10.199999999999999" x14ac:dyDescent="0.3">
      <c r="A227" s="216"/>
      <c r="D227" s="215"/>
    </row>
    <row r="228" spans="1:4" s="43" customFormat="1" ht="10.199999999999999" x14ac:dyDescent="0.3">
      <c r="A228" s="216"/>
      <c r="D228" s="215"/>
    </row>
    <row r="229" spans="1:4" s="43" customFormat="1" ht="10.199999999999999" x14ac:dyDescent="0.3">
      <c r="A229" s="216"/>
      <c r="D229" s="215"/>
    </row>
    <row r="230" spans="1:4" s="43" customFormat="1" ht="10.199999999999999" x14ac:dyDescent="0.3">
      <c r="A230" s="216"/>
      <c r="D230" s="215"/>
    </row>
    <row r="231" spans="1:4" s="43" customFormat="1" ht="10.199999999999999" x14ac:dyDescent="0.3">
      <c r="A231" s="216"/>
      <c r="D231" s="215"/>
    </row>
    <row r="232" spans="1:4" s="43" customFormat="1" ht="10.199999999999999" x14ac:dyDescent="0.3">
      <c r="A232" s="216"/>
      <c r="D232" s="215"/>
    </row>
    <row r="233" spans="1:4" s="43" customFormat="1" ht="10.199999999999999" x14ac:dyDescent="0.3">
      <c r="A233" s="216"/>
      <c r="D233" s="215"/>
    </row>
    <row r="234" spans="1:4" s="43" customFormat="1" ht="10.199999999999999" x14ac:dyDescent="0.3">
      <c r="A234" s="216"/>
      <c r="D234" s="215"/>
    </row>
    <row r="235" spans="1:4" s="43" customFormat="1" ht="10.199999999999999" x14ac:dyDescent="0.3">
      <c r="A235" s="216"/>
      <c r="D235" s="215"/>
    </row>
    <row r="236" spans="1:4" s="43" customFormat="1" ht="10.199999999999999" x14ac:dyDescent="0.3">
      <c r="A236" s="216"/>
      <c r="D236" s="215"/>
    </row>
    <row r="237" spans="1:4" s="43" customFormat="1" ht="10.199999999999999" x14ac:dyDescent="0.3">
      <c r="A237" s="216"/>
      <c r="D237" s="215"/>
    </row>
    <row r="238" spans="1:4" s="43" customFormat="1" ht="10.199999999999999" x14ac:dyDescent="0.3">
      <c r="A238" s="216"/>
      <c r="D238" s="215"/>
    </row>
    <row r="239" spans="1:4" s="43" customFormat="1" ht="10.199999999999999" x14ac:dyDescent="0.3">
      <c r="A239" s="216"/>
      <c r="D239" s="215"/>
    </row>
    <row r="240" spans="1:4" s="43" customFormat="1" ht="10.199999999999999" x14ac:dyDescent="0.3">
      <c r="A240" s="216"/>
      <c r="D240" s="215"/>
    </row>
    <row r="241" spans="1:4" s="43" customFormat="1" ht="10.199999999999999" x14ac:dyDescent="0.3">
      <c r="A241" s="216"/>
      <c r="D241" s="215"/>
    </row>
    <row r="242" spans="1:4" s="43" customFormat="1" ht="10.199999999999999" x14ac:dyDescent="0.3">
      <c r="A242" s="216"/>
      <c r="D242" s="215"/>
    </row>
    <row r="243" spans="1:4" s="43" customFormat="1" ht="10.199999999999999" x14ac:dyDescent="0.3">
      <c r="A243" s="216"/>
      <c r="D243" s="215"/>
    </row>
    <row r="244" spans="1:4" s="43" customFormat="1" ht="10.199999999999999" x14ac:dyDescent="0.3">
      <c r="A244" s="216"/>
      <c r="D244" s="215"/>
    </row>
    <row r="245" spans="1:4" s="43" customFormat="1" ht="10.199999999999999" x14ac:dyDescent="0.3">
      <c r="A245" s="216"/>
      <c r="D245" s="215"/>
    </row>
    <row r="246" spans="1:4" s="43" customFormat="1" ht="10.199999999999999" x14ac:dyDescent="0.3">
      <c r="A246" s="216"/>
      <c r="D246" s="215"/>
    </row>
    <row r="247" spans="1:4" s="43" customFormat="1" ht="10.199999999999999" x14ac:dyDescent="0.3">
      <c r="A247" s="216"/>
      <c r="D247" s="215"/>
    </row>
    <row r="248" spans="1:4" s="43" customFormat="1" ht="10.199999999999999" x14ac:dyDescent="0.3">
      <c r="A248" s="216"/>
      <c r="D248" s="215"/>
    </row>
    <row r="249" spans="1:4" s="43" customFormat="1" ht="10.199999999999999" x14ac:dyDescent="0.3">
      <c r="A249" s="216"/>
      <c r="D249" s="215"/>
    </row>
    <row r="250" spans="1:4" s="43" customFormat="1" ht="10.199999999999999" x14ac:dyDescent="0.3">
      <c r="A250" s="216"/>
      <c r="D250" s="215"/>
    </row>
    <row r="251" spans="1:4" s="43" customFormat="1" ht="10.199999999999999" x14ac:dyDescent="0.3">
      <c r="A251" s="216"/>
      <c r="D251" s="215"/>
    </row>
    <row r="252" spans="1:4" s="43" customFormat="1" ht="10.199999999999999" x14ac:dyDescent="0.3">
      <c r="A252" s="216"/>
      <c r="D252" s="215"/>
    </row>
    <row r="253" spans="1:4" s="43" customFormat="1" ht="10.199999999999999" x14ac:dyDescent="0.3">
      <c r="A253" s="216"/>
      <c r="D253" s="215"/>
    </row>
    <row r="254" spans="1:4" s="43" customFormat="1" ht="10.199999999999999" x14ac:dyDescent="0.3">
      <c r="A254" s="216"/>
      <c r="D254" s="215"/>
    </row>
    <row r="255" spans="1:4" s="43" customFormat="1" ht="10.199999999999999" x14ac:dyDescent="0.3">
      <c r="A255" s="216"/>
      <c r="D255" s="215"/>
    </row>
    <row r="256" spans="1:4" s="43" customFormat="1" ht="10.199999999999999" x14ac:dyDescent="0.3">
      <c r="A256" s="216"/>
      <c r="D256" s="215"/>
    </row>
    <row r="257" spans="1:4" s="43" customFormat="1" ht="10.199999999999999" x14ac:dyDescent="0.3">
      <c r="A257" s="216"/>
      <c r="D257" s="215"/>
    </row>
    <row r="258" spans="1:4" s="43" customFormat="1" ht="10.199999999999999" x14ac:dyDescent="0.3">
      <c r="A258" s="216"/>
      <c r="D258" s="215"/>
    </row>
    <row r="259" spans="1:4" s="43" customFormat="1" ht="10.199999999999999" x14ac:dyDescent="0.3">
      <c r="A259" s="216"/>
      <c r="D259" s="215"/>
    </row>
    <row r="260" spans="1:4" s="43" customFormat="1" ht="10.199999999999999" x14ac:dyDescent="0.3">
      <c r="A260" s="216"/>
      <c r="D260" s="215"/>
    </row>
    <row r="261" spans="1:4" s="43" customFormat="1" ht="10.199999999999999" x14ac:dyDescent="0.3">
      <c r="A261" s="216"/>
      <c r="D261" s="215"/>
    </row>
    <row r="262" spans="1:4" s="43" customFormat="1" ht="10.199999999999999" x14ac:dyDescent="0.3">
      <c r="A262" s="216"/>
      <c r="D262" s="215"/>
    </row>
    <row r="263" spans="1:4" s="43" customFormat="1" ht="10.199999999999999" x14ac:dyDescent="0.3">
      <c r="A263" s="216"/>
      <c r="D263" s="215"/>
    </row>
    <row r="264" spans="1:4" s="43" customFormat="1" ht="10.199999999999999" x14ac:dyDescent="0.3">
      <c r="A264" s="216"/>
      <c r="D264" s="215"/>
    </row>
    <row r="265" spans="1:4" s="43" customFormat="1" ht="10.199999999999999" x14ac:dyDescent="0.3">
      <c r="A265" s="216"/>
      <c r="D265" s="215"/>
    </row>
    <row r="266" spans="1:4" s="43" customFormat="1" ht="10.199999999999999" x14ac:dyDescent="0.3">
      <c r="A266" s="216"/>
      <c r="D266" s="215"/>
    </row>
    <row r="267" spans="1:4" s="43" customFormat="1" ht="10.199999999999999" x14ac:dyDescent="0.3">
      <c r="A267" s="216"/>
      <c r="D267" s="215"/>
    </row>
    <row r="268" spans="1:4" s="43" customFormat="1" ht="10.199999999999999" x14ac:dyDescent="0.3">
      <c r="A268" s="216"/>
      <c r="D268" s="215"/>
    </row>
    <row r="269" spans="1:4" s="43" customFormat="1" ht="10.199999999999999" x14ac:dyDescent="0.3">
      <c r="A269" s="216"/>
      <c r="D269" s="215"/>
    </row>
    <row r="270" spans="1:4" s="43" customFormat="1" ht="10.199999999999999" x14ac:dyDescent="0.3">
      <c r="A270" s="216"/>
      <c r="D270" s="215"/>
    </row>
    <row r="271" spans="1:4" s="43" customFormat="1" ht="10.199999999999999" x14ac:dyDescent="0.3">
      <c r="A271" s="216"/>
      <c r="D271" s="215"/>
    </row>
    <row r="272" spans="1:4" s="43" customFormat="1" ht="10.199999999999999" x14ac:dyDescent="0.3">
      <c r="A272" s="216"/>
      <c r="D272" s="215"/>
    </row>
    <row r="273" spans="1:4" s="43" customFormat="1" ht="10.199999999999999" x14ac:dyDescent="0.3">
      <c r="A273" s="216"/>
      <c r="D273" s="215"/>
    </row>
    <row r="274" spans="1:4" s="43" customFormat="1" ht="10.199999999999999" x14ac:dyDescent="0.3">
      <c r="A274" s="216"/>
      <c r="D274" s="215"/>
    </row>
    <row r="275" spans="1:4" s="43" customFormat="1" ht="10.199999999999999" x14ac:dyDescent="0.3">
      <c r="A275" s="216"/>
      <c r="D275" s="215"/>
    </row>
    <row r="276" spans="1:4" s="43" customFormat="1" ht="10.199999999999999" x14ac:dyDescent="0.3">
      <c r="A276" s="216"/>
      <c r="D276" s="215"/>
    </row>
    <row r="277" spans="1:4" s="43" customFormat="1" ht="10.199999999999999" x14ac:dyDescent="0.3">
      <c r="A277" s="216"/>
      <c r="D277" s="215"/>
    </row>
    <row r="278" spans="1:4" s="43" customFormat="1" ht="10.199999999999999" x14ac:dyDescent="0.3">
      <c r="A278" s="216"/>
      <c r="D278" s="215"/>
    </row>
    <row r="279" spans="1:4" s="43" customFormat="1" ht="10.199999999999999" x14ac:dyDescent="0.3">
      <c r="A279" s="216"/>
      <c r="D279" s="215"/>
    </row>
    <row r="280" spans="1:4" s="43" customFormat="1" ht="10.199999999999999" x14ac:dyDescent="0.3">
      <c r="A280" s="216"/>
      <c r="D280" s="215"/>
    </row>
    <row r="281" spans="1:4" s="43" customFormat="1" ht="10.199999999999999" x14ac:dyDescent="0.3">
      <c r="A281" s="216"/>
      <c r="D281" s="215"/>
    </row>
    <row r="282" spans="1:4" s="43" customFormat="1" ht="10.199999999999999" x14ac:dyDescent="0.3">
      <c r="A282" s="216"/>
      <c r="D282" s="215"/>
    </row>
    <row r="283" spans="1:4" s="43" customFormat="1" ht="10.199999999999999" x14ac:dyDescent="0.3">
      <c r="A283" s="216"/>
      <c r="D283" s="215"/>
    </row>
    <row r="284" spans="1:4" s="43" customFormat="1" ht="10.199999999999999" x14ac:dyDescent="0.3">
      <c r="A284" s="216"/>
      <c r="D284" s="215"/>
    </row>
    <row r="285" spans="1:4" s="43" customFormat="1" ht="10.199999999999999" x14ac:dyDescent="0.3">
      <c r="A285" s="216"/>
      <c r="D285" s="215"/>
    </row>
    <row r="286" spans="1:4" s="43" customFormat="1" ht="10.199999999999999" x14ac:dyDescent="0.3">
      <c r="A286" s="216"/>
      <c r="D286" s="215"/>
    </row>
    <row r="287" spans="1:4" s="43" customFormat="1" ht="10.199999999999999" x14ac:dyDescent="0.3">
      <c r="A287" s="216"/>
      <c r="D287" s="215"/>
    </row>
    <row r="288" spans="1:4" s="43" customFormat="1" ht="10.199999999999999" x14ac:dyDescent="0.3">
      <c r="A288" s="216"/>
      <c r="D288" s="215"/>
    </row>
    <row r="289" spans="1:4" s="43" customFormat="1" ht="10.199999999999999" x14ac:dyDescent="0.3">
      <c r="A289" s="216"/>
      <c r="D289" s="215"/>
    </row>
    <row r="290" spans="1:4" s="43" customFormat="1" ht="10.199999999999999" x14ac:dyDescent="0.3">
      <c r="A290" s="216"/>
      <c r="D290" s="215"/>
    </row>
    <row r="291" spans="1:4" s="43" customFormat="1" ht="10.199999999999999" x14ac:dyDescent="0.3">
      <c r="A291" s="216"/>
      <c r="D291" s="215"/>
    </row>
    <row r="292" spans="1:4" s="43" customFormat="1" ht="10.199999999999999" x14ac:dyDescent="0.3">
      <c r="A292" s="216"/>
      <c r="D292" s="215"/>
    </row>
    <row r="293" spans="1:4" s="43" customFormat="1" ht="10.199999999999999" x14ac:dyDescent="0.3">
      <c r="A293" s="216"/>
      <c r="D293" s="215"/>
    </row>
    <row r="294" spans="1:4" s="43" customFormat="1" ht="10.199999999999999" x14ac:dyDescent="0.3">
      <c r="A294" s="216"/>
      <c r="D294" s="215"/>
    </row>
    <row r="295" spans="1:4" s="43" customFormat="1" ht="10.199999999999999" x14ac:dyDescent="0.3">
      <c r="A295" s="216"/>
      <c r="D295" s="215"/>
    </row>
    <row r="296" spans="1:4" s="43" customFormat="1" ht="10.199999999999999" x14ac:dyDescent="0.3">
      <c r="A296" s="216"/>
      <c r="D296" s="215"/>
    </row>
    <row r="297" spans="1:4" s="43" customFormat="1" ht="10.199999999999999" x14ac:dyDescent="0.3">
      <c r="A297" s="216"/>
      <c r="D297" s="215"/>
    </row>
    <row r="298" spans="1:4" s="43" customFormat="1" ht="10.199999999999999" x14ac:dyDescent="0.3">
      <c r="A298" s="216"/>
      <c r="D298" s="215"/>
    </row>
    <row r="299" spans="1:4" s="43" customFormat="1" ht="10.199999999999999" x14ac:dyDescent="0.3">
      <c r="A299" s="216"/>
      <c r="D299" s="215"/>
    </row>
    <row r="300" spans="1:4" s="43" customFormat="1" ht="10.199999999999999" x14ac:dyDescent="0.3">
      <c r="A300" s="216"/>
      <c r="D300" s="215"/>
    </row>
    <row r="301" spans="1:4" s="43" customFormat="1" ht="10.199999999999999" x14ac:dyDescent="0.3">
      <c r="A301" s="216"/>
      <c r="D301" s="215"/>
    </row>
    <row r="302" spans="1:4" s="43" customFormat="1" ht="10.199999999999999" x14ac:dyDescent="0.3">
      <c r="A302" s="216"/>
      <c r="D302" s="215"/>
    </row>
    <row r="303" spans="1:4" s="43" customFormat="1" ht="10.199999999999999" x14ac:dyDescent="0.3">
      <c r="A303" s="216"/>
      <c r="D303" s="215"/>
    </row>
    <row r="304" spans="1:4" s="43" customFormat="1" ht="10.199999999999999" x14ac:dyDescent="0.3">
      <c r="A304" s="216"/>
      <c r="D304" s="215"/>
    </row>
    <row r="305" spans="1:4" s="43" customFormat="1" ht="10.199999999999999" x14ac:dyDescent="0.3">
      <c r="A305" s="216"/>
      <c r="D305" s="215"/>
    </row>
    <row r="306" spans="1:4" s="43" customFormat="1" ht="10.199999999999999" x14ac:dyDescent="0.3">
      <c r="A306" s="216"/>
      <c r="D306" s="215"/>
    </row>
    <row r="307" spans="1:4" s="43" customFormat="1" ht="10.199999999999999" x14ac:dyDescent="0.3">
      <c r="A307" s="216"/>
      <c r="D307" s="215"/>
    </row>
    <row r="308" spans="1:4" s="43" customFormat="1" ht="10.199999999999999" x14ac:dyDescent="0.3">
      <c r="A308" s="216"/>
      <c r="D308" s="215"/>
    </row>
    <row r="309" spans="1:4" s="43" customFormat="1" ht="10.199999999999999" x14ac:dyDescent="0.3">
      <c r="A309" s="216"/>
      <c r="D309" s="215"/>
    </row>
    <row r="310" spans="1:4" s="43" customFormat="1" ht="10.199999999999999" x14ac:dyDescent="0.3">
      <c r="A310" s="216"/>
      <c r="D310" s="215"/>
    </row>
    <row r="311" spans="1:4" s="43" customFormat="1" ht="10.199999999999999" x14ac:dyDescent="0.3">
      <c r="A311" s="216"/>
      <c r="D311" s="215"/>
    </row>
    <row r="312" spans="1:4" s="43" customFormat="1" ht="10.199999999999999" x14ac:dyDescent="0.3">
      <c r="A312" s="216"/>
      <c r="D312" s="215"/>
    </row>
    <row r="313" spans="1:4" s="43" customFormat="1" ht="10.199999999999999" x14ac:dyDescent="0.3">
      <c r="A313" s="216"/>
      <c r="D313" s="215"/>
    </row>
    <row r="314" spans="1:4" s="43" customFormat="1" ht="10.199999999999999" x14ac:dyDescent="0.3">
      <c r="A314" s="216"/>
      <c r="D314" s="215"/>
    </row>
    <row r="315" spans="1:4" s="43" customFormat="1" ht="10.199999999999999" x14ac:dyDescent="0.3">
      <c r="A315" s="216"/>
      <c r="D315" s="215"/>
    </row>
    <row r="316" spans="1:4" s="43" customFormat="1" ht="10.199999999999999" x14ac:dyDescent="0.3">
      <c r="A316" s="216"/>
      <c r="D316" s="215"/>
    </row>
    <row r="317" spans="1:4" s="43" customFormat="1" ht="10.199999999999999" x14ac:dyDescent="0.3">
      <c r="A317" s="216"/>
      <c r="D317" s="215"/>
    </row>
    <row r="318" spans="1:4" s="43" customFormat="1" ht="10.199999999999999" x14ac:dyDescent="0.3">
      <c r="A318" s="216"/>
      <c r="D318" s="215"/>
    </row>
    <row r="319" spans="1:4" s="43" customFormat="1" ht="10.199999999999999" x14ac:dyDescent="0.3">
      <c r="A319" s="216"/>
      <c r="D319" s="215"/>
    </row>
    <row r="320" spans="1:4" s="43" customFormat="1" ht="10.199999999999999" x14ac:dyDescent="0.3">
      <c r="A320" s="216"/>
      <c r="D320" s="215"/>
    </row>
    <row r="321" spans="1:4" s="43" customFormat="1" ht="10.199999999999999" x14ac:dyDescent="0.3">
      <c r="A321" s="216"/>
      <c r="D321" s="215"/>
    </row>
    <row r="322" spans="1:4" s="43" customFormat="1" ht="10.199999999999999" x14ac:dyDescent="0.3">
      <c r="A322" s="216"/>
      <c r="D322" s="215"/>
    </row>
    <row r="323" spans="1:4" s="43" customFormat="1" ht="10.199999999999999" x14ac:dyDescent="0.3">
      <c r="A323" s="216"/>
      <c r="D323" s="215"/>
    </row>
    <row r="324" spans="1:4" s="43" customFormat="1" ht="10.199999999999999" x14ac:dyDescent="0.3">
      <c r="A324" s="216"/>
      <c r="D324" s="215"/>
    </row>
    <row r="325" spans="1:4" s="43" customFormat="1" ht="10.199999999999999" x14ac:dyDescent="0.3">
      <c r="A325" s="216"/>
      <c r="D325" s="215"/>
    </row>
    <row r="326" spans="1:4" s="43" customFormat="1" ht="10.199999999999999" x14ac:dyDescent="0.3">
      <c r="A326" s="216"/>
      <c r="D326" s="215"/>
    </row>
    <row r="327" spans="1:4" s="43" customFormat="1" ht="10.199999999999999" x14ac:dyDescent="0.3">
      <c r="A327" s="216"/>
      <c r="D327" s="215"/>
    </row>
    <row r="328" spans="1:4" s="43" customFormat="1" ht="10.199999999999999" x14ac:dyDescent="0.3">
      <c r="A328" s="216"/>
      <c r="D328" s="215"/>
    </row>
    <row r="329" spans="1:4" s="43" customFormat="1" ht="10.199999999999999" x14ac:dyDescent="0.3">
      <c r="A329" s="216"/>
      <c r="D329" s="215"/>
    </row>
    <row r="330" spans="1:4" s="43" customFormat="1" ht="10.199999999999999" x14ac:dyDescent="0.3">
      <c r="A330" s="216"/>
      <c r="D330" s="215"/>
    </row>
    <row r="331" spans="1:4" s="43" customFormat="1" ht="10.199999999999999" x14ac:dyDescent="0.3">
      <c r="A331" s="216"/>
      <c r="D331" s="215"/>
    </row>
    <row r="332" spans="1:4" s="43" customFormat="1" ht="10.199999999999999" x14ac:dyDescent="0.3">
      <c r="A332" s="216"/>
      <c r="D332" s="215"/>
    </row>
    <row r="333" spans="1:4" s="43" customFormat="1" ht="10.199999999999999" x14ac:dyDescent="0.3">
      <c r="A333" s="216"/>
      <c r="D333" s="215"/>
    </row>
    <row r="334" spans="1:4" s="43" customFormat="1" ht="10.199999999999999" x14ac:dyDescent="0.3">
      <c r="A334" s="216"/>
      <c r="D334" s="215"/>
    </row>
    <row r="335" spans="1:4" s="43" customFormat="1" ht="10.199999999999999" x14ac:dyDescent="0.3">
      <c r="A335" s="216"/>
      <c r="D335" s="215"/>
    </row>
    <row r="336" spans="1:4" s="43" customFormat="1" ht="10.199999999999999" x14ac:dyDescent="0.3">
      <c r="A336" s="216"/>
      <c r="D336" s="215"/>
    </row>
    <row r="337" spans="1:4" s="43" customFormat="1" ht="10.199999999999999" x14ac:dyDescent="0.3">
      <c r="A337" s="216"/>
      <c r="D337" s="215"/>
    </row>
    <row r="338" spans="1:4" s="43" customFormat="1" ht="10.199999999999999" x14ac:dyDescent="0.3">
      <c r="A338" s="216"/>
      <c r="D338" s="215"/>
    </row>
    <row r="339" spans="1:4" s="43" customFormat="1" ht="10.199999999999999" x14ac:dyDescent="0.3">
      <c r="A339" s="216"/>
      <c r="D339" s="215"/>
    </row>
    <row r="340" spans="1:4" s="43" customFormat="1" ht="10.199999999999999" x14ac:dyDescent="0.3">
      <c r="A340" s="216"/>
      <c r="D340" s="215"/>
    </row>
    <row r="341" spans="1:4" s="43" customFormat="1" ht="10.199999999999999" x14ac:dyDescent="0.3">
      <c r="A341" s="216"/>
      <c r="D341" s="215"/>
    </row>
    <row r="342" spans="1:4" s="43" customFormat="1" ht="10.199999999999999" x14ac:dyDescent="0.3">
      <c r="A342" s="216"/>
      <c r="D342" s="215"/>
    </row>
    <row r="343" spans="1:4" s="43" customFormat="1" ht="10.199999999999999" x14ac:dyDescent="0.3">
      <c r="A343" s="216"/>
      <c r="D343" s="215"/>
    </row>
    <row r="344" spans="1:4" s="43" customFormat="1" ht="10.199999999999999" x14ac:dyDescent="0.3">
      <c r="A344" s="216"/>
      <c r="D344" s="215"/>
    </row>
    <row r="345" spans="1:4" s="43" customFormat="1" ht="10.199999999999999" x14ac:dyDescent="0.3">
      <c r="A345" s="216"/>
      <c r="D345" s="215"/>
    </row>
    <row r="346" spans="1:4" s="43" customFormat="1" ht="10.199999999999999" x14ac:dyDescent="0.3">
      <c r="A346" s="216"/>
      <c r="D346" s="215"/>
    </row>
    <row r="347" spans="1:4" s="43" customFormat="1" ht="10.199999999999999" x14ac:dyDescent="0.3">
      <c r="A347" s="216"/>
      <c r="D347" s="215"/>
    </row>
    <row r="348" spans="1:4" s="43" customFormat="1" ht="10.199999999999999" x14ac:dyDescent="0.3">
      <c r="A348" s="216"/>
      <c r="D348" s="215"/>
    </row>
    <row r="349" spans="1:4" s="43" customFormat="1" ht="10.199999999999999" x14ac:dyDescent="0.3">
      <c r="A349" s="216"/>
      <c r="D349" s="215"/>
    </row>
    <row r="350" spans="1:4" s="43" customFormat="1" ht="10.199999999999999" x14ac:dyDescent="0.3">
      <c r="A350" s="216"/>
      <c r="D350" s="215"/>
    </row>
    <row r="351" spans="1:4" s="43" customFormat="1" ht="10.199999999999999" x14ac:dyDescent="0.3">
      <c r="A351" s="216"/>
      <c r="D351" s="215"/>
    </row>
    <row r="352" spans="1:4" s="43" customFormat="1" ht="10.199999999999999" x14ac:dyDescent="0.3">
      <c r="A352" s="216"/>
      <c r="D352" s="215"/>
    </row>
    <row r="353" spans="1:4" s="43" customFormat="1" ht="10.199999999999999" x14ac:dyDescent="0.3">
      <c r="A353" s="216"/>
      <c r="D353" s="215"/>
    </row>
    <row r="354" spans="1:4" s="43" customFormat="1" ht="10.199999999999999" x14ac:dyDescent="0.3">
      <c r="A354" s="216"/>
      <c r="D354" s="215"/>
    </row>
    <row r="355" spans="1:4" s="43" customFormat="1" ht="10.199999999999999" x14ac:dyDescent="0.3">
      <c r="A355" s="216"/>
      <c r="D355" s="215"/>
    </row>
    <row r="356" spans="1:4" s="43" customFormat="1" ht="10.199999999999999" x14ac:dyDescent="0.3">
      <c r="A356" s="216"/>
      <c r="D356" s="215"/>
    </row>
    <row r="357" spans="1:4" s="43" customFormat="1" ht="10.199999999999999" x14ac:dyDescent="0.3">
      <c r="A357" s="216"/>
      <c r="D357" s="215"/>
    </row>
    <row r="358" spans="1:4" s="43" customFormat="1" ht="10.199999999999999" x14ac:dyDescent="0.3">
      <c r="A358" s="216"/>
      <c r="D358" s="215"/>
    </row>
    <row r="359" spans="1:4" s="43" customFormat="1" ht="10.199999999999999" x14ac:dyDescent="0.3">
      <c r="A359" s="216"/>
      <c r="D359" s="215"/>
    </row>
    <row r="360" spans="1:4" s="43" customFormat="1" ht="10.199999999999999" x14ac:dyDescent="0.3">
      <c r="A360" s="216"/>
      <c r="D360" s="215"/>
    </row>
    <row r="361" spans="1:4" s="43" customFormat="1" ht="10.199999999999999" x14ac:dyDescent="0.3">
      <c r="A361" s="216"/>
      <c r="D361" s="215"/>
    </row>
    <row r="362" spans="1:4" s="43" customFormat="1" ht="10.199999999999999" x14ac:dyDescent="0.3">
      <c r="A362" s="216"/>
      <c r="D362" s="215"/>
    </row>
    <row r="363" spans="1:4" s="43" customFormat="1" ht="10.199999999999999" x14ac:dyDescent="0.3">
      <c r="A363" s="216"/>
      <c r="D363" s="215"/>
    </row>
    <row r="364" spans="1:4" s="43" customFormat="1" ht="10.199999999999999" x14ac:dyDescent="0.3">
      <c r="A364" s="216"/>
      <c r="D364" s="215"/>
    </row>
    <row r="365" spans="1:4" s="43" customFormat="1" ht="10.199999999999999" x14ac:dyDescent="0.3">
      <c r="A365" s="216"/>
      <c r="D365" s="215"/>
    </row>
    <row r="366" spans="1:4" s="43" customFormat="1" ht="10.199999999999999" x14ac:dyDescent="0.3">
      <c r="A366" s="216"/>
      <c r="D366" s="215"/>
    </row>
    <row r="367" spans="1:4" s="43" customFormat="1" ht="10.199999999999999" x14ac:dyDescent="0.3">
      <c r="A367" s="216"/>
      <c r="D367" s="215"/>
    </row>
    <row r="368" spans="1:4" s="43" customFormat="1" ht="10.199999999999999" x14ac:dyDescent="0.3">
      <c r="A368" s="216"/>
      <c r="D368" s="215"/>
    </row>
    <row r="369" spans="1:4" s="43" customFormat="1" ht="10.199999999999999" x14ac:dyDescent="0.3">
      <c r="A369" s="216"/>
      <c r="D369" s="215"/>
    </row>
    <row r="370" spans="1:4" s="43" customFormat="1" ht="10.199999999999999" x14ac:dyDescent="0.3">
      <c r="A370" s="216"/>
      <c r="D370" s="215"/>
    </row>
    <row r="371" spans="1:4" s="43" customFormat="1" ht="10.199999999999999" x14ac:dyDescent="0.3">
      <c r="A371" s="216"/>
      <c r="D371" s="215"/>
    </row>
    <row r="372" spans="1:4" s="43" customFormat="1" ht="10.199999999999999" x14ac:dyDescent="0.3">
      <c r="A372" s="216"/>
      <c r="D372" s="215"/>
    </row>
    <row r="373" spans="1:4" s="43" customFormat="1" ht="10.199999999999999" x14ac:dyDescent="0.3">
      <c r="A373" s="216"/>
      <c r="D373" s="215"/>
    </row>
    <row r="374" spans="1:4" s="43" customFormat="1" ht="10.199999999999999" x14ac:dyDescent="0.3">
      <c r="A374" s="216"/>
      <c r="D374" s="215"/>
    </row>
    <row r="375" spans="1:4" s="43" customFormat="1" ht="10.199999999999999" x14ac:dyDescent="0.3">
      <c r="A375" s="216"/>
      <c r="D375" s="215"/>
    </row>
    <row r="376" spans="1:4" s="43" customFormat="1" ht="10.199999999999999" x14ac:dyDescent="0.3">
      <c r="A376" s="216"/>
      <c r="D376" s="215"/>
    </row>
    <row r="377" spans="1:4" s="43" customFormat="1" ht="10.199999999999999" x14ac:dyDescent="0.3">
      <c r="A377" s="216"/>
      <c r="D377" s="215"/>
    </row>
    <row r="378" spans="1:4" s="43" customFormat="1" ht="10.199999999999999" x14ac:dyDescent="0.3">
      <c r="A378" s="216"/>
      <c r="D378" s="215"/>
    </row>
    <row r="379" spans="1:4" s="43" customFormat="1" ht="10.199999999999999" x14ac:dyDescent="0.3">
      <c r="A379" s="216"/>
      <c r="D379" s="215"/>
    </row>
    <row r="380" spans="1:4" s="43" customFormat="1" ht="10.199999999999999" x14ac:dyDescent="0.3">
      <c r="A380" s="216"/>
      <c r="D380" s="215"/>
    </row>
    <row r="381" spans="1:4" s="43" customFormat="1" ht="10.199999999999999" x14ac:dyDescent="0.3">
      <c r="A381" s="216"/>
      <c r="D381" s="215"/>
    </row>
    <row r="382" spans="1:4" s="43" customFormat="1" ht="10.199999999999999" x14ac:dyDescent="0.3">
      <c r="A382" s="216"/>
      <c r="D382" s="215"/>
    </row>
    <row r="383" spans="1:4" s="43" customFormat="1" ht="10.199999999999999" x14ac:dyDescent="0.3">
      <c r="A383" s="216"/>
      <c r="D383" s="215"/>
    </row>
    <row r="384" spans="1:4" s="43" customFormat="1" ht="10.199999999999999" x14ac:dyDescent="0.3">
      <c r="A384" s="216"/>
      <c r="D384" s="215"/>
    </row>
    <row r="385" spans="1:4" s="43" customFormat="1" ht="10.199999999999999" x14ac:dyDescent="0.3">
      <c r="A385" s="216"/>
      <c r="D385" s="215"/>
    </row>
    <row r="386" spans="1:4" s="43" customFormat="1" ht="10.199999999999999" x14ac:dyDescent="0.3">
      <c r="A386" s="216"/>
      <c r="D386" s="215"/>
    </row>
    <row r="387" spans="1:4" s="43" customFormat="1" ht="10.199999999999999" x14ac:dyDescent="0.3">
      <c r="A387" s="216"/>
      <c r="D387" s="215"/>
    </row>
    <row r="388" spans="1:4" s="43" customFormat="1" ht="10.199999999999999" x14ac:dyDescent="0.3">
      <c r="A388" s="216"/>
      <c r="D388" s="215"/>
    </row>
    <row r="389" spans="1:4" s="43" customFormat="1" ht="10.199999999999999" x14ac:dyDescent="0.3">
      <c r="A389" s="216"/>
      <c r="D389" s="215"/>
    </row>
    <row r="390" spans="1:4" s="43" customFormat="1" ht="10.199999999999999" x14ac:dyDescent="0.3">
      <c r="A390" s="216"/>
      <c r="D390" s="215"/>
    </row>
    <row r="391" spans="1:4" s="43" customFormat="1" ht="10.199999999999999" x14ac:dyDescent="0.3">
      <c r="A391" s="216"/>
      <c r="D391" s="215"/>
    </row>
    <row r="392" spans="1:4" s="43" customFormat="1" ht="10.199999999999999" x14ac:dyDescent="0.3">
      <c r="A392" s="216"/>
      <c r="D392" s="215"/>
    </row>
    <row r="393" spans="1:4" s="43" customFormat="1" ht="10.199999999999999" x14ac:dyDescent="0.3">
      <c r="A393" s="216"/>
      <c r="D393" s="215"/>
    </row>
    <row r="394" spans="1:4" s="43" customFormat="1" ht="10.199999999999999" x14ac:dyDescent="0.3">
      <c r="A394" s="216"/>
      <c r="D394" s="215"/>
    </row>
    <row r="395" spans="1:4" s="43" customFormat="1" ht="10.199999999999999" x14ac:dyDescent="0.3">
      <c r="A395" s="216"/>
      <c r="D395" s="215"/>
    </row>
    <row r="396" spans="1:4" s="43" customFormat="1" ht="10.199999999999999" x14ac:dyDescent="0.3">
      <c r="A396" s="216"/>
      <c r="D396" s="215"/>
    </row>
    <row r="397" spans="1:4" s="43" customFormat="1" ht="10.199999999999999" x14ac:dyDescent="0.3">
      <c r="A397" s="216"/>
      <c r="D397" s="215"/>
    </row>
    <row r="398" spans="1:4" s="43" customFormat="1" ht="10.199999999999999" x14ac:dyDescent="0.3">
      <c r="A398" s="216"/>
      <c r="D398" s="215"/>
    </row>
    <row r="399" spans="1:4" s="43" customFormat="1" ht="10.199999999999999" x14ac:dyDescent="0.3">
      <c r="A399" s="216"/>
      <c r="D399" s="215"/>
    </row>
    <row r="400" spans="1:4" s="43" customFormat="1" ht="10.199999999999999" x14ac:dyDescent="0.3">
      <c r="A400" s="216"/>
      <c r="D400" s="215"/>
    </row>
    <row r="401" spans="1:4" s="43" customFormat="1" ht="10.199999999999999" x14ac:dyDescent="0.3">
      <c r="A401" s="216"/>
      <c r="D401" s="215"/>
    </row>
    <row r="402" spans="1:4" s="43" customFormat="1" ht="10.199999999999999" x14ac:dyDescent="0.3">
      <c r="A402" s="216"/>
      <c r="D402" s="215"/>
    </row>
    <row r="403" spans="1:4" s="43" customFormat="1" ht="10.199999999999999" x14ac:dyDescent="0.3">
      <c r="A403" s="216"/>
      <c r="D403" s="215"/>
    </row>
    <row r="404" spans="1:4" s="43" customFormat="1" ht="10.199999999999999" x14ac:dyDescent="0.3">
      <c r="A404" s="216"/>
      <c r="D404" s="215"/>
    </row>
    <row r="405" spans="1:4" s="43" customFormat="1" ht="10.199999999999999" x14ac:dyDescent="0.3">
      <c r="A405" s="216"/>
      <c r="D405" s="215"/>
    </row>
    <row r="406" spans="1:4" s="43" customFormat="1" ht="10.199999999999999" x14ac:dyDescent="0.3">
      <c r="A406" s="216"/>
      <c r="D406" s="215"/>
    </row>
    <row r="407" spans="1:4" s="43" customFormat="1" ht="10.199999999999999" x14ac:dyDescent="0.3">
      <c r="A407" s="216"/>
      <c r="D407" s="215"/>
    </row>
    <row r="408" spans="1:4" s="43" customFormat="1" ht="10.199999999999999" x14ac:dyDescent="0.3">
      <c r="A408" s="216"/>
      <c r="D408" s="215"/>
    </row>
    <row r="409" spans="1:4" s="43" customFormat="1" ht="10.199999999999999" x14ac:dyDescent="0.3">
      <c r="A409" s="216"/>
      <c r="D409" s="215"/>
    </row>
    <row r="410" spans="1:4" s="43" customFormat="1" ht="10.199999999999999" x14ac:dyDescent="0.3">
      <c r="A410" s="216"/>
      <c r="D410" s="215"/>
    </row>
    <row r="411" spans="1:4" s="43" customFormat="1" ht="10.199999999999999" x14ac:dyDescent="0.3">
      <c r="A411" s="216"/>
      <c r="D411" s="215"/>
    </row>
    <row r="412" spans="1:4" s="43" customFormat="1" ht="10.199999999999999" x14ac:dyDescent="0.3">
      <c r="A412" s="216"/>
      <c r="D412" s="215"/>
    </row>
    <row r="413" spans="1:4" s="43" customFormat="1" ht="10.199999999999999" x14ac:dyDescent="0.3">
      <c r="A413" s="216"/>
      <c r="D413" s="215"/>
    </row>
    <row r="414" spans="1:4" s="43" customFormat="1" ht="10.199999999999999" x14ac:dyDescent="0.3">
      <c r="A414" s="216"/>
      <c r="D414" s="215"/>
    </row>
    <row r="415" spans="1:4" s="43" customFormat="1" ht="10.199999999999999" x14ac:dyDescent="0.3">
      <c r="A415" s="216"/>
      <c r="D415" s="215"/>
    </row>
    <row r="416" spans="1:4" s="43" customFormat="1" ht="10.199999999999999" x14ac:dyDescent="0.3">
      <c r="A416" s="216"/>
      <c r="D416" s="215"/>
    </row>
    <row r="417" spans="1:4" s="43" customFormat="1" ht="10.199999999999999" x14ac:dyDescent="0.3">
      <c r="A417" s="216"/>
      <c r="D417" s="215"/>
    </row>
    <row r="418" spans="1:4" s="43" customFormat="1" ht="10.199999999999999" x14ac:dyDescent="0.3">
      <c r="A418" s="216"/>
      <c r="D418" s="215"/>
    </row>
    <row r="419" spans="1:4" s="43" customFormat="1" ht="10.199999999999999" x14ac:dyDescent="0.3">
      <c r="A419" s="216"/>
      <c r="D419" s="215"/>
    </row>
    <row r="420" spans="1:4" s="43" customFormat="1" ht="10.199999999999999" x14ac:dyDescent="0.3">
      <c r="A420" s="216"/>
      <c r="D420" s="215"/>
    </row>
    <row r="421" spans="1:4" s="43" customFormat="1" ht="10.199999999999999" x14ac:dyDescent="0.3">
      <c r="A421" s="216"/>
      <c r="D421" s="215"/>
    </row>
    <row r="422" spans="1:4" s="43" customFormat="1" ht="10.199999999999999" x14ac:dyDescent="0.3">
      <c r="A422" s="216"/>
      <c r="D422" s="215"/>
    </row>
    <row r="423" spans="1:4" s="43" customFormat="1" ht="10.199999999999999" hidden="1" x14ac:dyDescent="0.3">
      <c r="A423" s="216"/>
      <c r="D423" s="215"/>
    </row>
    <row r="424" spans="1:4" s="43" customFormat="1" ht="10.199999999999999" hidden="1" x14ac:dyDescent="0.3">
      <c r="A424" s="216"/>
      <c r="D424" s="215"/>
    </row>
    <row r="425" spans="1:4" s="43" customFormat="1" ht="10.199999999999999" hidden="1" x14ac:dyDescent="0.3">
      <c r="A425" s="216"/>
      <c r="D425" s="215"/>
    </row>
    <row r="426" spans="1:4" s="43" customFormat="1" ht="10.199999999999999" hidden="1" x14ac:dyDescent="0.3">
      <c r="A426" s="216"/>
      <c r="D426" s="215"/>
    </row>
    <row r="427" spans="1:4" s="43" customFormat="1" ht="10.199999999999999" hidden="1" x14ac:dyDescent="0.3">
      <c r="A427" s="216"/>
      <c r="D427" s="215"/>
    </row>
    <row r="428" spans="1:4" s="43" customFormat="1" ht="10.199999999999999" hidden="1" x14ac:dyDescent="0.3">
      <c r="A428" s="216"/>
      <c r="D428" s="215"/>
    </row>
    <row r="429" spans="1:4" s="43" customFormat="1" ht="10.199999999999999" hidden="1" x14ac:dyDescent="0.3">
      <c r="A429" s="216"/>
      <c r="D429" s="215"/>
    </row>
    <row r="430" spans="1:4" s="43" customFormat="1" ht="10.199999999999999" hidden="1" x14ac:dyDescent="0.3">
      <c r="A430" s="216"/>
      <c r="D430" s="215"/>
    </row>
    <row r="431" spans="1:4" s="43" customFormat="1" ht="10.199999999999999" hidden="1" x14ac:dyDescent="0.3">
      <c r="A431" s="216"/>
      <c r="D431" s="215"/>
    </row>
    <row r="432" spans="1:4" s="43" customFormat="1" ht="10.199999999999999" hidden="1" x14ac:dyDescent="0.3">
      <c r="A432" s="216"/>
      <c r="D432" s="215"/>
    </row>
    <row r="433" spans="1:4" s="43" customFormat="1" ht="10.199999999999999" hidden="1" x14ac:dyDescent="0.3">
      <c r="A433" s="216"/>
      <c r="D433" s="215"/>
    </row>
    <row r="434" spans="1:4" s="43" customFormat="1" ht="10.199999999999999" hidden="1" x14ac:dyDescent="0.3">
      <c r="A434" s="216"/>
      <c r="D434" s="215"/>
    </row>
    <row r="435" spans="1:4" s="43" customFormat="1" ht="10.199999999999999" hidden="1" x14ac:dyDescent="0.3">
      <c r="A435" s="216"/>
      <c r="D435" s="215"/>
    </row>
    <row r="436" spans="1:4" s="43" customFormat="1" ht="10.199999999999999" hidden="1" x14ac:dyDescent="0.3">
      <c r="A436" s="216"/>
      <c r="D436" s="215"/>
    </row>
    <row r="437" spans="1:4" s="43" customFormat="1" ht="10.199999999999999" hidden="1" x14ac:dyDescent="0.3">
      <c r="A437" s="216"/>
      <c r="D437" s="215"/>
    </row>
    <row r="438" spans="1:4" s="43" customFormat="1" ht="10.199999999999999" hidden="1" x14ac:dyDescent="0.3">
      <c r="A438" s="216"/>
      <c r="D438" s="215"/>
    </row>
    <row r="439" spans="1:4" s="43" customFormat="1" ht="10.199999999999999" hidden="1" x14ac:dyDescent="0.3">
      <c r="A439" s="216"/>
      <c r="D439" s="215"/>
    </row>
    <row r="440" spans="1:4" s="43" customFormat="1" ht="10.199999999999999" hidden="1" x14ac:dyDescent="0.3">
      <c r="A440" s="216"/>
      <c r="D440" s="215"/>
    </row>
    <row r="441" spans="1:4" s="43" customFormat="1" ht="10.199999999999999" hidden="1" x14ac:dyDescent="0.3">
      <c r="A441" s="216"/>
      <c r="D441" s="215"/>
    </row>
    <row r="442" spans="1:4" s="43" customFormat="1" ht="10.199999999999999" hidden="1" x14ac:dyDescent="0.3">
      <c r="A442" s="216"/>
      <c r="D442" s="215"/>
    </row>
    <row r="443" spans="1:4" s="43" customFormat="1" ht="10.199999999999999" hidden="1" x14ac:dyDescent="0.3">
      <c r="A443" s="216"/>
      <c r="D443" s="215"/>
    </row>
    <row r="444" spans="1:4" s="43" customFormat="1" ht="10.199999999999999" hidden="1" x14ac:dyDescent="0.3">
      <c r="A444" s="216"/>
      <c r="D444" s="215"/>
    </row>
    <row r="445" spans="1:4" s="43" customFormat="1" ht="10.199999999999999" hidden="1" x14ac:dyDescent="0.3">
      <c r="A445" s="216"/>
      <c r="D445" s="215"/>
    </row>
    <row r="446" spans="1:4" s="43" customFormat="1" ht="10.199999999999999" hidden="1" x14ac:dyDescent="0.3">
      <c r="A446" s="216"/>
      <c r="D446" s="215"/>
    </row>
    <row r="447" spans="1:4" s="43" customFormat="1" ht="10.199999999999999" hidden="1" x14ac:dyDescent="0.3">
      <c r="A447" s="216"/>
      <c r="D447" s="215"/>
    </row>
    <row r="448" spans="1:4" s="43" customFormat="1" ht="10.199999999999999" hidden="1" x14ac:dyDescent="0.3">
      <c r="A448" s="216"/>
      <c r="D448" s="215"/>
    </row>
    <row r="449" spans="1:4" s="43" customFormat="1" ht="10.199999999999999" hidden="1" x14ac:dyDescent="0.3">
      <c r="A449" s="216"/>
      <c r="D449" s="215"/>
    </row>
    <row r="450" spans="1:4" s="43" customFormat="1" ht="10.199999999999999" hidden="1" x14ac:dyDescent="0.3">
      <c r="A450" s="216"/>
      <c r="D450" s="215"/>
    </row>
    <row r="451" spans="1:4" s="43" customFormat="1" ht="10.199999999999999" hidden="1" x14ac:dyDescent="0.3">
      <c r="A451" s="216"/>
      <c r="D451" s="215"/>
    </row>
    <row r="452" spans="1:4" s="43" customFormat="1" ht="10.199999999999999" hidden="1" x14ac:dyDescent="0.3">
      <c r="A452" s="216"/>
      <c r="D452" s="215"/>
    </row>
    <row r="453" spans="1:4" s="43" customFormat="1" ht="10.199999999999999" hidden="1" x14ac:dyDescent="0.3">
      <c r="A453" s="216"/>
      <c r="D453" s="215"/>
    </row>
    <row r="454" spans="1:4" s="43" customFormat="1" ht="10.199999999999999" hidden="1" x14ac:dyDescent="0.3">
      <c r="A454" s="216"/>
      <c r="D454" s="215"/>
    </row>
    <row r="455" spans="1:4" s="43" customFormat="1" ht="10.199999999999999" hidden="1" x14ac:dyDescent="0.3">
      <c r="A455" s="216"/>
      <c r="D455" s="215"/>
    </row>
    <row r="456" spans="1:4" s="43" customFormat="1" ht="10.199999999999999" hidden="1" x14ac:dyDescent="0.3">
      <c r="A456" s="216"/>
      <c r="D456" s="215"/>
    </row>
    <row r="457" spans="1:4" s="43" customFormat="1" ht="10.199999999999999" hidden="1" x14ac:dyDescent="0.3">
      <c r="A457" s="216"/>
      <c r="D457" s="215"/>
    </row>
    <row r="458" spans="1:4" s="43" customFormat="1" ht="10.199999999999999" hidden="1" x14ac:dyDescent="0.3">
      <c r="A458" s="216"/>
      <c r="D458" s="215"/>
    </row>
    <row r="459" spans="1:4" s="43" customFormat="1" ht="10.199999999999999" hidden="1" x14ac:dyDescent="0.3">
      <c r="A459" s="216"/>
      <c r="D459" s="215"/>
    </row>
    <row r="460" spans="1:4" s="43" customFormat="1" ht="10.199999999999999" hidden="1" x14ac:dyDescent="0.3">
      <c r="A460" s="216"/>
      <c r="D460" s="215"/>
    </row>
    <row r="461" spans="1:4" s="43" customFormat="1" ht="10.199999999999999" hidden="1" x14ac:dyDescent="0.3">
      <c r="A461" s="216"/>
      <c r="D461" s="215"/>
    </row>
    <row r="462" spans="1:4" s="43" customFormat="1" ht="10.199999999999999" hidden="1" x14ac:dyDescent="0.3">
      <c r="A462" s="216"/>
      <c r="D462" s="215"/>
    </row>
    <row r="463" spans="1:4" s="43" customFormat="1" ht="10.199999999999999" hidden="1" x14ac:dyDescent="0.3">
      <c r="A463" s="216"/>
      <c r="D463" s="215"/>
    </row>
    <row r="464" spans="1:4" s="43" customFormat="1" ht="10.199999999999999" hidden="1" x14ac:dyDescent="0.3">
      <c r="A464" s="216"/>
      <c r="D464" s="215"/>
    </row>
    <row r="465" spans="1:4" s="43" customFormat="1" ht="10.199999999999999" hidden="1" x14ac:dyDescent="0.3">
      <c r="A465" s="216"/>
      <c r="D465" s="215"/>
    </row>
    <row r="466" spans="1:4" s="43" customFormat="1" ht="10.199999999999999" hidden="1" x14ac:dyDescent="0.3">
      <c r="A466" s="216"/>
      <c r="D466" s="215"/>
    </row>
    <row r="467" spans="1:4" s="43" customFormat="1" ht="10.199999999999999" hidden="1" x14ac:dyDescent="0.3">
      <c r="A467" s="216"/>
      <c r="D467" s="215"/>
    </row>
    <row r="468" spans="1:4" s="43" customFormat="1" ht="10.199999999999999" hidden="1" x14ac:dyDescent="0.3">
      <c r="A468" s="216"/>
      <c r="D468" s="215"/>
    </row>
    <row r="469" spans="1:4" s="43" customFormat="1" ht="10.199999999999999" hidden="1" x14ac:dyDescent="0.3">
      <c r="A469" s="216"/>
      <c r="D469" s="215"/>
    </row>
    <row r="470" spans="1:4" s="43" customFormat="1" ht="10.199999999999999" hidden="1" x14ac:dyDescent="0.3">
      <c r="A470" s="216"/>
      <c r="D470" s="215"/>
    </row>
    <row r="471" spans="1:4" s="43" customFormat="1" ht="10.199999999999999" hidden="1" x14ac:dyDescent="0.3">
      <c r="A471" s="216"/>
      <c r="D471" s="215"/>
    </row>
    <row r="472" spans="1:4" s="43" customFormat="1" ht="10.199999999999999" hidden="1" x14ac:dyDescent="0.3">
      <c r="A472" s="216"/>
      <c r="D472" s="215"/>
    </row>
    <row r="473" spans="1:4" s="43" customFormat="1" ht="10.199999999999999" hidden="1" x14ac:dyDescent="0.3">
      <c r="A473" s="216"/>
      <c r="D473" s="215"/>
    </row>
    <row r="474" spans="1:4" s="43" customFormat="1" ht="10.199999999999999" hidden="1" x14ac:dyDescent="0.3">
      <c r="A474" s="216"/>
      <c r="D474" s="215"/>
    </row>
    <row r="475" spans="1:4" s="43" customFormat="1" ht="10.199999999999999" hidden="1" x14ac:dyDescent="0.3">
      <c r="A475" s="216"/>
      <c r="D475" s="215"/>
    </row>
    <row r="476" spans="1:4" s="43" customFormat="1" ht="10.199999999999999" hidden="1" x14ac:dyDescent="0.3">
      <c r="A476" s="216"/>
      <c r="D476" s="215"/>
    </row>
    <row r="477" spans="1:4" s="43" customFormat="1" ht="10.199999999999999" hidden="1" x14ac:dyDescent="0.3">
      <c r="A477" s="216"/>
      <c r="D477" s="215"/>
    </row>
    <row r="478" spans="1:4" s="43" customFormat="1" ht="10.199999999999999" hidden="1" x14ac:dyDescent="0.3">
      <c r="A478" s="216"/>
      <c r="D478" s="215"/>
    </row>
    <row r="479" spans="1:4" s="43" customFormat="1" ht="10.199999999999999" hidden="1" x14ac:dyDescent="0.3">
      <c r="A479" s="216"/>
      <c r="D479" s="215"/>
    </row>
    <row r="480" spans="1:4" s="43" customFormat="1" ht="10.199999999999999" hidden="1" x14ac:dyDescent="0.3">
      <c r="A480" s="216"/>
      <c r="D480" s="215"/>
    </row>
    <row r="481" spans="1:4" s="43" customFormat="1" ht="10.199999999999999" hidden="1" x14ac:dyDescent="0.3">
      <c r="A481" s="216"/>
      <c r="D481" s="215"/>
    </row>
    <row r="482" spans="1:4" s="43" customFormat="1" ht="10.199999999999999" hidden="1" x14ac:dyDescent="0.3">
      <c r="A482" s="216"/>
      <c r="D482" s="215"/>
    </row>
    <row r="483" spans="1:4" s="43" customFormat="1" ht="10.199999999999999" hidden="1" x14ac:dyDescent="0.3">
      <c r="A483" s="216"/>
      <c r="D483" s="215"/>
    </row>
    <row r="484" spans="1:4" s="43" customFormat="1" ht="10.199999999999999" hidden="1" x14ac:dyDescent="0.3">
      <c r="A484" s="216"/>
      <c r="D484" s="215"/>
    </row>
    <row r="485" spans="1:4" s="43" customFormat="1" ht="10.199999999999999" hidden="1" x14ac:dyDescent="0.3">
      <c r="A485" s="216"/>
      <c r="D485" s="215"/>
    </row>
    <row r="486" spans="1:4" s="43" customFormat="1" ht="10.199999999999999" hidden="1" x14ac:dyDescent="0.3">
      <c r="A486" s="216"/>
      <c r="D486" s="215"/>
    </row>
    <row r="487" spans="1:4" s="43" customFormat="1" ht="10.199999999999999" hidden="1" x14ac:dyDescent="0.3">
      <c r="A487" s="216"/>
      <c r="D487" s="215"/>
    </row>
    <row r="488" spans="1:4" s="43" customFormat="1" ht="10.199999999999999" hidden="1" x14ac:dyDescent="0.3">
      <c r="A488" s="216"/>
      <c r="D488" s="215"/>
    </row>
    <row r="489" spans="1:4" s="43" customFormat="1" ht="10.199999999999999" hidden="1" x14ac:dyDescent="0.3">
      <c r="A489" s="216"/>
      <c r="D489" s="215"/>
    </row>
    <row r="490" spans="1:4" s="43" customFormat="1" ht="10.199999999999999" hidden="1" x14ac:dyDescent="0.3">
      <c r="A490" s="216"/>
      <c r="D490" s="215"/>
    </row>
    <row r="491" spans="1:4" s="43" customFormat="1" ht="10.199999999999999" hidden="1" x14ac:dyDescent="0.3">
      <c r="A491" s="216"/>
      <c r="D491" s="215"/>
    </row>
    <row r="492" spans="1:4" s="43" customFormat="1" ht="10.199999999999999" hidden="1" x14ac:dyDescent="0.3">
      <c r="A492" s="216"/>
      <c r="D492" s="215"/>
    </row>
    <row r="493" spans="1:4" s="43" customFormat="1" ht="10.199999999999999" hidden="1" x14ac:dyDescent="0.3">
      <c r="A493" s="216"/>
      <c r="D493" s="215"/>
    </row>
    <row r="494" spans="1:4" s="43" customFormat="1" ht="10.199999999999999" hidden="1" x14ac:dyDescent="0.3">
      <c r="A494" s="216"/>
      <c r="D494" s="215"/>
    </row>
    <row r="495" spans="1:4" s="43" customFormat="1" ht="10.199999999999999" hidden="1" x14ac:dyDescent="0.3">
      <c r="A495" s="216"/>
      <c r="D495" s="215"/>
    </row>
    <row r="496" spans="1:4" s="43" customFormat="1" ht="10.199999999999999" hidden="1" x14ac:dyDescent="0.3">
      <c r="A496" s="216"/>
      <c r="D496" s="215"/>
    </row>
    <row r="497" spans="1:4" s="43" customFormat="1" ht="10.199999999999999" hidden="1" x14ac:dyDescent="0.3">
      <c r="A497" s="216"/>
      <c r="D497" s="215"/>
    </row>
    <row r="498" spans="1:4" s="43" customFormat="1" ht="10.199999999999999" hidden="1" x14ac:dyDescent="0.3">
      <c r="A498" s="216"/>
      <c r="D498" s="215"/>
    </row>
    <row r="499" spans="1:4" s="43" customFormat="1" ht="10.199999999999999" hidden="1" x14ac:dyDescent="0.3">
      <c r="A499" s="216"/>
      <c r="D499" s="215"/>
    </row>
    <row r="500" spans="1:4" s="43" customFormat="1" ht="10.199999999999999" hidden="1" x14ac:dyDescent="0.3">
      <c r="A500" s="216"/>
      <c r="D500" s="215"/>
    </row>
    <row r="501" spans="1:4" s="43" customFormat="1" ht="10.199999999999999" hidden="1" x14ac:dyDescent="0.3">
      <c r="A501" s="216"/>
      <c r="D501" s="215"/>
    </row>
    <row r="502" spans="1:4" s="43" customFormat="1" ht="10.199999999999999" hidden="1" x14ac:dyDescent="0.3">
      <c r="A502" s="216"/>
      <c r="D502" s="215"/>
    </row>
    <row r="503" spans="1:4" s="43" customFormat="1" ht="10.199999999999999" hidden="1" x14ac:dyDescent="0.3">
      <c r="A503" s="216"/>
      <c r="D503" s="215"/>
    </row>
    <row r="504" spans="1:4" s="43" customFormat="1" ht="10.199999999999999" hidden="1" x14ac:dyDescent="0.3">
      <c r="A504" s="216"/>
      <c r="D504" s="215"/>
    </row>
    <row r="505" spans="1:4" s="43" customFormat="1" ht="10.199999999999999" hidden="1" x14ac:dyDescent="0.3">
      <c r="A505" s="216"/>
      <c r="D505" s="215"/>
    </row>
    <row r="506" spans="1:4" s="43" customFormat="1" ht="10.199999999999999" hidden="1" x14ac:dyDescent="0.3">
      <c r="A506" s="216"/>
      <c r="D506" s="215"/>
    </row>
    <row r="507" spans="1:4" s="43" customFormat="1" ht="10.199999999999999" hidden="1" x14ac:dyDescent="0.3">
      <c r="A507" s="216"/>
      <c r="D507" s="215"/>
    </row>
    <row r="508" spans="1:4" s="43" customFormat="1" ht="10.199999999999999" hidden="1" x14ac:dyDescent="0.3">
      <c r="A508" s="216"/>
      <c r="D508" s="215"/>
    </row>
    <row r="509" spans="1:4" s="43" customFormat="1" ht="10.199999999999999" hidden="1" x14ac:dyDescent="0.3">
      <c r="A509" s="216"/>
      <c r="D509" s="215"/>
    </row>
    <row r="510" spans="1:4" s="43" customFormat="1" ht="10.199999999999999" hidden="1" x14ac:dyDescent="0.3">
      <c r="A510" s="216"/>
      <c r="D510" s="215"/>
    </row>
    <row r="511" spans="1:4" s="43" customFormat="1" ht="10.199999999999999" hidden="1" x14ac:dyDescent="0.3">
      <c r="A511" s="216"/>
      <c r="D511" s="215"/>
    </row>
    <row r="512" spans="1:4" s="43" customFormat="1" ht="10.199999999999999" hidden="1" x14ac:dyDescent="0.3">
      <c r="A512" s="216"/>
      <c r="D512" s="215"/>
    </row>
    <row r="513" spans="1:4" s="43" customFormat="1" ht="10.199999999999999" hidden="1" x14ac:dyDescent="0.3">
      <c r="A513" s="216"/>
      <c r="D513" s="215"/>
    </row>
    <row r="514" spans="1:4" s="43" customFormat="1" ht="10.199999999999999" hidden="1" x14ac:dyDescent="0.3">
      <c r="A514" s="216"/>
      <c r="D514" s="215"/>
    </row>
    <row r="515" spans="1:4" s="43" customFormat="1" ht="10.199999999999999" hidden="1" x14ac:dyDescent="0.3">
      <c r="A515" s="216"/>
      <c r="D515" s="215"/>
    </row>
    <row r="516" spans="1:4" s="43" customFormat="1" ht="10.199999999999999" hidden="1" x14ac:dyDescent="0.3">
      <c r="A516" s="216"/>
      <c r="D516" s="215"/>
    </row>
    <row r="517" spans="1:4" s="43" customFormat="1" ht="10.199999999999999" hidden="1" x14ac:dyDescent="0.3">
      <c r="A517" s="216"/>
      <c r="D517" s="215"/>
    </row>
    <row r="518" spans="1:4" s="43" customFormat="1" ht="10.199999999999999" hidden="1" x14ac:dyDescent="0.3">
      <c r="A518" s="216"/>
      <c r="D518" s="215"/>
    </row>
    <row r="519" spans="1:4" s="43" customFormat="1" ht="10.199999999999999" hidden="1" x14ac:dyDescent="0.3">
      <c r="A519" s="216"/>
      <c r="D519" s="215"/>
    </row>
    <row r="520" spans="1:4" s="43" customFormat="1" ht="10.199999999999999" hidden="1" x14ac:dyDescent="0.3">
      <c r="A520" s="216"/>
      <c r="D520" s="215"/>
    </row>
    <row r="521" spans="1:4" s="43" customFormat="1" ht="10.199999999999999" hidden="1" x14ac:dyDescent="0.3">
      <c r="A521" s="216"/>
      <c r="D521" s="215"/>
    </row>
    <row r="522" spans="1:4" s="43" customFormat="1" ht="10.199999999999999" hidden="1" x14ac:dyDescent="0.3">
      <c r="A522" s="216"/>
      <c r="D522" s="215"/>
    </row>
    <row r="523" spans="1:4" s="43" customFormat="1" ht="10.199999999999999" hidden="1" x14ac:dyDescent="0.3">
      <c r="A523" s="216"/>
      <c r="D523" s="215"/>
    </row>
    <row r="524" spans="1:4" s="43" customFormat="1" ht="10.199999999999999" hidden="1" x14ac:dyDescent="0.3">
      <c r="A524" s="216"/>
      <c r="D524" s="215"/>
    </row>
    <row r="525" spans="1:4" s="43" customFormat="1" ht="10.199999999999999" hidden="1" x14ac:dyDescent="0.3">
      <c r="A525" s="216"/>
      <c r="D525" s="215"/>
    </row>
    <row r="526" spans="1:4" s="43" customFormat="1" ht="10.199999999999999" hidden="1" x14ac:dyDescent="0.3">
      <c r="A526" s="216"/>
      <c r="D526" s="215"/>
    </row>
    <row r="527" spans="1:4" s="43" customFormat="1" ht="10.199999999999999" hidden="1" x14ac:dyDescent="0.3">
      <c r="A527" s="216"/>
      <c r="D527" s="215"/>
    </row>
    <row r="528" spans="1:4" s="43" customFormat="1" ht="10.199999999999999" hidden="1" x14ac:dyDescent="0.3">
      <c r="A528" s="216"/>
      <c r="D528" s="215"/>
    </row>
    <row r="529" spans="1:4" s="43" customFormat="1" ht="10.199999999999999" hidden="1" x14ac:dyDescent="0.3">
      <c r="A529" s="216"/>
      <c r="D529" s="215"/>
    </row>
    <row r="530" spans="1:4" s="43" customFormat="1" ht="10.199999999999999" hidden="1" x14ac:dyDescent="0.3">
      <c r="A530" s="216"/>
      <c r="D530" s="215"/>
    </row>
    <row r="531" spans="1:4" s="43" customFormat="1" ht="10.199999999999999" hidden="1" x14ac:dyDescent="0.3">
      <c r="A531" s="216"/>
      <c r="D531" s="215"/>
    </row>
    <row r="532" spans="1:4" s="43" customFormat="1" ht="10.199999999999999" hidden="1" x14ac:dyDescent="0.3">
      <c r="A532" s="216"/>
      <c r="D532" s="215"/>
    </row>
    <row r="533" spans="1:4" s="43" customFormat="1" ht="10.199999999999999" hidden="1" x14ac:dyDescent="0.3">
      <c r="A533" s="216"/>
      <c r="D533" s="215"/>
    </row>
    <row r="534" spans="1:4" s="43" customFormat="1" ht="10.199999999999999" hidden="1" x14ac:dyDescent="0.3">
      <c r="A534" s="216"/>
      <c r="D534" s="215"/>
    </row>
    <row r="535" spans="1:4" s="43" customFormat="1" ht="10.199999999999999" hidden="1" x14ac:dyDescent="0.3">
      <c r="A535" s="216"/>
      <c r="D535" s="215"/>
    </row>
    <row r="536" spans="1:4" s="43" customFormat="1" ht="10.199999999999999" hidden="1" x14ac:dyDescent="0.3">
      <c r="A536" s="216"/>
      <c r="D536" s="215"/>
    </row>
    <row r="537" spans="1:4" s="43" customFormat="1" ht="10.199999999999999" hidden="1" x14ac:dyDescent="0.3">
      <c r="A537" s="216"/>
      <c r="D537" s="215"/>
    </row>
    <row r="538" spans="1:4" s="43" customFormat="1" ht="10.199999999999999" hidden="1" x14ac:dyDescent="0.3">
      <c r="A538" s="216"/>
      <c r="D538" s="215"/>
    </row>
    <row r="539" spans="1:4" s="43" customFormat="1" ht="10.199999999999999" hidden="1" x14ac:dyDescent="0.3">
      <c r="A539" s="216"/>
      <c r="D539" s="215"/>
    </row>
    <row r="540" spans="1:4" s="43" customFormat="1" ht="10.199999999999999" hidden="1" x14ac:dyDescent="0.3">
      <c r="A540" s="216"/>
      <c r="D540" s="215"/>
    </row>
    <row r="541" spans="1:4" s="43" customFormat="1" ht="10.199999999999999" hidden="1" x14ac:dyDescent="0.3">
      <c r="A541" s="216"/>
      <c r="D541" s="215"/>
    </row>
    <row r="542" spans="1:4" s="43" customFormat="1" ht="10.199999999999999" hidden="1" x14ac:dyDescent="0.3">
      <c r="A542" s="216"/>
      <c r="D542" s="215"/>
    </row>
    <row r="543" spans="1:4" s="43" customFormat="1" ht="10.199999999999999" hidden="1" x14ac:dyDescent="0.3">
      <c r="A543" s="216"/>
      <c r="D543" s="215"/>
    </row>
    <row r="544" spans="1:4" s="43" customFormat="1" ht="10.199999999999999" hidden="1" x14ac:dyDescent="0.3">
      <c r="A544" s="216"/>
      <c r="D544" s="215"/>
    </row>
    <row r="545" spans="1:4" s="43" customFormat="1" ht="10.199999999999999" hidden="1" x14ac:dyDescent="0.3">
      <c r="A545" s="216"/>
      <c r="D545" s="215"/>
    </row>
    <row r="546" spans="1:4" s="43" customFormat="1" ht="10.199999999999999" hidden="1" x14ac:dyDescent="0.3">
      <c r="A546" s="216"/>
      <c r="D546" s="215"/>
    </row>
    <row r="547" spans="1:4" s="43" customFormat="1" ht="10.199999999999999" hidden="1" x14ac:dyDescent="0.3">
      <c r="A547" s="216"/>
      <c r="D547" s="215"/>
    </row>
    <row r="548" spans="1:4" s="43" customFormat="1" ht="10.199999999999999" hidden="1" x14ac:dyDescent="0.3">
      <c r="A548" s="216"/>
      <c r="D548" s="215"/>
    </row>
    <row r="549" spans="1:4" s="43" customFormat="1" ht="10.199999999999999" hidden="1" x14ac:dyDescent="0.3">
      <c r="A549" s="216"/>
      <c r="D549" s="215"/>
    </row>
    <row r="550" spans="1:4" s="43" customFormat="1" ht="10.199999999999999" hidden="1" x14ac:dyDescent="0.3">
      <c r="A550" s="216"/>
      <c r="D550" s="215"/>
    </row>
    <row r="551" spans="1:4" s="43" customFormat="1" ht="10.199999999999999" hidden="1" x14ac:dyDescent="0.3">
      <c r="A551" s="216"/>
      <c r="D551" s="215"/>
    </row>
    <row r="552" spans="1:4" s="43" customFormat="1" ht="10.199999999999999" hidden="1" x14ac:dyDescent="0.3">
      <c r="A552" s="216"/>
      <c r="D552" s="215"/>
    </row>
    <row r="553" spans="1:4" s="43" customFormat="1" ht="10.199999999999999" hidden="1" x14ac:dyDescent="0.3">
      <c r="A553" s="216"/>
      <c r="D553" s="215"/>
    </row>
    <row r="554" spans="1:4" s="43" customFormat="1" ht="10.199999999999999" hidden="1" x14ac:dyDescent="0.3">
      <c r="A554" s="216"/>
      <c r="D554" s="215"/>
    </row>
    <row r="555" spans="1:4" s="43" customFormat="1" ht="10.199999999999999" hidden="1" x14ac:dyDescent="0.3">
      <c r="A555" s="216"/>
      <c r="D555" s="215"/>
    </row>
    <row r="556" spans="1:4" s="43" customFormat="1" ht="10.199999999999999" hidden="1" x14ac:dyDescent="0.3">
      <c r="A556" s="216"/>
      <c r="D556" s="215"/>
    </row>
    <row r="557" spans="1:4" s="43" customFormat="1" ht="10.199999999999999" hidden="1" x14ac:dyDescent="0.3">
      <c r="A557" s="216"/>
      <c r="D557" s="215"/>
    </row>
    <row r="558" spans="1:4" s="43" customFormat="1" ht="10.199999999999999" hidden="1" x14ac:dyDescent="0.3">
      <c r="A558" s="216"/>
      <c r="D558" s="215"/>
    </row>
    <row r="559" spans="1:4" s="43" customFormat="1" ht="10.199999999999999" hidden="1" x14ac:dyDescent="0.3">
      <c r="A559" s="216"/>
      <c r="D559" s="215"/>
    </row>
    <row r="560" spans="1:4" s="43" customFormat="1" ht="10.199999999999999" hidden="1" x14ac:dyDescent="0.3">
      <c r="A560" s="216"/>
      <c r="D560" s="215"/>
    </row>
    <row r="561" spans="1:4" s="43" customFormat="1" ht="10.199999999999999" hidden="1" x14ac:dyDescent="0.3">
      <c r="A561" s="216"/>
      <c r="D561" s="215"/>
    </row>
    <row r="562" spans="1:4" s="43" customFormat="1" ht="10.199999999999999" hidden="1" x14ac:dyDescent="0.3">
      <c r="A562" s="216"/>
      <c r="D562" s="215"/>
    </row>
    <row r="563" spans="1:4" s="43" customFormat="1" ht="10.199999999999999" hidden="1" x14ac:dyDescent="0.3">
      <c r="A563" s="216"/>
      <c r="D563" s="215"/>
    </row>
    <row r="564" spans="1:4" s="43" customFormat="1" ht="10.199999999999999" hidden="1" x14ac:dyDescent="0.3">
      <c r="A564" s="216"/>
      <c r="D564" s="215"/>
    </row>
    <row r="565" spans="1:4" s="43" customFormat="1" ht="10.199999999999999" hidden="1" x14ac:dyDescent="0.3">
      <c r="A565" s="216"/>
      <c r="D565" s="215"/>
    </row>
    <row r="566" spans="1:4" s="43" customFormat="1" ht="10.199999999999999" hidden="1" x14ac:dyDescent="0.3">
      <c r="A566" s="216"/>
      <c r="D566" s="215"/>
    </row>
    <row r="567" spans="1:4" s="43" customFormat="1" ht="10.199999999999999" hidden="1" x14ac:dyDescent="0.3">
      <c r="A567" s="216"/>
      <c r="D567" s="215"/>
    </row>
    <row r="568" spans="1:4" s="43" customFormat="1" ht="10.199999999999999" hidden="1" x14ac:dyDescent="0.3">
      <c r="A568" s="216"/>
      <c r="D568" s="215"/>
    </row>
    <row r="569" spans="1:4" s="43" customFormat="1" ht="10.199999999999999" hidden="1" x14ac:dyDescent="0.3">
      <c r="A569" s="216"/>
      <c r="D569" s="215"/>
    </row>
    <row r="570" spans="1:4" s="43" customFormat="1" ht="10.199999999999999" hidden="1" x14ac:dyDescent="0.3">
      <c r="A570" s="216"/>
      <c r="D570" s="215"/>
    </row>
    <row r="571" spans="1:4" s="43" customFormat="1" ht="10.199999999999999" hidden="1" x14ac:dyDescent="0.3">
      <c r="A571" s="216"/>
      <c r="D571" s="215"/>
    </row>
    <row r="572" spans="1:4" s="43" customFormat="1" ht="10.199999999999999" hidden="1" x14ac:dyDescent="0.3">
      <c r="A572" s="216"/>
      <c r="D572" s="215"/>
    </row>
    <row r="573" spans="1:4" s="43" customFormat="1" ht="10.199999999999999" hidden="1" x14ac:dyDescent="0.3">
      <c r="A573" s="216"/>
      <c r="D573" s="215"/>
    </row>
    <row r="574" spans="1:4" s="43" customFormat="1" ht="10.199999999999999" hidden="1" x14ac:dyDescent="0.3">
      <c r="A574" s="216"/>
      <c r="D574" s="215"/>
    </row>
    <row r="575" spans="1:4" s="43" customFormat="1" ht="10.199999999999999" hidden="1" x14ac:dyDescent="0.3">
      <c r="A575" s="216"/>
      <c r="D575" s="215"/>
    </row>
    <row r="576" spans="1:4" s="43" customFormat="1" ht="10.199999999999999" hidden="1" x14ac:dyDescent="0.3">
      <c r="A576" s="216"/>
      <c r="D576" s="215"/>
    </row>
    <row r="577" spans="1:4" s="43" customFormat="1" ht="10.199999999999999" hidden="1" x14ac:dyDescent="0.3">
      <c r="A577" s="216"/>
      <c r="D577" s="215"/>
    </row>
    <row r="578" spans="1:4" s="43" customFormat="1" ht="10.199999999999999" hidden="1" x14ac:dyDescent="0.3">
      <c r="A578" s="216"/>
      <c r="D578" s="215"/>
    </row>
    <row r="579" spans="1:4" s="43" customFormat="1" ht="10.199999999999999" hidden="1" x14ac:dyDescent="0.3">
      <c r="A579" s="216"/>
      <c r="D579" s="215"/>
    </row>
    <row r="580" spans="1:4" s="43" customFormat="1" ht="10.199999999999999" hidden="1" x14ac:dyDescent="0.3">
      <c r="A580" s="216"/>
      <c r="D580" s="215"/>
    </row>
    <row r="581" spans="1:4" s="43" customFormat="1" ht="10.199999999999999" hidden="1" x14ac:dyDescent="0.3">
      <c r="A581" s="216"/>
      <c r="D581" s="215"/>
    </row>
    <row r="582" spans="1:4" s="43" customFormat="1" ht="10.199999999999999" hidden="1" x14ac:dyDescent="0.3">
      <c r="A582" s="216"/>
      <c r="D582" s="215"/>
    </row>
    <row r="583" spans="1:4" s="43" customFormat="1" ht="10.199999999999999" hidden="1" x14ac:dyDescent="0.3">
      <c r="A583" s="216"/>
      <c r="D583" s="215"/>
    </row>
    <row r="584" spans="1:4" s="43" customFormat="1" ht="10.199999999999999" hidden="1" x14ac:dyDescent="0.3">
      <c r="A584" s="216"/>
      <c r="D584" s="215"/>
    </row>
    <row r="585" spans="1:4" s="43" customFormat="1" ht="10.199999999999999" hidden="1" x14ac:dyDescent="0.3">
      <c r="A585" s="216"/>
      <c r="D585" s="215"/>
    </row>
    <row r="586" spans="1:4" s="43" customFormat="1" ht="10.199999999999999" hidden="1" x14ac:dyDescent="0.3">
      <c r="A586" s="216"/>
      <c r="D586" s="215"/>
    </row>
    <row r="587" spans="1:4" s="43" customFormat="1" ht="10.199999999999999" hidden="1" x14ac:dyDescent="0.3">
      <c r="A587" s="216"/>
      <c r="D587" s="215"/>
    </row>
    <row r="588" spans="1:4" s="43" customFormat="1" ht="10.199999999999999" hidden="1" x14ac:dyDescent="0.3">
      <c r="A588" s="216"/>
      <c r="D588" s="215"/>
    </row>
    <row r="589" spans="1:4" s="43" customFormat="1" ht="10.199999999999999" hidden="1" x14ac:dyDescent="0.3">
      <c r="A589" s="216"/>
      <c r="D589" s="215"/>
    </row>
    <row r="590" spans="1:4" s="43" customFormat="1" ht="10.199999999999999" hidden="1" x14ac:dyDescent="0.3">
      <c r="A590" s="216"/>
      <c r="D590" s="215"/>
    </row>
    <row r="591" spans="1:4" s="43" customFormat="1" ht="10.199999999999999" hidden="1" x14ac:dyDescent="0.3">
      <c r="A591" s="216"/>
      <c r="D591" s="215"/>
    </row>
    <row r="592" spans="1:4" s="43" customFormat="1" ht="10.199999999999999" hidden="1" x14ac:dyDescent="0.3">
      <c r="A592" s="216"/>
      <c r="D592" s="215"/>
    </row>
    <row r="593" spans="1:4" s="43" customFormat="1" ht="10.199999999999999" hidden="1" x14ac:dyDescent="0.3">
      <c r="A593" s="216"/>
      <c r="D593" s="215"/>
    </row>
    <row r="594" spans="1:4" s="43" customFormat="1" ht="10.199999999999999" hidden="1" x14ac:dyDescent="0.3">
      <c r="A594" s="216"/>
      <c r="D594" s="215"/>
    </row>
    <row r="595" spans="1:4" s="43" customFormat="1" ht="10.199999999999999" hidden="1" x14ac:dyDescent="0.3">
      <c r="A595" s="216"/>
      <c r="D595" s="215"/>
    </row>
    <row r="596" spans="1:4" s="43" customFormat="1" ht="10.199999999999999" hidden="1" x14ac:dyDescent="0.3">
      <c r="A596" s="216"/>
      <c r="D596" s="215"/>
    </row>
    <row r="597" spans="1:4" s="43" customFormat="1" ht="10.199999999999999" hidden="1" x14ac:dyDescent="0.3">
      <c r="A597" s="216"/>
      <c r="D597" s="215"/>
    </row>
    <row r="598" spans="1:4" s="43" customFormat="1" ht="10.199999999999999" hidden="1" x14ac:dyDescent="0.3">
      <c r="A598" s="216"/>
      <c r="D598" s="215"/>
    </row>
    <row r="599" spans="1:4" s="43" customFormat="1" ht="10.199999999999999" hidden="1" x14ac:dyDescent="0.3">
      <c r="A599" s="216"/>
      <c r="D599" s="215"/>
    </row>
    <row r="600" spans="1:4" s="43" customFormat="1" ht="10.199999999999999" hidden="1" x14ac:dyDescent="0.3">
      <c r="A600" s="216"/>
      <c r="D600" s="215"/>
    </row>
    <row r="601" spans="1:4" s="43" customFormat="1" ht="10.199999999999999" hidden="1" x14ac:dyDescent="0.3">
      <c r="A601" s="216"/>
      <c r="D601" s="215"/>
    </row>
    <row r="602" spans="1:4" s="43" customFormat="1" ht="10.199999999999999" hidden="1" x14ac:dyDescent="0.3">
      <c r="A602" s="216"/>
      <c r="D602" s="215"/>
    </row>
    <row r="603" spans="1:4" s="43" customFormat="1" ht="10.199999999999999" hidden="1" x14ac:dyDescent="0.3">
      <c r="A603" s="216"/>
      <c r="D603" s="215"/>
    </row>
    <row r="604" spans="1:4" s="43" customFormat="1" ht="10.199999999999999" hidden="1" x14ac:dyDescent="0.3">
      <c r="A604" s="216"/>
      <c r="D604" s="215"/>
    </row>
    <row r="605" spans="1:4" s="43" customFormat="1" ht="10.199999999999999" hidden="1" x14ac:dyDescent="0.3">
      <c r="A605" s="216"/>
      <c r="D605" s="215"/>
    </row>
    <row r="606" spans="1:4" s="43" customFormat="1" ht="10.199999999999999" hidden="1" x14ac:dyDescent="0.3">
      <c r="A606" s="216"/>
      <c r="D606" s="215"/>
    </row>
    <row r="607" spans="1:4" s="43" customFormat="1" ht="10.199999999999999" hidden="1" x14ac:dyDescent="0.3">
      <c r="A607" s="216"/>
      <c r="D607" s="215"/>
    </row>
    <row r="608" spans="1:4" s="43" customFormat="1" ht="10.199999999999999" hidden="1" x14ac:dyDescent="0.3">
      <c r="A608" s="216"/>
      <c r="D608" s="215"/>
    </row>
    <row r="609" spans="1:4" s="43" customFormat="1" ht="10.199999999999999" hidden="1" x14ac:dyDescent="0.3">
      <c r="A609" s="216"/>
      <c r="D609" s="215"/>
    </row>
    <row r="610" spans="1:4" s="43" customFormat="1" ht="10.199999999999999" hidden="1" x14ac:dyDescent="0.3">
      <c r="A610" s="216"/>
      <c r="D610" s="215"/>
    </row>
    <row r="611" spans="1:4" s="43" customFormat="1" ht="10.199999999999999" hidden="1" x14ac:dyDescent="0.3">
      <c r="A611" s="216"/>
      <c r="D611" s="215"/>
    </row>
    <row r="612" spans="1:4" s="43" customFormat="1" ht="10.199999999999999" hidden="1" x14ac:dyDescent="0.3">
      <c r="A612" s="216"/>
      <c r="D612" s="215"/>
    </row>
    <row r="613" spans="1:4" s="43" customFormat="1" ht="10.199999999999999" hidden="1" x14ac:dyDescent="0.3">
      <c r="A613" s="216"/>
      <c r="D613" s="215"/>
    </row>
    <row r="614" spans="1:4" s="43" customFormat="1" ht="10.199999999999999" hidden="1" x14ac:dyDescent="0.3">
      <c r="A614" s="216"/>
      <c r="D614" s="215"/>
    </row>
    <row r="615" spans="1:4" s="43" customFormat="1" ht="10.199999999999999" hidden="1" x14ac:dyDescent="0.3">
      <c r="A615" s="216"/>
      <c r="D615" s="215"/>
    </row>
    <row r="616" spans="1:4" s="43" customFormat="1" ht="10.199999999999999" hidden="1" x14ac:dyDescent="0.3">
      <c r="A616" s="216"/>
      <c r="D616" s="215"/>
    </row>
    <row r="617" spans="1:4" s="43" customFormat="1" ht="10.199999999999999" hidden="1" x14ac:dyDescent="0.3">
      <c r="A617" s="216"/>
      <c r="D617" s="215"/>
    </row>
    <row r="618" spans="1:4" s="43" customFormat="1" ht="10.199999999999999" hidden="1" x14ac:dyDescent="0.3">
      <c r="A618" s="216"/>
      <c r="D618" s="215"/>
    </row>
    <row r="619" spans="1:4" s="43" customFormat="1" ht="10.199999999999999" hidden="1" x14ac:dyDescent="0.3">
      <c r="A619" s="216"/>
      <c r="D619" s="215"/>
    </row>
    <row r="620" spans="1:4" s="43" customFormat="1" ht="10.199999999999999" hidden="1" x14ac:dyDescent="0.3">
      <c r="A620" s="216"/>
      <c r="D620" s="215"/>
    </row>
    <row r="621" spans="1:4" s="43" customFormat="1" ht="10.199999999999999" hidden="1" x14ac:dyDescent="0.3">
      <c r="A621" s="216"/>
      <c r="D621" s="215"/>
    </row>
    <row r="622" spans="1:4" s="43" customFormat="1" ht="10.199999999999999" hidden="1" x14ac:dyDescent="0.3">
      <c r="A622" s="216"/>
      <c r="D622" s="215"/>
    </row>
    <row r="623" spans="1:4" s="43" customFormat="1" ht="10.199999999999999" hidden="1" x14ac:dyDescent="0.3">
      <c r="A623" s="216"/>
      <c r="D623" s="215"/>
    </row>
    <row r="624" spans="1:4" s="43" customFormat="1" ht="10.199999999999999" hidden="1" x14ac:dyDescent="0.3">
      <c r="A624" s="216"/>
      <c r="D624" s="215"/>
    </row>
    <row r="625" spans="1:4" s="43" customFormat="1" ht="10.199999999999999" hidden="1" x14ac:dyDescent="0.3">
      <c r="A625" s="216"/>
      <c r="D625" s="215"/>
    </row>
    <row r="626" spans="1:4" s="43" customFormat="1" ht="10.199999999999999" hidden="1" x14ac:dyDescent="0.3">
      <c r="A626" s="216"/>
      <c r="D626" s="215"/>
    </row>
    <row r="627" spans="1:4" s="43" customFormat="1" ht="10.199999999999999" hidden="1" x14ac:dyDescent="0.3">
      <c r="A627" s="216"/>
      <c r="D627" s="215"/>
    </row>
    <row r="628" spans="1:4" s="43" customFormat="1" ht="10.199999999999999" hidden="1" x14ac:dyDescent="0.3">
      <c r="A628" s="216"/>
      <c r="D628" s="215"/>
    </row>
    <row r="629" spans="1:4" s="43" customFormat="1" ht="10.199999999999999" hidden="1" x14ac:dyDescent="0.3">
      <c r="A629" s="216"/>
      <c r="D629" s="215"/>
    </row>
    <row r="630" spans="1:4" s="43" customFormat="1" ht="10.199999999999999" hidden="1" x14ac:dyDescent="0.3">
      <c r="A630" s="216"/>
      <c r="D630" s="215"/>
    </row>
    <row r="631" spans="1:4" s="43" customFormat="1" ht="10.199999999999999" hidden="1" x14ac:dyDescent="0.3">
      <c r="A631" s="216"/>
      <c r="D631" s="215"/>
    </row>
    <row r="632" spans="1:4" s="43" customFormat="1" ht="10.199999999999999" hidden="1" x14ac:dyDescent="0.3">
      <c r="A632" s="216"/>
      <c r="D632" s="215"/>
    </row>
    <row r="633" spans="1:4" s="43" customFormat="1" ht="10.199999999999999" hidden="1" x14ac:dyDescent="0.3">
      <c r="A633" s="216"/>
      <c r="D633" s="215"/>
    </row>
    <row r="634" spans="1:4" s="43" customFormat="1" ht="10.199999999999999" hidden="1" x14ac:dyDescent="0.3">
      <c r="A634" s="216"/>
      <c r="D634" s="215"/>
    </row>
    <row r="635" spans="1:4" s="43" customFormat="1" ht="10.199999999999999" hidden="1" x14ac:dyDescent="0.3">
      <c r="A635" s="216"/>
      <c r="D635" s="215"/>
    </row>
    <row r="636" spans="1:4" s="43" customFormat="1" ht="10.199999999999999" hidden="1" x14ac:dyDescent="0.3">
      <c r="A636" s="216"/>
      <c r="D636" s="215"/>
    </row>
    <row r="637" spans="1:4" s="43" customFormat="1" ht="10.199999999999999" hidden="1" x14ac:dyDescent="0.3">
      <c r="A637" s="216"/>
      <c r="D637" s="215"/>
    </row>
    <row r="638" spans="1:4" s="43" customFormat="1" ht="10.199999999999999" hidden="1" x14ac:dyDescent="0.3">
      <c r="A638" s="216"/>
      <c r="D638" s="215"/>
    </row>
    <row r="639" spans="1:4" s="43" customFormat="1" ht="10.199999999999999" hidden="1" x14ac:dyDescent="0.3">
      <c r="A639" s="216"/>
      <c r="D639" s="215"/>
    </row>
    <row r="640" spans="1:4" s="43" customFormat="1" ht="10.199999999999999" hidden="1" x14ac:dyDescent="0.3">
      <c r="A640" s="216"/>
      <c r="D640" s="215"/>
    </row>
    <row r="641" spans="1:4" s="43" customFormat="1" ht="10.199999999999999" hidden="1" x14ac:dyDescent="0.3">
      <c r="A641" s="216"/>
      <c r="D641" s="215"/>
    </row>
    <row r="642" spans="1:4" s="43" customFormat="1" ht="10.199999999999999" hidden="1" x14ac:dyDescent="0.3">
      <c r="A642" s="216"/>
      <c r="D642" s="215"/>
    </row>
    <row r="643" spans="1:4" s="43" customFormat="1" ht="10.199999999999999" hidden="1" x14ac:dyDescent="0.3">
      <c r="A643" s="216"/>
      <c r="D643" s="215"/>
    </row>
    <row r="644" spans="1:4" s="43" customFormat="1" ht="10.199999999999999" hidden="1" x14ac:dyDescent="0.3">
      <c r="A644" s="216"/>
      <c r="D644" s="215"/>
    </row>
    <row r="645" spans="1:4" s="43" customFormat="1" ht="10.199999999999999" hidden="1" x14ac:dyDescent="0.3">
      <c r="A645" s="216"/>
      <c r="D645" s="215"/>
    </row>
    <row r="646" spans="1:4" s="43" customFormat="1" ht="10.199999999999999" hidden="1" x14ac:dyDescent="0.3">
      <c r="A646" s="216"/>
      <c r="D646" s="215"/>
    </row>
    <row r="647" spans="1:4" s="43" customFormat="1" ht="10.199999999999999" hidden="1" x14ac:dyDescent="0.3">
      <c r="A647" s="216"/>
      <c r="D647" s="215"/>
    </row>
    <row r="648" spans="1:4" s="43" customFormat="1" ht="10.199999999999999" hidden="1" x14ac:dyDescent="0.3">
      <c r="A648" s="216"/>
      <c r="D648" s="215"/>
    </row>
    <row r="649" spans="1:4" s="43" customFormat="1" ht="10.199999999999999" hidden="1" x14ac:dyDescent="0.3">
      <c r="A649" s="216"/>
      <c r="D649" s="215"/>
    </row>
    <row r="650" spans="1:4" s="43" customFormat="1" ht="10.199999999999999" hidden="1" x14ac:dyDescent="0.3">
      <c r="A650" s="216"/>
      <c r="D650" s="215"/>
    </row>
    <row r="651" spans="1:4" s="43" customFormat="1" ht="10.199999999999999" hidden="1" x14ac:dyDescent="0.3">
      <c r="A651" s="216"/>
      <c r="D651" s="215"/>
    </row>
    <row r="652" spans="1:4" s="43" customFormat="1" ht="10.199999999999999" hidden="1" x14ac:dyDescent="0.3">
      <c r="A652" s="216"/>
      <c r="D652" s="215"/>
    </row>
    <row r="653" spans="1:4" s="43" customFormat="1" ht="10.199999999999999" hidden="1" x14ac:dyDescent="0.3">
      <c r="A653" s="216"/>
      <c r="D653" s="215"/>
    </row>
    <row r="654" spans="1:4" s="43" customFormat="1" ht="10.199999999999999" hidden="1" x14ac:dyDescent="0.3">
      <c r="A654" s="216"/>
      <c r="D654" s="215"/>
    </row>
    <row r="655" spans="1:4" s="43" customFormat="1" ht="10.199999999999999" hidden="1" x14ac:dyDescent="0.3">
      <c r="A655" s="216"/>
      <c r="D655" s="215"/>
    </row>
    <row r="656" spans="1:4" s="43" customFormat="1" ht="10.199999999999999" hidden="1" x14ac:dyDescent="0.3">
      <c r="A656" s="216"/>
      <c r="D656" s="215"/>
    </row>
    <row r="657" spans="1:4" s="43" customFormat="1" ht="10.199999999999999" hidden="1" x14ac:dyDescent="0.3">
      <c r="A657" s="216"/>
      <c r="D657" s="215"/>
    </row>
    <row r="658" spans="1:4" s="43" customFormat="1" ht="10.199999999999999" hidden="1" x14ac:dyDescent="0.3">
      <c r="A658" s="216"/>
      <c r="D658" s="215"/>
    </row>
    <row r="659" spans="1:4" s="43" customFormat="1" ht="10.199999999999999" hidden="1" x14ac:dyDescent="0.3">
      <c r="A659" s="216"/>
      <c r="D659" s="215"/>
    </row>
    <row r="660" spans="1:4" s="43" customFormat="1" ht="10.199999999999999" hidden="1" x14ac:dyDescent="0.3">
      <c r="A660" s="216"/>
      <c r="D660" s="215"/>
    </row>
    <row r="661" spans="1:4" s="43" customFormat="1" ht="10.199999999999999" hidden="1" x14ac:dyDescent="0.3">
      <c r="A661" s="216"/>
      <c r="D661" s="215"/>
    </row>
    <row r="662" spans="1:4" s="43" customFormat="1" ht="10.199999999999999" hidden="1" x14ac:dyDescent="0.3">
      <c r="A662" s="216"/>
      <c r="D662" s="215"/>
    </row>
    <row r="663" spans="1:4" s="43" customFormat="1" ht="10.199999999999999" hidden="1" x14ac:dyDescent="0.3">
      <c r="A663" s="216"/>
      <c r="D663" s="215"/>
    </row>
    <row r="664" spans="1:4" s="43" customFormat="1" ht="10.199999999999999" hidden="1" x14ac:dyDescent="0.3">
      <c r="A664" s="216"/>
      <c r="D664" s="215"/>
    </row>
    <row r="665" spans="1:4" s="43" customFormat="1" ht="10.199999999999999" hidden="1" x14ac:dyDescent="0.3">
      <c r="A665" s="216"/>
      <c r="D665" s="215"/>
    </row>
    <row r="666" spans="1:4" s="43" customFormat="1" ht="10.199999999999999" hidden="1" x14ac:dyDescent="0.3">
      <c r="A666" s="216"/>
      <c r="D666" s="215"/>
    </row>
    <row r="667" spans="1:4" s="43" customFormat="1" ht="10.199999999999999" hidden="1" x14ac:dyDescent="0.3">
      <c r="A667" s="216"/>
      <c r="D667" s="215"/>
    </row>
    <row r="668" spans="1:4" s="43" customFormat="1" ht="10.199999999999999" hidden="1" x14ac:dyDescent="0.3">
      <c r="A668" s="216"/>
      <c r="D668" s="215"/>
    </row>
    <row r="669" spans="1:4" s="43" customFormat="1" ht="10.199999999999999" hidden="1" x14ac:dyDescent="0.3">
      <c r="A669" s="216"/>
      <c r="D669" s="215"/>
    </row>
    <row r="670" spans="1:4" s="43" customFormat="1" ht="10.199999999999999" hidden="1" x14ac:dyDescent="0.3">
      <c r="A670" s="216"/>
      <c r="D670" s="215"/>
    </row>
    <row r="671" spans="1:4" s="43" customFormat="1" ht="10.199999999999999" hidden="1" x14ac:dyDescent="0.3">
      <c r="A671" s="216"/>
      <c r="D671" s="215"/>
    </row>
    <row r="672" spans="1:4" s="43" customFormat="1" ht="10.199999999999999" hidden="1" x14ac:dyDescent="0.3">
      <c r="A672" s="216"/>
      <c r="D672" s="215"/>
    </row>
    <row r="673" spans="1:4" s="43" customFormat="1" ht="10.199999999999999" hidden="1" x14ac:dyDescent="0.3">
      <c r="A673" s="216"/>
      <c r="D673" s="215"/>
    </row>
    <row r="674" spans="1:4" s="43" customFormat="1" ht="10.199999999999999" hidden="1" x14ac:dyDescent="0.3">
      <c r="A674" s="216"/>
      <c r="D674" s="215"/>
    </row>
    <row r="675" spans="1:4" s="43" customFormat="1" ht="10.199999999999999" hidden="1" x14ac:dyDescent="0.3">
      <c r="A675" s="216"/>
      <c r="D675" s="215"/>
    </row>
    <row r="676" spans="1:4" s="43" customFormat="1" ht="10.199999999999999" hidden="1" x14ac:dyDescent="0.3">
      <c r="A676" s="216"/>
      <c r="D676" s="215"/>
    </row>
    <row r="677" spans="1:4" s="43" customFormat="1" ht="10.199999999999999" hidden="1" x14ac:dyDescent="0.3">
      <c r="A677" s="216"/>
      <c r="D677" s="215"/>
    </row>
    <row r="678" spans="1:4" s="43" customFormat="1" ht="10.199999999999999" hidden="1" x14ac:dyDescent="0.3">
      <c r="A678" s="216"/>
      <c r="D678" s="215"/>
    </row>
    <row r="679" spans="1:4" s="43" customFormat="1" ht="10.199999999999999" hidden="1" x14ac:dyDescent="0.3">
      <c r="A679" s="216"/>
      <c r="D679" s="215"/>
    </row>
    <row r="680" spans="1:4" s="43" customFormat="1" ht="10.199999999999999" hidden="1" x14ac:dyDescent="0.3">
      <c r="A680" s="216"/>
      <c r="D680" s="215"/>
    </row>
    <row r="681" spans="1:4" s="43" customFormat="1" ht="10.199999999999999" hidden="1" x14ac:dyDescent="0.3">
      <c r="A681" s="216"/>
      <c r="D681" s="215"/>
    </row>
    <row r="682" spans="1:4" s="43" customFormat="1" ht="10.199999999999999" hidden="1" x14ac:dyDescent="0.3">
      <c r="A682" s="216"/>
      <c r="D682" s="215"/>
    </row>
    <row r="683" spans="1:4" s="43" customFormat="1" ht="10.199999999999999" hidden="1" x14ac:dyDescent="0.3">
      <c r="A683" s="216"/>
      <c r="D683" s="215"/>
    </row>
    <row r="684" spans="1:4" s="43" customFormat="1" ht="10.199999999999999" hidden="1" x14ac:dyDescent="0.3">
      <c r="A684" s="216"/>
      <c r="D684" s="215"/>
    </row>
    <row r="685" spans="1:4" s="43" customFormat="1" ht="10.199999999999999" hidden="1" x14ac:dyDescent="0.3">
      <c r="A685" s="216"/>
      <c r="D685" s="215"/>
    </row>
    <row r="686" spans="1:4" s="43" customFormat="1" ht="10.199999999999999" hidden="1" x14ac:dyDescent="0.3">
      <c r="A686" s="216"/>
      <c r="D686" s="215"/>
    </row>
    <row r="687" spans="1:4" s="43" customFormat="1" ht="10.199999999999999" hidden="1" x14ac:dyDescent="0.3">
      <c r="A687" s="216"/>
      <c r="D687" s="215"/>
    </row>
    <row r="688" spans="1:4" s="43" customFormat="1" ht="10.199999999999999" hidden="1" x14ac:dyDescent="0.3">
      <c r="A688" s="216"/>
      <c r="D688" s="215"/>
    </row>
    <row r="689" spans="1:4" s="43" customFormat="1" ht="10.199999999999999" hidden="1" x14ac:dyDescent="0.3">
      <c r="A689" s="216"/>
      <c r="D689" s="215"/>
    </row>
    <row r="690" spans="1:4" s="43" customFormat="1" ht="10.199999999999999" hidden="1" x14ac:dyDescent="0.3">
      <c r="A690" s="216"/>
      <c r="D690" s="215"/>
    </row>
    <row r="691" spans="1:4" s="43" customFormat="1" ht="10.199999999999999" hidden="1" x14ac:dyDescent="0.3">
      <c r="A691" s="216"/>
      <c r="D691" s="215"/>
    </row>
    <row r="692" spans="1:4" s="43" customFormat="1" ht="10.199999999999999" hidden="1" x14ac:dyDescent="0.3">
      <c r="A692" s="216"/>
      <c r="D692" s="215"/>
    </row>
    <row r="693" spans="1:4" s="43" customFormat="1" ht="10.199999999999999" hidden="1" x14ac:dyDescent="0.3">
      <c r="A693" s="216"/>
      <c r="D693" s="215"/>
    </row>
    <row r="694" spans="1:4" s="43" customFormat="1" ht="10.199999999999999" hidden="1" x14ac:dyDescent="0.3">
      <c r="A694" s="216"/>
      <c r="D694" s="215"/>
    </row>
    <row r="695" spans="1:4" s="43" customFormat="1" ht="10.199999999999999" hidden="1" x14ac:dyDescent="0.3">
      <c r="A695" s="216"/>
      <c r="D695" s="215"/>
    </row>
    <row r="696" spans="1:4" s="43" customFormat="1" ht="10.199999999999999" hidden="1" x14ac:dyDescent="0.3">
      <c r="A696" s="216"/>
      <c r="D696" s="215"/>
    </row>
    <row r="697" spans="1:4" s="43" customFormat="1" ht="10.199999999999999" hidden="1" x14ac:dyDescent="0.3">
      <c r="A697" s="216"/>
      <c r="D697" s="215"/>
    </row>
    <row r="698" spans="1:4" s="43" customFormat="1" ht="10.199999999999999" hidden="1" x14ac:dyDescent="0.3">
      <c r="A698" s="216"/>
      <c r="D698" s="215"/>
    </row>
    <row r="699" spans="1:4" s="43" customFormat="1" ht="10.199999999999999" hidden="1" x14ac:dyDescent="0.3">
      <c r="A699" s="216"/>
      <c r="D699" s="215"/>
    </row>
    <row r="700" spans="1:4" s="43" customFormat="1" ht="10.199999999999999" hidden="1" x14ac:dyDescent="0.3">
      <c r="A700" s="216"/>
      <c r="D700" s="215"/>
    </row>
    <row r="701" spans="1:4" s="43" customFormat="1" ht="10.199999999999999" hidden="1" x14ac:dyDescent="0.3">
      <c r="A701" s="216"/>
      <c r="D701" s="215"/>
    </row>
    <row r="702" spans="1:4" s="43" customFormat="1" ht="10.199999999999999" hidden="1" x14ac:dyDescent="0.3">
      <c r="A702" s="216"/>
      <c r="D702" s="215"/>
    </row>
    <row r="703" spans="1:4" s="43" customFormat="1" ht="10.199999999999999" hidden="1" x14ac:dyDescent="0.3">
      <c r="A703" s="216"/>
      <c r="D703" s="215"/>
    </row>
    <row r="704" spans="1:4" s="43" customFormat="1" ht="10.199999999999999" hidden="1" x14ac:dyDescent="0.3">
      <c r="A704" s="216"/>
      <c r="D704" s="215"/>
    </row>
    <row r="705" spans="1:4" s="43" customFormat="1" ht="10.199999999999999" hidden="1" x14ac:dyDescent="0.3">
      <c r="A705" s="216"/>
      <c r="D705" s="215"/>
    </row>
    <row r="706" spans="1:4" s="43" customFormat="1" ht="10.199999999999999" hidden="1" x14ac:dyDescent="0.3">
      <c r="A706" s="216"/>
      <c r="D706" s="215"/>
    </row>
    <row r="707" spans="1:4" s="43" customFormat="1" ht="10.199999999999999" hidden="1" x14ac:dyDescent="0.3">
      <c r="A707" s="216"/>
      <c r="D707" s="215"/>
    </row>
    <row r="708" spans="1:4" s="43" customFormat="1" ht="10.199999999999999" hidden="1" x14ac:dyDescent="0.3">
      <c r="A708" s="216"/>
      <c r="D708" s="215"/>
    </row>
    <row r="709" spans="1:4" s="43" customFormat="1" ht="10.199999999999999" hidden="1" x14ac:dyDescent="0.3">
      <c r="A709" s="216"/>
      <c r="D709" s="215"/>
    </row>
    <row r="710" spans="1:4" s="43" customFormat="1" ht="10.199999999999999" hidden="1" x14ac:dyDescent="0.3">
      <c r="A710" s="216"/>
      <c r="D710" s="215"/>
    </row>
    <row r="711" spans="1:4" s="43" customFormat="1" ht="10.199999999999999" hidden="1" x14ac:dyDescent="0.3">
      <c r="A711" s="216"/>
      <c r="D711" s="215"/>
    </row>
    <row r="712" spans="1:4" s="43" customFormat="1" ht="10.199999999999999" hidden="1" x14ac:dyDescent="0.3">
      <c r="A712" s="216"/>
      <c r="D712" s="215"/>
    </row>
    <row r="713" spans="1:4" s="43" customFormat="1" ht="10.199999999999999" hidden="1" x14ac:dyDescent="0.3">
      <c r="A713" s="216"/>
      <c r="D713" s="215"/>
    </row>
    <row r="714" spans="1:4" s="43" customFormat="1" ht="10.199999999999999" hidden="1" x14ac:dyDescent="0.3">
      <c r="A714" s="216"/>
      <c r="D714" s="215"/>
    </row>
    <row r="715" spans="1:4" s="43" customFormat="1" ht="10.199999999999999" hidden="1" x14ac:dyDescent="0.3">
      <c r="A715" s="216"/>
      <c r="D715" s="215"/>
    </row>
    <row r="716" spans="1:4" s="43" customFormat="1" ht="10.199999999999999" hidden="1" x14ac:dyDescent="0.3">
      <c r="A716" s="216"/>
      <c r="D716" s="215"/>
    </row>
    <row r="717" spans="1:4" s="43" customFormat="1" ht="10.199999999999999" hidden="1" x14ac:dyDescent="0.3">
      <c r="A717" s="216"/>
      <c r="D717" s="215"/>
    </row>
    <row r="718" spans="1:4" s="43" customFormat="1" ht="10.199999999999999" hidden="1" x14ac:dyDescent="0.3">
      <c r="A718" s="216"/>
      <c r="D718" s="215"/>
    </row>
    <row r="719" spans="1:4" s="43" customFormat="1" ht="10.199999999999999" hidden="1" x14ac:dyDescent="0.3">
      <c r="A719" s="216"/>
      <c r="D719" s="215"/>
    </row>
    <row r="720" spans="1:4" s="43" customFormat="1" ht="10.199999999999999" hidden="1" x14ac:dyDescent="0.3">
      <c r="A720" s="216"/>
      <c r="D720" s="215"/>
    </row>
    <row r="721" spans="1:4" s="43" customFormat="1" ht="10.199999999999999" hidden="1" x14ac:dyDescent="0.3">
      <c r="A721" s="216"/>
      <c r="D721" s="215"/>
    </row>
    <row r="722" spans="1:4" s="43" customFormat="1" ht="10.199999999999999" hidden="1" x14ac:dyDescent="0.3">
      <c r="A722" s="216"/>
      <c r="D722" s="215"/>
    </row>
    <row r="723" spans="1:4" s="43" customFormat="1" ht="10.199999999999999" hidden="1" x14ac:dyDescent="0.3">
      <c r="A723" s="216"/>
      <c r="D723" s="215"/>
    </row>
    <row r="724" spans="1:4" s="43" customFormat="1" ht="10.199999999999999" hidden="1" x14ac:dyDescent="0.3">
      <c r="A724" s="216"/>
      <c r="D724" s="215"/>
    </row>
    <row r="725" spans="1:4" s="43" customFormat="1" ht="10.199999999999999" hidden="1" x14ac:dyDescent="0.3">
      <c r="A725" s="216"/>
      <c r="D725" s="215"/>
    </row>
    <row r="726" spans="1:4" s="43" customFormat="1" ht="10.199999999999999" hidden="1" x14ac:dyDescent="0.3">
      <c r="A726" s="216"/>
      <c r="D726" s="215"/>
    </row>
    <row r="727" spans="1:4" s="43" customFormat="1" ht="10.199999999999999" hidden="1" x14ac:dyDescent="0.3">
      <c r="A727" s="216"/>
      <c r="D727" s="215"/>
    </row>
    <row r="728" spans="1:4" s="43" customFormat="1" ht="10.199999999999999" hidden="1" x14ac:dyDescent="0.3">
      <c r="A728" s="216"/>
      <c r="D728" s="215"/>
    </row>
    <row r="729" spans="1:4" s="43" customFormat="1" ht="10.199999999999999" hidden="1" x14ac:dyDescent="0.3">
      <c r="A729" s="216"/>
      <c r="D729" s="215"/>
    </row>
    <row r="730" spans="1:4" s="43" customFormat="1" ht="10.199999999999999" hidden="1" x14ac:dyDescent="0.3">
      <c r="A730" s="216"/>
      <c r="D730" s="215"/>
    </row>
    <row r="731" spans="1:4" s="43" customFormat="1" ht="10.199999999999999" hidden="1" x14ac:dyDescent="0.3">
      <c r="A731" s="216"/>
      <c r="D731" s="215"/>
    </row>
    <row r="732" spans="1:4" s="43" customFormat="1" ht="10.199999999999999" hidden="1" x14ac:dyDescent="0.3">
      <c r="A732" s="216"/>
      <c r="D732" s="215"/>
    </row>
    <row r="733" spans="1:4" s="43" customFormat="1" ht="10.199999999999999" hidden="1" x14ac:dyDescent="0.3">
      <c r="A733" s="216"/>
      <c r="D733" s="215"/>
    </row>
    <row r="734" spans="1:4" s="43" customFormat="1" ht="10.199999999999999" hidden="1" x14ac:dyDescent="0.3">
      <c r="A734" s="216"/>
      <c r="D734" s="215"/>
    </row>
    <row r="735" spans="1:4" s="43" customFormat="1" ht="10.199999999999999" hidden="1" x14ac:dyDescent="0.3">
      <c r="A735" s="216"/>
      <c r="D735" s="215"/>
    </row>
    <row r="736" spans="1:4" s="43" customFormat="1" ht="10.199999999999999" hidden="1" x14ac:dyDescent="0.3">
      <c r="A736" s="216"/>
      <c r="D736" s="215"/>
    </row>
    <row r="737" spans="1:4" s="43" customFormat="1" ht="10.199999999999999" hidden="1" x14ac:dyDescent="0.3">
      <c r="A737" s="216"/>
      <c r="D737" s="215"/>
    </row>
    <row r="738" spans="1:4" s="43" customFormat="1" ht="10.199999999999999" hidden="1" x14ac:dyDescent="0.3">
      <c r="A738" s="216"/>
      <c r="D738" s="215"/>
    </row>
    <row r="739" spans="1:4" s="43" customFormat="1" ht="10.199999999999999" hidden="1" x14ac:dyDescent="0.3">
      <c r="A739" s="216"/>
      <c r="D739" s="215"/>
    </row>
    <row r="740" spans="1:4" s="43" customFormat="1" ht="10.199999999999999" hidden="1" x14ac:dyDescent="0.3">
      <c r="A740" s="216"/>
      <c r="D740" s="215"/>
    </row>
    <row r="741" spans="1:4" s="43" customFormat="1" ht="10.199999999999999" hidden="1" x14ac:dyDescent="0.3">
      <c r="A741" s="216"/>
      <c r="D741" s="215"/>
    </row>
    <row r="742" spans="1:4" s="43" customFormat="1" ht="10.199999999999999" hidden="1" x14ac:dyDescent="0.3">
      <c r="A742" s="216"/>
      <c r="D742" s="215"/>
    </row>
    <row r="743" spans="1:4" s="43" customFormat="1" ht="10.199999999999999" hidden="1" x14ac:dyDescent="0.3">
      <c r="A743" s="216"/>
      <c r="D743" s="215"/>
    </row>
    <row r="744" spans="1:4" s="43" customFormat="1" ht="10.199999999999999" hidden="1" x14ac:dyDescent="0.3">
      <c r="A744" s="216"/>
      <c r="D744" s="215"/>
    </row>
    <row r="745" spans="1:4" s="43" customFormat="1" ht="10.199999999999999" hidden="1" x14ac:dyDescent="0.3">
      <c r="A745" s="216"/>
      <c r="D745" s="215"/>
    </row>
    <row r="746" spans="1:4" s="43" customFormat="1" ht="10.199999999999999" hidden="1" x14ac:dyDescent="0.3">
      <c r="A746" s="216"/>
      <c r="D746" s="215"/>
    </row>
    <row r="747" spans="1:4" s="43" customFormat="1" ht="10.199999999999999" hidden="1" x14ac:dyDescent="0.3">
      <c r="A747" s="216"/>
      <c r="D747" s="215"/>
    </row>
    <row r="748" spans="1:4" s="43" customFormat="1" ht="10.199999999999999" hidden="1" x14ac:dyDescent="0.3">
      <c r="A748" s="216"/>
      <c r="D748" s="215"/>
    </row>
    <row r="749" spans="1:4" s="43" customFormat="1" ht="10.199999999999999" hidden="1" x14ac:dyDescent="0.3">
      <c r="A749" s="216"/>
      <c r="D749" s="215"/>
    </row>
    <row r="750" spans="1:4" s="43" customFormat="1" ht="10.199999999999999" hidden="1" x14ac:dyDescent="0.3">
      <c r="A750" s="216"/>
      <c r="D750" s="215"/>
    </row>
    <row r="751" spans="1:4" s="43" customFormat="1" ht="10.199999999999999" hidden="1" x14ac:dyDescent="0.3">
      <c r="A751" s="216"/>
      <c r="D751" s="215"/>
    </row>
    <row r="752" spans="1:4" s="43" customFormat="1" ht="10.199999999999999" hidden="1" x14ac:dyDescent="0.3">
      <c r="A752" s="216"/>
      <c r="D752" s="215"/>
    </row>
    <row r="753" spans="1:4" s="43" customFormat="1" ht="10.199999999999999" hidden="1" x14ac:dyDescent="0.3">
      <c r="A753" s="216"/>
      <c r="D753" s="215"/>
    </row>
    <row r="754" spans="1:4" s="43" customFormat="1" ht="10.199999999999999" hidden="1" x14ac:dyDescent="0.3">
      <c r="A754" s="216"/>
      <c r="D754" s="215"/>
    </row>
    <row r="755" spans="1:4" s="43" customFormat="1" ht="10.199999999999999" hidden="1" x14ac:dyDescent="0.3">
      <c r="A755" s="216"/>
      <c r="D755" s="215"/>
    </row>
    <row r="756" spans="1:4" s="43" customFormat="1" ht="10.199999999999999" hidden="1" x14ac:dyDescent="0.3">
      <c r="A756" s="216"/>
      <c r="D756" s="215"/>
    </row>
    <row r="757" spans="1:4" s="43" customFormat="1" ht="10.199999999999999" hidden="1" x14ac:dyDescent="0.3">
      <c r="A757" s="216"/>
      <c r="D757" s="215"/>
    </row>
    <row r="758" spans="1:4" s="43" customFormat="1" ht="10.199999999999999" hidden="1" x14ac:dyDescent="0.3">
      <c r="A758" s="216"/>
      <c r="D758" s="215"/>
    </row>
    <row r="759" spans="1:4" s="43" customFormat="1" ht="10.199999999999999" hidden="1" x14ac:dyDescent="0.3">
      <c r="A759" s="216"/>
      <c r="D759" s="215"/>
    </row>
    <row r="760" spans="1:4" s="43" customFormat="1" ht="10.199999999999999" hidden="1" x14ac:dyDescent="0.3">
      <c r="A760" s="216"/>
      <c r="D760" s="215"/>
    </row>
    <row r="761" spans="1:4" s="43" customFormat="1" ht="10.199999999999999" hidden="1" x14ac:dyDescent="0.3">
      <c r="A761" s="216"/>
      <c r="D761" s="215"/>
    </row>
    <row r="762" spans="1:4" s="43" customFormat="1" ht="10.199999999999999" hidden="1" x14ac:dyDescent="0.3">
      <c r="A762" s="216"/>
      <c r="D762" s="215"/>
    </row>
    <row r="763" spans="1:4" s="43" customFormat="1" ht="10.199999999999999" hidden="1" x14ac:dyDescent="0.3">
      <c r="A763" s="216"/>
      <c r="D763" s="215"/>
    </row>
    <row r="764" spans="1:4" s="43" customFormat="1" ht="10.199999999999999" hidden="1" x14ac:dyDescent="0.3">
      <c r="A764" s="216"/>
      <c r="D764" s="215"/>
    </row>
    <row r="765" spans="1:4" s="43" customFormat="1" ht="10.199999999999999" hidden="1" x14ac:dyDescent="0.3">
      <c r="A765" s="216"/>
      <c r="D765" s="215"/>
    </row>
    <row r="766" spans="1:4" s="43" customFormat="1" ht="10.199999999999999" hidden="1" x14ac:dyDescent="0.3">
      <c r="A766" s="216"/>
      <c r="D766" s="215"/>
    </row>
    <row r="767" spans="1:4" s="43" customFormat="1" ht="10.199999999999999" hidden="1" x14ac:dyDescent="0.3">
      <c r="A767" s="216"/>
      <c r="D767" s="215"/>
    </row>
    <row r="768" spans="1:4" s="43" customFormat="1" ht="10.199999999999999" hidden="1" x14ac:dyDescent="0.3">
      <c r="A768" s="216"/>
      <c r="D768" s="215"/>
    </row>
    <row r="769" spans="1:4" s="43" customFormat="1" ht="10.199999999999999" hidden="1" x14ac:dyDescent="0.3">
      <c r="A769" s="216"/>
      <c r="D769" s="215"/>
    </row>
    <row r="770" spans="1:4" s="43" customFormat="1" ht="10.199999999999999" hidden="1" x14ac:dyDescent="0.3">
      <c r="A770" s="216"/>
      <c r="D770" s="215"/>
    </row>
    <row r="771" spans="1:4" s="43" customFormat="1" ht="10.199999999999999" hidden="1" x14ac:dyDescent="0.3">
      <c r="A771" s="216"/>
      <c r="D771" s="215"/>
    </row>
    <row r="772" spans="1:4" s="43" customFormat="1" ht="10.199999999999999" hidden="1" x14ac:dyDescent="0.3">
      <c r="A772" s="216"/>
      <c r="D772" s="215"/>
    </row>
    <row r="773" spans="1:4" s="43" customFormat="1" ht="10.199999999999999" hidden="1" x14ac:dyDescent="0.3">
      <c r="A773" s="216"/>
      <c r="D773" s="215"/>
    </row>
    <row r="774" spans="1:4" s="43" customFormat="1" ht="10.199999999999999" hidden="1" x14ac:dyDescent="0.3">
      <c r="A774" s="216"/>
      <c r="D774" s="215"/>
    </row>
    <row r="775" spans="1:4" s="43" customFormat="1" ht="10.199999999999999" hidden="1" x14ac:dyDescent="0.3">
      <c r="A775" s="216"/>
      <c r="D775" s="215"/>
    </row>
    <row r="776" spans="1:4" s="43" customFormat="1" ht="10.199999999999999" hidden="1" x14ac:dyDescent="0.3">
      <c r="A776" s="216"/>
      <c r="D776" s="215"/>
    </row>
    <row r="777" spans="1:4" s="43" customFormat="1" ht="10.199999999999999" hidden="1" x14ac:dyDescent="0.3">
      <c r="A777" s="216"/>
      <c r="D777" s="215"/>
    </row>
    <row r="778" spans="1:4" s="43" customFormat="1" ht="10.199999999999999" hidden="1" x14ac:dyDescent="0.3">
      <c r="A778" s="216"/>
      <c r="D778" s="215"/>
    </row>
    <row r="779" spans="1:4" s="43" customFormat="1" ht="10.199999999999999" hidden="1" x14ac:dyDescent="0.3">
      <c r="A779" s="216"/>
      <c r="D779" s="215"/>
    </row>
    <row r="780" spans="1:4" s="43" customFormat="1" ht="10.199999999999999" hidden="1" x14ac:dyDescent="0.3">
      <c r="A780" s="216"/>
      <c r="D780" s="215"/>
    </row>
    <row r="781" spans="1:4" s="43" customFormat="1" ht="10.199999999999999" hidden="1" x14ac:dyDescent="0.3">
      <c r="A781" s="216"/>
      <c r="D781" s="215"/>
    </row>
    <row r="782" spans="1:4" s="43" customFormat="1" ht="10.199999999999999" hidden="1" x14ac:dyDescent="0.3">
      <c r="A782" s="216"/>
      <c r="D782" s="215"/>
    </row>
    <row r="783" spans="1:4" s="43" customFormat="1" ht="10.199999999999999" hidden="1" x14ac:dyDescent="0.3">
      <c r="A783" s="216"/>
      <c r="D783" s="215"/>
    </row>
    <row r="784" spans="1:4" s="43" customFormat="1" ht="10.199999999999999" hidden="1" x14ac:dyDescent="0.3">
      <c r="A784" s="216"/>
      <c r="D784" s="215"/>
    </row>
    <row r="785" spans="1:4" s="43" customFormat="1" ht="10.199999999999999" hidden="1" x14ac:dyDescent="0.3">
      <c r="A785" s="216"/>
      <c r="D785" s="215"/>
    </row>
    <row r="786" spans="1:4" s="43" customFormat="1" ht="10.199999999999999" hidden="1" x14ac:dyDescent="0.3">
      <c r="A786" s="216"/>
      <c r="D786" s="215"/>
    </row>
    <row r="787" spans="1:4" s="43" customFormat="1" ht="10.199999999999999" hidden="1" x14ac:dyDescent="0.3">
      <c r="A787" s="216"/>
      <c r="D787" s="215"/>
    </row>
    <row r="788" spans="1:4" s="43" customFormat="1" ht="10.199999999999999" hidden="1" x14ac:dyDescent="0.3">
      <c r="A788" s="216"/>
      <c r="D788" s="215"/>
    </row>
    <row r="789" spans="1:4" s="43" customFormat="1" ht="10.199999999999999" hidden="1" x14ac:dyDescent="0.3">
      <c r="A789" s="216"/>
      <c r="D789" s="215"/>
    </row>
    <row r="790" spans="1:4" s="43" customFormat="1" ht="10.199999999999999" hidden="1" x14ac:dyDescent="0.3">
      <c r="A790" s="216"/>
      <c r="D790" s="215"/>
    </row>
    <row r="791" spans="1:4" s="43" customFormat="1" ht="10.199999999999999" hidden="1" x14ac:dyDescent="0.3">
      <c r="A791" s="216"/>
      <c r="D791" s="215"/>
    </row>
    <row r="792" spans="1:4" s="43" customFormat="1" ht="10.199999999999999" hidden="1" x14ac:dyDescent="0.3">
      <c r="A792" s="216"/>
      <c r="D792" s="215"/>
    </row>
    <row r="793" spans="1:4" s="43" customFormat="1" ht="10.199999999999999" hidden="1" x14ac:dyDescent="0.3">
      <c r="A793" s="216"/>
      <c r="D793" s="215"/>
    </row>
    <row r="794" spans="1:4" s="43" customFormat="1" ht="10.199999999999999" hidden="1" x14ac:dyDescent="0.3">
      <c r="A794" s="216"/>
      <c r="D794" s="215"/>
    </row>
    <row r="795" spans="1:4" s="43" customFormat="1" ht="10.199999999999999" hidden="1" x14ac:dyDescent="0.3">
      <c r="A795" s="216"/>
      <c r="D795" s="215"/>
    </row>
    <row r="796" spans="1:4" s="43" customFormat="1" ht="10.199999999999999" hidden="1" x14ac:dyDescent="0.3">
      <c r="A796" s="216"/>
      <c r="D796" s="215"/>
    </row>
    <row r="797" spans="1:4" s="43" customFormat="1" ht="10.199999999999999" hidden="1" x14ac:dyDescent="0.3">
      <c r="A797" s="216"/>
      <c r="D797" s="215"/>
    </row>
    <row r="798" spans="1:4" s="43" customFormat="1" ht="10.199999999999999" hidden="1" x14ac:dyDescent="0.3">
      <c r="A798" s="216"/>
      <c r="D798" s="215"/>
    </row>
    <row r="799" spans="1:4" s="43" customFormat="1" ht="10.199999999999999" hidden="1" x14ac:dyDescent="0.3">
      <c r="A799" s="216"/>
      <c r="D799" s="215"/>
    </row>
    <row r="800" spans="1:4" s="43" customFormat="1" ht="10.199999999999999" hidden="1" x14ac:dyDescent="0.3">
      <c r="A800" s="216"/>
      <c r="D800" s="215"/>
    </row>
    <row r="801" spans="1:4" s="43" customFormat="1" ht="10.199999999999999" hidden="1" x14ac:dyDescent="0.3">
      <c r="A801" s="216"/>
      <c r="D801" s="215"/>
    </row>
    <row r="802" spans="1:4" s="43" customFormat="1" ht="10.199999999999999" hidden="1" x14ac:dyDescent="0.3">
      <c r="A802" s="216"/>
      <c r="D802" s="215"/>
    </row>
    <row r="803" spans="1:4" s="43" customFormat="1" ht="10.199999999999999" hidden="1" x14ac:dyDescent="0.3">
      <c r="A803" s="216"/>
      <c r="D803" s="215"/>
    </row>
    <row r="804" spans="1:4" s="43" customFormat="1" ht="10.199999999999999" hidden="1" x14ac:dyDescent="0.3">
      <c r="A804" s="216"/>
      <c r="D804" s="215"/>
    </row>
    <row r="805" spans="1:4" s="43" customFormat="1" ht="10.199999999999999" hidden="1" x14ac:dyDescent="0.3">
      <c r="A805" s="216"/>
      <c r="D805" s="215"/>
    </row>
    <row r="806" spans="1:4" s="43" customFormat="1" ht="10.199999999999999" hidden="1" x14ac:dyDescent="0.3">
      <c r="A806" s="216"/>
      <c r="D806" s="215"/>
    </row>
    <row r="807" spans="1:4" s="43" customFormat="1" ht="10.199999999999999" hidden="1" x14ac:dyDescent="0.3">
      <c r="A807" s="216"/>
      <c r="D807" s="215"/>
    </row>
    <row r="808" spans="1:4" s="43" customFormat="1" ht="10.199999999999999" hidden="1" x14ac:dyDescent="0.3">
      <c r="A808" s="216"/>
      <c r="D808" s="215"/>
    </row>
    <row r="809" spans="1:4" s="43" customFormat="1" ht="10.199999999999999" hidden="1" x14ac:dyDescent="0.3">
      <c r="A809" s="216"/>
      <c r="D809" s="215"/>
    </row>
    <row r="810" spans="1:4" s="43" customFormat="1" ht="10.199999999999999" hidden="1" x14ac:dyDescent="0.3">
      <c r="A810" s="216"/>
      <c r="D810" s="215"/>
    </row>
    <row r="811" spans="1:4" s="43" customFormat="1" ht="10.199999999999999" hidden="1" x14ac:dyDescent="0.3">
      <c r="A811" s="216"/>
      <c r="D811" s="215"/>
    </row>
    <row r="812" spans="1:4" s="43" customFormat="1" ht="10.199999999999999" hidden="1" x14ac:dyDescent="0.3">
      <c r="A812" s="216"/>
      <c r="D812" s="215"/>
    </row>
    <row r="813" spans="1:4" s="43" customFormat="1" ht="10.199999999999999" hidden="1" x14ac:dyDescent="0.3">
      <c r="A813" s="216"/>
      <c r="D813" s="215"/>
    </row>
    <row r="814" spans="1:4" s="43" customFormat="1" ht="10.199999999999999" hidden="1" x14ac:dyDescent="0.3">
      <c r="A814" s="216"/>
      <c r="D814" s="215"/>
    </row>
    <row r="815" spans="1:4" s="43" customFormat="1" ht="10.199999999999999" hidden="1" x14ac:dyDescent="0.3">
      <c r="A815" s="216"/>
      <c r="D815" s="215"/>
    </row>
    <row r="816" spans="1:4" s="43" customFormat="1" ht="10.199999999999999" hidden="1" x14ac:dyDescent="0.3">
      <c r="A816" s="216"/>
      <c r="D816" s="215"/>
    </row>
    <row r="817" spans="1:4" s="43" customFormat="1" ht="10.199999999999999" hidden="1" x14ac:dyDescent="0.3">
      <c r="A817" s="216"/>
      <c r="D817" s="215"/>
    </row>
    <row r="818" spans="1:4" s="43" customFormat="1" ht="10.199999999999999" hidden="1" x14ac:dyDescent="0.3">
      <c r="A818" s="216"/>
      <c r="D818" s="215"/>
    </row>
    <row r="819" spans="1:4" s="43" customFormat="1" ht="10.199999999999999" hidden="1" x14ac:dyDescent="0.3">
      <c r="A819" s="216"/>
      <c r="D819" s="215"/>
    </row>
    <row r="820" spans="1:4" s="43" customFormat="1" ht="10.199999999999999" hidden="1" x14ac:dyDescent="0.3">
      <c r="A820" s="216"/>
      <c r="D820" s="215"/>
    </row>
    <row r="821" spans="1:4" s="43" customFormat="1" ht="10.199999999999999" hidden="1" x14ac:dyDescent="0.3">
      <c r="A821" s="216"/>
      <c r="D821" s="215"/>
    </row>
    <row r="822" spans="1:4" s="43" customFormat="1" ht="10.199999999999999" hidden="1" x14ac:dyDescent="0.3">
      <c r="A822" s="216"/>
      <c r="D822" s="215"/>
    </row>
    <row r="823" spans="1:4" s="43" customFormat="1" ht="10.199999999999999" hidden="1" x14ac:dyDescent="0.3">
      <c r="A823" s="216"/>
      <c r="D823" s="215"/>
    </row>
    <row r="824" spans="1:4" s="43" customFormat="1" ht="10.199999999999999" hidden="1" x14ac:dyDescent="0.3">
      <c r="A824" s="216"/>
      <c r="D824" s="215"/>
    </row>
    <row r="825" spans="1:4" s="43" customFormat="1" ht="10.199999999999999" hidden="1" x14ac:dyDescent="0.3">
      <c r="A825" s="216"/>
      <c r="D825" s="215"/>
    </row>
    <row r="826" spans="1:4" s="43" customFormat="1" ht="10.199999999999999" hidden="1" x14ac:dyDescent="0.3">
      <c r="A826" s="216"/>
      <c r="D826" s="215"/>
    </row>
    <row r="827" spans="1:4" s="43" customFormat="1" ht="10.199999999999999" hidden="1" x14ac:dyDescent="0.3">
      <c r="A827" s="216"/>
      <c r="D827" s="215"/>
    </row>
    <row r="828" spans="1:4" s="43" customFormat="1" ht="10.199999999999999" hidden="1" x14ac:dyDescent="0.3">
      <c r="A828" s="216"/>
      <c r="D828" s="215"/>
    </row>
    <row r="829" spans="1:4" s="43" customFormat="1" ht="10.199999999999999" hidden="1" x14ac:dyDescent="0.3">
      <c r="A829" s="216"/>
      <c r="D829" s="215"/>
    </row>
    <row r="830" spans="1:4" s="43" customFormat="1" ht="10.199999999999999" hidden="1" x14ac:dyDescent="0.3">
      <c r="A830" s="216"/>
      <c r="D830" s="215"/>
    </row>
    <row r="831" spans="1:4" s="43" customFormat="1" ht="10.199999999999999" hidden="1" x14ac:dyDescent="0.3">
      <c r="A831" s="216"/>
      <c r="D831" s="215"/>
    </row>
    <row r="832" spans="1:4" s="43" customFormat="1" ht="10.199999999999999" hidden="1" x14ac:dyDescent="0.3">
      <c r="A832" s="216"/>
      <c r="D832" s="215"/>
    </row>
    <row r="833" spans="1:4" s="43" customFormat="1" ht="10.199999999999999" hidden="1" x14ac:dyDescent="0.3">
      <c r="A833" s="216"/>
      <c r="D833" s="215"/>
    </row>
    <row r="834" spans="1:4" s="43" customFormat="1" ht="10.199999999999999" hidden="1" x14ac:dyDescent="0.3">
      <c r="A834" s="216"/>
      <c r="D834" s="215"/>
    </row>
    <row r="835" spans="1:4" s="43" customFormat="1" ht="10.199999999999999" hidden="1" x14ac:dyDescent="0.3">
      <c r="A835" s="216"/>
      <c r="D835" s="215"/>
    </row>
    <row r="836" spans="1:4" s="43" customFormat="1" ht="10.199999999999999" hidden="1" x14ac:dyDescent="0.3">
      <c r="A836" s="216"/>
      <c r="D836" s="215"/>
    </row>
    <row r="837" spans="1:4" s="43" customFormat="1" ht="10.199999999999999" hidden="1" x14ac:dyDescent="0.3">
      <c r="A837" s="216"/>
      <c r="D837" s="215"/>
    </row>
    <row r="838" spans="1:4" s="43" customFormat="1" ht="10.199999999999999" hidden="1" x14ac:dyDescent="0.3">
      <c r="A838" s="216"/>
      <c r="D838" s="215"/>
    </row>
    <row r="839" spans="1:4" s="43" customFormat="1" ht="10.199999999999999" hidden="1" x14ac:dyDescent="0.3">
      <c r="A839" s="216"/>
      <c r="D839" s="215"/>
    </row>
    <row r="840" spans="1:4" s="43" customFormat="1" ht="10.199999999999999" hidden="1" x14ac:dyDescent="0.3">
      <c r="A840" s="216"/>
      <c r="D840" s="215"/>
    </row>
    <row r="841" spans="1:4" s="43" customFormat="1" ht="10.199999999999999" hidden="1" x14ac:dyDescent="0.3">
      <c r="A841" s="216"/>
      <c r="D841" s="215"/>
    </row>
    <row r="842" spans="1:4" s="43" customFormat="1" ht="10.199999999999999" hidden="1" x14ac:dyDescent="0.3">
      <c r="A842" s="216"/>
      <c r="D842" s="215"/>
    </row>
    <row r="843" spans="1:4" s="43" customFormat="1" ht="10.199999999999999" hidden="1" x14ac:dyDescent="0.3">
      <c r="A843" s="216"/>
      <c r="D843" s="215"/>
    </row>
    <row r="844" spans="1:4" s="43" customFormat="1" ht="10.199999999999999" hidden="1" x14ac:dyDescent="0.3">
      <c r="A844" s="216"/>
      <c r="D844" s="215"/>
    </row>
    <row r="845" spans="1:4" s="43" customFormat="1" ht="10.199999999999999" hidden="1" x14ac:dyDescent="0.3">
      <c r="A845" s="216"/>
      <c r="D845" s="215"/>
    </row>
    <row r="846" spans="1:4" s="43" customFormat="1" ht="10.199999999999999" hidden="1" x14ac:dyDescent="0.3">
      <c r="A846" s="216"/>
      <c r="D846" s="215"/>
    </row>
    <row r="847" spans="1:4" s="43" customFormat="1" ht="10.199999999999999" hidden="1" x14ac:dyDescent="0.3">
      <c r="A847" s="216"/>
      <c r="D847" s="215"/>
    </row>
    <row r="848" spans="1:4" s="43" customFormat="1" ht="10.199999999999999" hidden="1" x14ac:dyDescent="0.3">
      <c r="A848" s="216"/>
      <c r="D848" s="215"/>
    </row>
    <row r="849" spans="1:4" s="43" customFormat="1" ht="10.199999999999999" hidden="1" x14ac:dyDescent="0.3">
      <c r="A849" s="216"/>
      <c r="D849" s="215"/>
    </row>
    <row r="850" spans="1:4" s="43" customFormat="1" ht="10.199999999999999" hidden="1" x14ac:dyDescent="0.3">
      <c r="A850" s="216"/>
      <c r="D850" s="215"/>
    </row>
    <row r="851" spans="1:4" s="43" customFormat="1" ht="10.199999999999999" hidden="1" x14ac:dyDescent="0.3">
      <c r="A851" s="216"/>
      <c r="D851" s="215"/>
    </row>
    <row r="852" spans="1:4" s="43" customFormat="1" ht="10.199999999999999" hidden="1" x14ac:dyDescent="0.3">
      <c r="A852" s="216"/>
      <c r="D852" s="215"/>
    </row>
    <row r="853" spans="1:4" s="43" customFormat="1" ht="10.199999999999999" hidden="1" x14ac:dyDescent="0.3">
      <c r="A853" s="216"/>
      <c r="D853" s="215"/>
    </row>
    <row r="854" spans="1:4" s="43" customFormat="1" ht="10.199999999999999" hidden="1" x14ac:dyDescent="0.3">
      <c r="A854" s="216"/>
      <c r="D854" s="215"/>
    </row>
    <row r="855" spans="1:4" s="43" customFormat="1" ht="10.199999999999999" hidden="1" x14ac:dyDescent="0.3">
      <c r="A855" s="216"/>
      <c r="D855" s="215"/>
    </row>
    <row r="856" spans="1:4" s="43" customFormat="1" ht="10.199999999999999" hidden="1" x14ac:dyDescent="0.3">
      <c r="A856" s="216"/>
      <c r="D856" s="215"/>
    </row>
    <row r="857" spans="1:4" s="43" customFormat="1" ht="10.199999999999999" hidden="1" x14ac:dyDescent="0.3">
      <c r="A857" s="216"/>
      <c r="D857" s="215"/>
    </row>
    <row r="858" spans="1:4" s="43" customFormat="1" ht="10.199999999999999" hidden="1" x14ac:dyDescent="0.3">
      <c r="A858" s="216"/>
      <c r="D858" s="215"/>
    </row>
    <row r="859" spans="1:4" s="43" customFormat="1" ht="10.199999999999999" hidden="1" x14ac:dyDescent="0.3">
      <c r="A859" s="216"/>
      <c r="D859" s="215"/>
    </row>
    <row r="860" spans="1:4" s="43" customFormat="1" ht="10.199999999999999" hidden="1" x14ac:dyDescent="0.3">
      <c r="A860" s="216"/>
      <c r="D860" s="215"/>
    </row>
    <row r="861" spans="1:4" s="43" customFormat="1" ht="10.199999999999999" hidden="1" x14ac:dyDescent="0.3">
      <c r="A861" s="216"/>
      <c r="D861" s="215"/>
    </row>
    <row r="862" spans="1:4" s="43" customFormat="1" ht="10.199999999999999" hidden="1" x14ac:dyDescent="0.3">
      <c r="A862" s="216"/>
      <c r="D862" s="215"/>
    </row>
    <row r="863" spans="1:4" s="43" customFormat="1" ht="10.199999999999999" hidden="1" x14ac:dyDescent="0.3">
      <c r="A863" s="216"/>
      <c r="D863" s="215"/>
    </row>
    <row r="864" spans="1:4" s="43" customFormat="1" ht="10.199999999999999" hidden="1" x14ac:dyDescent="0.3">
      <c r="A864" s="216"/>
      <c r="D864" s="215"/>
    </row>
    <row r="865" spans="1:4" s="43" customFormat="1" ht="10.199999999999999" hidden="1" x14ac:dyDescent="0.3">
      <c r="A865" s="216"/>
      <c r="D865" s="215"/>
    </row>
    <row r="866" spans="1:4" s="43" customFormat="1" ht="10.199999999999999" hidden="1" x14ac:dyDescent="0.3">
      <c r="A866" s="216"/>
      <c r="D866" s="215"/>
    </row>
    <row r="867" spans="1:4" s="43" customFormat="1" ht="10.199999999999999" hidden="1" x14ac:dyDescent="0.3">
      <c r="A867" s="216"/>
      <c r="D867" s="215"/>
    </row>
    <row r="868" spans="1:4" s="43" customFormat="1" ht="10.199999999999999" hidden="1" x14ac:dyDescent="0.3">
      <c r="A868" s="216"/>
      <c r="D868" s="215"/>
    </row>
    <row r="869" spans="1:4" s="43" customFormat="1" ht="10.199999999999999" hidden="1" x14ac:dyDescent="0.3">
      <c r="A869" s="216"/>
      <c r="D869" s="215"/>
    </row>
    <row r="870" spans="1:4" s="43" customFormat="1" ht="10.199999999999999" hidden="1" x14ac:dyDescent="0.3">
      <c r="A870" s="216"/>
      <c r="D870" s="215"/>
    </row>
    <row r="871" spans="1:4" s="43" customFormat="1" ht="10.199999999999999" hidden="1" x14ac:dyDescent="0.3">
      <c r="A871" s="216"/>
      <c r="D871" s="215"/>
    </row>
    <row r="872" spans="1:4" s="43" customFormat="1" ht="10.199999999999999" hidden="1" x14ac:dyDescent="0.3">
      <c r="A872" s="216"/>
      <c r="D872" s="215"/>
    </row>
    <row r="873" spans="1:4" s="43" customFormat="1" ht="10.199999999999999" hidden="1" x14ac:dyDescent="0.3">
      <c r="A873" s="216"/>
      <c r="D873" s="215"/>
    </row>
    <row r="874" spans="1:4" s="43" customFormat="1" ht="10.199999999999999" hidden="1" x14ac:dyDescent="0.3">
      <c r="A874" s="216"/>
      <c r="D874" s="215"/>
    </row>
    <row r="875" spans="1:4" s="43" customFormat="1" ht="10.199999999999999" hidden="1" x14ac:dyDescent="0.3">
      <c r="A875" s="216"/>
      <c r="D875" s="215"/>
    </row>
    <row r="876" spans="1:4" s="43" customFormat="1" ht="10.199999999999999" hidden="1" x14ac:dyDescent="0.3">
      <c r="A876" s="216"/>
      <c r="D876" s="215"/>
    </row>
    <row r="877" spans="1:4" s="43" customFormat="1" ht="10.199999999999999" hidden="1" x14ac:dyDescent="0.3">
      <c r="A877" s="216"/>
      <c r="D877" s="215"/>
    </row>
    <row r="878" spans="1:4" s="43" customFormat="1" ht="10.199999999999999" hidden="1" x14ac:dyDescent="0.3">
      <c r="A878" s="216"/>
      <c r="D878" s="215"/>
    </row>
    <row r="879" spans="1:4" s="43" customFormat="1" ht="10.199999999999999" hidden="1" x14ac:dyDescent="0.3">
      <c r="A879" s="216"/>
      <c r="D879" s="215"/>
    </row>
    <row r="880" spans="1:4" s="43" customFormat="1" ht="10.199999999999999" hidden="1" x14ac:dyDescent="0.3">
      <c r="A880" s="216"/>
      <c r="D880" s="215"/>
    </row>
    <row r="881" spans="1:4" s="43" customFormat="1" ht="10.199999999999999" hidden="1" x14ac:dyDescent="0.3">
      <c r="A881" s="216"/>
      <c r="D881" s="215"/>
    </row>
    <row r="882" spans="1:4" s="43" customFormat="1" ht="10.199999999999999" hidden="1" x14ac:dyDescent="0.3">
      <c r="A882" s="216"/>
      <c r="D882" s="215"/>
    </row>
    <row r="883" spans="1:4" s="43" customFormat="1" ht="10.199999999999999" hidden="1" x14ac:dyDescent="0.3">
      <c r="A883" s="216"/>
      <c r="D883" s="215"/>
    </row>
    <row r="884" spans="1:4" s="43" customFormat="1" ht="10.199999999999999" hidden="1" x14ac:dyDescent="0.3">
      <c r="A884" s="216"/>
      <c r="D884" s="215"/>
    </row>
    <row r="885" spans="1:4" s="43" customFormat="1" ht="10.199999999999999" hidden="1" x14ac:dyDescent="0.3">
      <c r="A885" s="216"/>
      <c r="D885" s="215"/>
    </row>
    <row r="886" spans="1:4" s="43" customFormat="1" ht="10.199999999999999" hidden="1" x14ac:dyDescent="0.3">
      <c r="A886" s="216"/>
      <c r="D886" s="215"/>
    </row>
    <row r="887" spans="1:4" s="43" customFormat="1" ht="10.199999999999999" hidden="1" x14ac:dyDescent="0.3">
      <c r="A887" s="216"/>
      <c r="D887" s="215"/>
    </row>
    <row r="888" spans="1:4" s="43" customFormat="1" ht="10.199999999999999" hidden="1" x14ac:dyDescent="0.3">
      <c r="A888" s="216"/>
      <c r="D888" s="215"/>
    </row>
    <row r="889" spans="1:4" s="43" customFormat="1" ht="10.199999999999999" hidden="1" x14ac:dyDescent="0.3">
      <c r="A889" s="216"/>
      <c r="D889" s="215"/>
    </row>
    <row r="890" spans="1:4" s="43" customFormat="1" ht="10.199999999999999" hidden="1" x14ac:dyDescent="0.3">
      <c r="A890" s="216"/>
      <c r="D890" s="215"/>
    </row>
    <row r="891" spans="1:4" s="43" customFormat="1" ht="10.199999999999999" hidden="1" x14ac:dyDescent="0.3">
      <c r="A891" s="216"/>
      <c r="D891" s="215"/>
    </row>
    <row r="892" spans="1:4" s="43" customFormat="1" ht="10.199999999999999" hidden="1" x14ac:dyDescent="0.3">
      <c r="A892" s="216"/>
      <c r="D892" s="215"/>
    </row>
    <row r="893" spans="1:4" s="43" customFormat="1" ht="10.199999999999999" hidden="1" x14ac:dyDescent="0.3">
      <c r="A893" s="216"/>
      <c r="D893" s="215"/>
    </row>
    <row r="894" spans="1:4" s="43" customFormat="1" ht="10.199999999999999" hidden="1" x14ac:dyDescent="0.3">
      <c r="A894" s="216"/>
      <c r="D894" s="215"/>
    </row>
    <row r="895" spans="1:4" s="43" customFormat="1" ht="10.199999999999999" hidden="1" x14ac:dyDescent="0.3">
      <c r="A895" s="216"/>
      <c r="D895" s="215"/>
    </row>
    <row r="896" spans="1:4" s="43" customFormat="1" ht="10.199999999999999" hidden="1" x14ac:dyDescent="0.3">
      <c r="A896" s="216"/>
      <c r="D896" s="215"/>
    </row>
    <row r="897" spans="1:4" s="43" customFormat="1" ht="10.199999999999999" hidden="1" x14ac:dyDescent="0.3">
      <c r="A897" s="216"/>
      <c r="D897" s="215"/>
    </row>
    <row r="898" spans="1:4" s="43" customFormat="1" ht="10.199999999999999" hidden="1" x14ac:dyDescent="0.3">
      <c r="A898" s="216"/>
      <c r="D898" s="215"/>
    </row>
    <row r="899" spans="1:4" s="43" customFormat="1" ht="10.199999999999999" hidden="1" x14ac:dyDescent="0.3">
      <c r="A899" s="216"/>
      <c r="D899" s="215"/>
    </row>
    <row r="900" spans="1:4" s="43" customFormat="1" ht="10.199999999999999" hidden="1" x14ac:dyDescent="0.3">
      <c r="A900" s="216"/>
      <c r="D900" s="215"/>
    </row>
    <row r="901" spans="1:4" s="43" customFormat="1" ht="10.199999999999999" hidden="1" x14ac:dyDescent="0.3">
      <c r="A901" s="216"/>
      <c r="D901" s="215"/>
    </row>
    <row r="902" spans="1:4" s="43" customFormat="1" ht="10.199999999999999" hidden="1" x14ac:dyDescent="0.3">
      <c r="A902" s="216"/>
      <c r="D902" s="215"/>
    </row>
    <row r="903" spans="1:4" s="43" customFormat="1" ht="10.199999999999999" hidden="1" x14ac:dyDescent="0.3">
      <c r="A903" s="216"/>
      <c r="D903" s="215"/>
    </row>
    <row r="904" spans="1:4" s="43" customFormat="1" ht="10.199999999999999" hidden="1" x14ac:dyDescent="0.3">
      <c r="A904" s="216"/>
      <c r="D904" s="215"/>
    </row>
    <row r="905" spans="1:4" s="43" customFormat="1" ht="10.199999999999999" hidden="1" x14ac:dyDescent="0.3">
      <c r="A905" s="216"/>
      <c r="D905" s="215"/>
    </row>
    <row r="906" spans="1:4" s="43" customFormat="1" ht="10.199999999999999" hidden="1" x14ac:dyDescent="0.3">
      <c r="A906" s="216"/>
      <c r="D906" s="215"/>
    </row>
    <row r="907" spans="1:4" s="43" customFormat="1" ht="10.199999999999999" hidden="1" x14ac:dyDescent="0.3">
      <c r="A907" s="216"/>
      <c r="D907" s="215"/>
    </row>
    <row r="908" spans="1:4" s="43" customFormat="1" ht="10.199999999999999" hidden="1" x14ac:dyDescent="0.3">
      <c r="A908" s="216"/>
      <c r="D908" s="215"/>
    </row>
    <row r="909" spans="1:4" s="43" customFormat="1" ht="10.199999999999999" hidden="1" x14ac:dyDescent="0.3">
      <c r="A909" s="216"/>
      <c r="D909" s="215"/>
    </row>
    <row r="910" spans="1:4" s="43" customFormat="1" ht="10.199999999999999" hidden="1" x14ac:dyDescent="0.3">
      <c r="A910" s="216"/>
      <c r="D910" s="215"/>
    </row>
    <row r="911" spans="1:4" s="43" customFormat="1" ht="10.199999999999999" hidden="1" x14ac:dyDescent="0.3">
      <c r="A911" s="216"/>
      <c r="D911" s="215"/>
    </row>
    <row r="912" spans="1:4" s="43" customFormat="1" ht="10.199999999999999" hidden="1" x14ac:dyDescent="0.3">
      <c r="A912" s="216"/>
      <c r="D912" s="215"/>
    </row>
    <row r="913" spans="1:4" s="43" customFormat="1" ht="10.199999999999999" hidden="1" x14ac:dyDescent="0.3">
      <c r="A913" s="216"/>
      <c r="D913" s="215"/>
    </row>
    <row r="914" spans="1:4" s="43" customFormat="1" ht="10.199999999999999" hidden="1" x14ac:dyDescent="0.3">
      <c r="A914" s="216"/>
      <c r="D914" s="215"/>
    </row>
    <row r="915" spans="1:4" s="43" customFormat="1" ht="10.199999999999999" hidden="1" x14ac:dyDescent="0.3">
      <c r="A915" s="216"/>
      <c r="D915" s="215"/>
    </row>
    <row r="916" spans="1:4" s="43" customFormat="1" ht="10.199999999999999" hidden="1" x14ac:dyDescent="0.3">
      <c r="A916" s="216"/>
      <c r="D916" s="215"/>
    </row>
    <row r="917" spans="1:4" s="43" customFormat="1" ht="10.199999999999999" hidden="1" x14ac:dyDescent="0.3">
      <c r="A917" s="216"/>
      <c r="D917" s="215"/>
    </row>
    <row r="918" spans="1:4" s="43" customFormat="1" ht="10.199999999999999" hidden="1" x14ac:dyDescent="0.3">
      <c r="A918" s="216"/>
      <c r="D918" s="215"/>
    </row>
    <row r="919" spans="1:4" s="43" customFormat="1" ht="10.199999999999999" hidden="1" x14ac:dyDescent="0.3">
      <c r="A919" s="216"/>
      <c r="D919" s="215"/>
    </row>
    <row r="920" spans="1:4" s="43" customFormat="1" ht="10.199999999999999" hidden="1" x14ac:dyDescent="0.3">
      <c r="A920" s="216"/>
      <c r="D920" s="215"/>
    </row>
    <row r="921" spans="1:4" s="43" customFormat="1" ht="10.199999999999999" hidden="1" x14ac:dyDescent="0.3">
      <c r="A921" s="216"/>
      <c r="D921" s="215"/>
    </row>
    <row r="922" spans="1:4" s="43" customFormat="1" ht="10.199999999999999" hidden="1" x14ac:dyDescent="0.3">
      <c r="A922" s="216"/>
      <c r="D922" s="215"/>
    </row>
    <row r="923" spans="1:4" s="43" customFormat="1" ht="10.199999999999999" hidden="1" x14ac:dyDescent="0.3">
      <c r="A923" s="216"/>
      <c r="D923" s="215"/>
    </row>
    <row r="924" spans="1:4" s="43" customFormat="1" ht="10.199999999999999" hidden="1" x14ac:dyDescent="0.3">
      <c r="A924" s="216"/>
      <c r="D924" s="215"/>
    </row>
    <row r="925" spans="1:4" s="43" customFormat="1" ht="10.199999999999999" hidden="1" x14ac:dyDescent="0.3">
      <c r="A925" s="216"/>
      <c r="D925" s="215"/>
    </row>
    <row r="926" spans="1:4" s="43" customFormat="1" ht="10.199999999999999" hidden="1" x14ac:dyDescent="0.3">
      <c r="A926" s="216"/>
      <c r="D926" s="215"/>
    </row>
    <row r="927" spans="1:4" s="43" customFormat="1" ht="10.199999999999999" hidden="1" x14ac:dyDescent="0.3">
      <c r="A927" s="216"/>
      <c r="D927" s="215"/>
    </row>
    <row r="928" spans="1:4" s="43" customFormat="1" ht="10.199999999999999" hidden="1" x14ac:dyDescent="0.3">
      <c r="A928" s="216"/>
      <c r="D928" s="215"/>
    </row>
    <row r="929" spans="1:4" s="43" customFormat="1" ht="10.199999999999999" hidden="1" x14ac:dyDescent="0.3">
      <c r="A929" s="216"/>
      <c r="D929" s="215"/>
    </row>
    <row r="930" spans="1:4" s="43" customFormat="1" ht="10.199999999999999" hidden="1" x14ac:dyDescent="0.3">
      <c r="A930" s="216"/>
      <c r="D930" s="215"/>
    </row>
    <row r="931" spans="1:4" s="43" customFormat="1" ht="10.199999999999999" hidden="1" x14ac:dyDescent="0.3">
      <c r="A931" s="216"/>
      <c r="D931" s="215"/>
    </row>
    <row r="932" spans="1:4" s="43" customFormat="1" ht="10.199999999999999" hidden="1" x14ac:dyDescent="0.3">
      <c r="A932" s="216"/>
      <c r="D932" s="215"/>
    </row>
    <row r="933" spans="1:4" s="43" customFormat="1" ht="10.199999999999999" hidden="1" x14ac:dyDescent="0.3">
      <c r="A933" s="216"/>
      <c r="D933" s="215"/>
    </row>
    <row r="934" spans="1:4" s="43" customFormat="1" ht="10.199999999999999" hidden="1" x14ac:dyDescent="0.3">
      <c r="A934" s="216"/>
      <c r="D934" s="215"/>
    </row>
    <row r="935" spans="1:4" s="43" customFormat="1" ht="10.199999999999999" hidden="1" x14ac:dyDescent="0.3">
      <c r="A935" s="216"/>
      <c r="D935" s="215"/>
    </row>
    <row r="936" spans="1:4" s="43" customFormat="1" ht="10.199999999999999" hidden="1" x14ac:dyDescent="0.3">
      <c r="A936" s="216"/>
      <c r="D936" s="215"/>
    </row>
    <row r="937" spans="1:4" s="43" customFormat="1" ht="10.199999999999999" hidden="1" x14ac:dyDescent="0.3">
      <c r="A937" s="216"/>
      <c r="D937" s="215"/>
    </row>
    <row r="938" spans="1:4" s="43" customFormat="1" ht="10.199999999999999" hidden="1" x14ac:dyDescent="0.3">
      <c r="A938" s="216"/>
      <c r="D938" s="215"/>
    </row>
    <row r="939" spans="1:4" s="43" customFormat="1" ht="10.199999999999999" hidden="1" x14ac:dyDescent="0.3">
      <c r="A939" s="216"/>
      <c r="D939" s="215"/>
    </row>
    <row r="940" spans="1:4" s="43" customFormat="1" ht="10.199999999999999" hidden="1" x14ac:dyDescent="0.3">
      <c r="A940" s="216"/>
      <c r="D940" s="215"/>
    </row>
    <row r="941" spans="1:4" s="43" customFormat="1" ht="10.199999999999999" hidden="1" x14ac:dyDescent="0.3">
      <c r="A941" s="216"/>
      <c r="D941" s="215"/>
    </row>
    <row r="942" spans="1:4" s="43" customFormat="1" ht="10.199999999999999" hidden="1" x14ac:dyDescent="0.3">
      <c r="A942" s="216"/>
      <c r="D942" s="215"/>
    </row>
    <row r="943" spans="1:4" s="43" customFormat="1" ht="10.199999999999999" hidden="1" x14ac:dyDescent="0.3">
      <c r="A943" s="216"/>
      <c r="D943" s="215"/>
    </row>
    <row r="944" spans="1:4" s="43" customFormat="1" ht="10.199999999999999" hidden="1" x14ac:dyDescent="0.3">
      <c r="A944" s="216"/>
      <c r="D944" s="215"/>
    </row>
    <row r="945" spans="1:4" s="43" customFormat="1" ht="10.199999999999999" hidden="1" x14ac:dyDescent="0.3">
      <c r="A945" s="216"/>
      <c r="D945" s="215"/>
    </row>
    <row r="946" spans="1:4" s="43" customFormat="1" ht="10.199999999999999" hidden="1" x14ac:dyDescent="0.3">
      <c r="A946" s="216"/>
      <c r="D946" s="215"/>
    </row>
    <row r="947" spans="1:4" s="43" customFormat="1" ht="10.199999999999999" hidden="1" x14ac:dyDescent="0.3">
      <c r="A947" s="216"/>
      <c r="D947" s="215"/>
    </row>
    <row r="948" spans="1:4" s="43" customFormat="1" ht="10.199999999999999" hidden="1" x14ac:dyDescent="0.3">
      <c r="A948" s="216"/>
      <c r="D948" s="215"/>
    </row>
    <row r="949" spans="1:4" s="43" customFormat="1" ht="10.199999999999999" hidden="1" x14ac:dyDescent="0.3">
      <c r="A949" s="216"/>
      <c r="D949" s="215"/>
    </row>
    <row r="950" spans="1:4" s="43" customFormat="1" ht="10.199999999999999" hidden="1" x14ac:dyDescent="0.3">
      <c r="A950" s="216"/>
      <c r="D950" s="215"/>
    </row>
    <row r="951" spans="1:4" s="43" customFormat="1" ht="10.199999999999999" hidden="1" x14ac:dyDescent="0.3">
      <c r="A951" s="216"/>
      <c r="D951" s="215"/>
    </row>
    <row r="952" spans="1:4" s="43" customFormat="1" ht="10.199999999999999" hidden="1" x14ac:dyDescent="0.3">
      <c r="A952" s="216"/>
      <c r="D952" s="215"/>
    </row>
    <row r="953" spans="1:4" s="43" customFormat="1" ht="10.199999999999999" hidden="1" x14ac:dyDescent="0.3">
      <c r="A953" s="216"/>
      <c r="D953" s="215"/>
    </row>
    <row r="954" spans="1:4" s="43" customFormat="1" ht="10.199999999999999" hidden="1" x14ac:dyDescent="0.3">
      <c r="A954" s="216"/>
      <c r="D954" s="215"/>
    </row>
    <row r="955" spans="1:4" s="43" customFormat="1" ht="10.199999999999999" hidden="1" x14ac:dyDescent="0.3">
      <c r="A955" s="216"/>
      <c r="D955" s="215"/>
    </row>
    <row r="956" spans="1:4" s="43" customFormat="1" ht="10.199999999999999" hidden="1" x14ac:dyDescent="0.3">
      <c r="A956" s="216"/>
      <c r="D956" s="215"/>
    </row>
    <row r="957" spans="1:4" s="43" customFormat="1" ht="10.199999999999999" hidden="1" x14ac:dyDescent="0.3">
      <c r="A957" s="216"/>
      <c r="D957" s="215"/>
    </row>
    <row r="958" spans="1:4" s="43" customFormat="1" ht="10.199999999999999" hidden="1" x14ac:dyDescent="0.3">
      <c r="A958" s="216"/>
      <c r="D958" s="215"/>
    </row>
    <row r="959" spans="1:4" s="43" customFormat="1" ht="10.199999999999999" hidden="1" x14ac:dyDescent="0.3">
      <c r="A959" s="216"/>
      <c r="D959" s="215"/>
    </row>
    <row r="960" spans="1:4" s="43" customFormat="1" ht="10.199999999999999" hidden="1" x14ac:dyDescent="0.3">
      <c r="A960" s="216"/>
      <c r="D960" s="215"/>
    </row>
    <row r="961" spans="1:4" s="43" customFormat="1" ht="10.199999999999999" hidden="1" x14ac:dyDescent="0.3">
      <c r="A961" s="216"/>
      <c r="D961" s="215"/>
    </row>
    <row r="962" spans="1:4" s="43" customFormat="1" ht="10.199999999999999" hidden="1" x14ac:dyDescent="0.3">
      <c r="A962" s="216"/>
      <c r="D962" s="215"/>
    </row>
    <row r="963" spans="1:4" s="43" customFormat="1" ht="10.199999999999999" hidden="1" x14ac:dyDescent="0.3">
      <c r="A963" s="216"/>
      <c r="D963" s="215"/>
    </row>
    <row r="964" spans="1:4" s="43" customFormat="1" ht="10.199999999999999" hidden="1" x14ac:dyDescent="0.3">
      <c r="A964" s="216"/>
      <c r="D964" s="215"/>
    </row>
    <row r="965" spans="1:4" s="43" customFormat="1" ht="10.199999999999999" hidden="1" x14ac:dyDescent="0.3">
      <c r="A965" s="216"/>
      <c r="D965" s="215"/>
    </row>
    <row r="966" spans="1:4" s="43" customFormat="1" ht="10.199999999999999" hidden="1" x14ac:dyDescent="0.3">
      <c r="A966" s="216"/>
      <c r="D966" s="215"/>
    </row>
    <row r="967" spans="1:4" s="43" customFormat="1" ht="10.199999999999999" hidden="1" x14ac:dyDescent="0.3">
      <c r="A967" s="216"/>
      <c r="D967" s="215"/>
    </row>
    <row r="968" spans="1:4" s="43" customFormat="1" ht="10.199999999999999" hidden="1" x14ac:dyDescent="0.3">
      <c r="A968" s="216"/>
      <c r="D968" s="215"/>
    </row>
    <row r="969" spans="1:4" s="43" customFormat="1" ht="10.199999999999999" hidden="1" x14ac:dyDescent="0.3">
      <c r="A969" s="216"/>
      <c r="D969" s="215"/>
    </row>
    <row r="970" spans="1:4" s="43" customFormat="1" ht="10.199999999999999" hidden="1" x14ac:dyDescent="0.3">
      <c r="A970" s="216"/>
      <c r="D970" s="215"/>
    </row>
    <row r="971" spans="1:4" s="43" customFormat="1" ht="10.199999999999999" hidden="1" x14ac:dyDescent="0.3">
      <c r="A971" s="216"/>
      <c r="D971" s="215"/>
    </row>
    <row r="972" spans="1:4" s="43" customFormat="1" ht="10.199999999999999" hidden="1" x14ac:dyDescent="0.3">
      <c r="A972" s="216"/>
      <c r="D972" s="215"/>
    </row>
    <row r="973" spans="1:4" s="43" customFormat="1" ht="10.199999999999999" hidden="1" x14ac:dyDescent="0.3">
      <c r="A973" s="216"/>
      <c r="D973" s="215"/>
    </row>
    <row r="974" spans="1:4" s="43" customFormat="1" ht="10.199999999999999" hidden="1" x14ac:dyDescent="0.3">
      <c r="A974" s="216"/>
      <c r="D974" s="215"/>
    </row>
    <row r="975" spans="1:4" s="43" customFormat="1" ht="10.199999999999999" hidden="1" x14ac:dyDescent="0.3">
      <c r="A975" s="216"/>
      <c r="D975" s="215"/>
    </row>
    <row r="976" spans="1:4" s="43" customFormat="1" ht="10.199999999999999" hidden="1" x14ac:dyDescent="0.3">
      <c r="A976" s="216"/>
      <c r="D976" s="215"/>
    </row>
    <row r="977" spans="1:4" s="43" customFormat="1" ht="10.199999999999999" hidden="1" x14ac:dyDescent="0.3">
      <c r="A977" s="216"/>
      <c r="D977" s="215"/>
    </row>
    <row r="978" spans="1:4" s="43" customFormat="1" ht="10.199999999999999" hidden="1" x14ac:dyDescent="0.3">
      <c r="A978" s="216"/>
      <c r="D978" s="215"/>
    </row>
    <row r="979" spans="1:4" s="43" customFormat="1" ht="10.199999999999999" hidden="1" x14ac:dyDescent="0.3">
      <c r="A979" s="216"/>
      <c r="D979" s="215"/>
    </row>
    <row r="980" spans="1:4" s="43" customFormat="1" ht="10.199999999999999" hidden="1" x14ac:dyDescent="0.3">
      <c r="A980" s="216"/>
      <c r="D980" s="215"/>
    </row>
    <row r="981" spans="1:4" s="43" customFormat="1" ht="10.199999999999999" hidden="1" x14ac:dyDescent="0.3">
      <c r="A981" s="216"/>
      <c r="D981" s="215"/>
    </row>
    <row r="982" spans="1:4" s="43" customFormat="1" ht="10.199999999999999" hidden="1" x14ac:dyDescent="0.3">
      <c r="A982" s="216"/>
      <c r="D982" s="215"/>
    </row>
    <row r="983" spans="1:4" s="43" customFormat="1" ht="10.199999999999999" hidden="1" x14ac:dyDescent="0.3">
      <c r="A983" s="216"/>
      <c r="D983" s="215"/>
    </row>
    <row r="984" spans="1:4" s="43" customFormat="1" ht="10.199999999999999" hidden="1" x14ac:dyDescent="0.3">
      <c r="A984" s="216"/>
      <c r="D984" s="215"/>
    </row>
    <row r="985" spans="1:4" s="43" customFormat="1" ht="10.199999999999999" hidden="1" x14ac:dyDescent="0.3">
      <c r="A985" s="216"/>
      <c r="D985" s="215"/>
    </row>
    <row r="986" spans="1:4" s="43" customFormat="1" ht="10.199999999999999" hidden="1" x14ac:dyDescent="0.3">
      <c r="A986" s="216"/>
      <c r="D986" s="215"/>
    </row>
    <row r="987" spans="1:4" s="43" customFormat="1" ht="10.199999999999999" hidden="1" x14ac:dyDescent="0.3">
      <c r="A987" s="216"/>
      <c r="D987" s="215"/>
    </row>
    <row r="988" spans="1:4" s="43" customFormat="1" ht="10.199999999999999" hidden="1" x14ac:dyDescent="0.3">
      <c r="A988" s="216"/>
      <c r="D988" s="215"/>
    </row>
    <row r="989" spans="1:4" s="43" customFormat="1" ht="10.199999999999999" hidden="1" x14ac:dyDescent="0.3">
      <c r="A989" s="216"/>
      <c r="D989" s="215"/>
    </row>
    <row r="990" spans="1:4" s="43" customFormat="1" ht="10.199999999999999" hidden="1" x14ac:dyDescent="0.3">
      <c r="A990" s="216"/>
      <c r="D990" s="215"/>
    </row>
    <row r="991" spans="1:4" s="43" customFormat="1" ht="10.199999999999999" hidden="1" x14ac:dyDescent="0.3">
      <c r="A991" s="216"/>
      <c r="D991" s="215"/>
    </row>
    <row r="992" spans="1:4" s="43" customFormat="1" ht="10.199999999999999" hidden="1" x14ac:dyDescent="0.3">
      <c r="A992" s="216"/>
      <c r="D992" s="215"/>
    </row>
    <row r="993" spans="1:4" s="43" customFormat="1" ht="10.199999999999999" hidden="1" x14ac:dyDescent="0.3">
      <c r="A993" s="216"/>
      <c r="D993" s="215"/>
    </row>
    <row r="994" spans="1:4" s="43" customFormat="1" ht="10.199999999999999" hidden="1" x14ac:dyDescent="0.3">
      <c r="A994" s="216"/>
      <c r="D994" s="215"/>
    </row>
    <row r="995" spans="1:4" s="43" customFormat="1" ht="10.199999999999999" hidden="1" x14ac:dyDescent="0.3">
      <c r="A995" s="216"/>
      <c r="D995" s="215"/>
    </row>
    <row r="996" spans="1:4" s="43" customFormat="1" ht="10.199999999999999" hidden="1" x14ac:dyDescent="0.3">
      <c r="A996" s="216"/>
      <c r="D996" s="215"/>
    </row>
    <row r="997" spans="1:4" s="43" customFormat="1" ht="10.199999999999999" hidden="1" x14ac:dyDescent="0.3">
      <c r="A997" s="216"/>
      <c r="D997" s="215"/>
    </row>
    <row r="998" spans="1:4" s="43" customFormat="1" ht="10.199999999999999" hidden="1" x14ac:dyDescent="0.3">
      <c r="A998" s="216"/>
      <c r="D998" s="215"/>
    </row>
    <row r="999" spans="1:4" s="43" customFormat="1" ht="10.199999999999999" hidden="1" x14ac:dyDescent="0.3">
      <c r="A999" s="216"/>
      <c r="D999" s="215"/>
    </row>
    <row r="1000" spans="1:4" s="43" customFormat="1" ht="10.199999999999999" hidden="1" x14ac:dyDescent="0.3">
      <c r="A1000" s="216"/>
      <c r="D1000" s="215"/>
    </row>
    <row r="1001" spans="1:4" s="43" customFormat="1" ht="10.199999999999999" hidden="1" x14ac:dyDescent="0.3">
      <c r="A1001" s="216"/>
      <c r="D1001" s="215"/>
    </row>
    <row r="1002" spans="1:4" s="43" customFormat="1" ht="10.199999999999999" hidden="1" x14ac:dyDescent="0.3">
      <c r="A1002" s="216"/>
      <c r="D1002" s="215"/>
    </row>
    <row r="1003" spans="1:4" s="43" customFormat="1" ht="10.199999999999999" hidden="1" x14ac:dyDescent="0.3">
      <c r="A1003" s="216"/>
      <c r="D1003" s="215"/>
    </row>
    <row r="1004" spans="1:4" s="43" customFormat="1" ht="10.199999999999999" hidden="1" x14ac:dyDescent="0.3">
      <c r="A1004" s="216"/>
      <c r="D1004" s="215"/>
    </row>
    <row r="1005" spans="1:4" s="43" customFormat="1" ht="10.199999999999999" hidden="1" x14ac:dyDescent="0.3">
      <c r="A1005" s="216"/>
      <c r="D1005" s="215"/>
    </row>
    <row r="1006" spans="1:4" s="43" customFormat="1" ht="10.199999999999999" hidden="1" x14ac:dyDescent="0.3">
      <c r="A1006" s="216"/>
      <c r="D1006" s="215"/>
    </row>
    <row r="1007" spans="1:4" s="43" customFormat="1" ht="10.199999999999999" hidden="1" x14ac:dyDescent="0.3">
      <c r="A1007" s="216"/>
      <c r="D1007" s="215"/>
    </row>
    <row r="1008" spans="1:4" s="43" customFormat="1" ht="10.199999999999999" hidden="1" x14ac:dyDescent="0.3">
      <c r="A1008" s="216"/>
      <c r="D1008" s="215"/>
    </row>
    <row r="1009" spans="1:4" s="43" customFormat="1" ht="10.199999999999999" hidden="1" x14ac:dyDescent="0.3">
      <c r="A1009" s="216"/>
      <c r="D1009" s="215"/>
    </row>
    <row r="1010" spans="1:4" s="43" customFormat="1" ht="10.199999999999999" hidden="1" x14ac:dyDescent="0.3">
      <c r="A1010" s="216"/>
      <c r="D1010" s="215"/>
    </row>
    <row r="1011" spans="1:4" s="43" customFormat="1" ht="10.199999999999999" hidden="1" x14ac:dyDescent="0.3">
      <c r="A1011" s="216"/>
      <c r="D1011" s="215"/>
    </row>
    <row r="1012" spans="1:4" s="43" customFormat="1" ht="10.199999999999999" hidden="1" x14ac:dyDescent="0.3">
      <c r="A1012" s="216"/>
      <c r="D1012" s="215"/>
    </row>
    <row r="1013" spans="1:4" s="43" customFormat="1" ht="10.199999999999999" hidden="1" x14ac:dyDescent="0.3">
      <c r="A1013" s="216"/>
      <c r="D1013" s="215"/>
    </row>
    <row r="1014" spans="1:4" s="43" customFormat="1" ht="10.199999999999999" hidden="1" x14ac:dyDescent="0.3">
      <c r="A1014" s="216"/>
      <c r="D1014" s="215"/>
    </row>
    <row r="1015" spans="1:4" s="43" customFormat="1" ht="10.199999999999999" hidden="1" x14ac:dyDescent="0.3">
      <c r="A1015" s="216"/>
      <c r="D1015" s="215"/>
    </row>
    <row r="1016" spans="1:4" s="43" customFormat="1" ht="10.199999999999999" hidden="1" x14ac:dyDescent="0.3">
      <c r="A1016" s="216"/>
      <c r="D1016" s="215"/>
    </row>
    <row r="1017" spans="1:4" s="43" customFormat="1" ht="10.199999999999999" hidden="1" x14ac:dyDescent="0.3">
      <c r="A1017" s="216"/>
      <c r="D1017" s="215"/>
    </row>
    <row r="1018" spans="1:4" s="43" customFormat="1" ht="10.199999999999999" hidden="1" x14ac:dyDescent="0.3">
      <c r="A1018" s="216"/>
      <c r="D1018" s="215"/>
    </row>
    <row r="1019" spans="1:4" s="43" customFormat="1" ht="10.199999999999999" hidden="1" x14ac:dyDescent="0.3">
      <c r="A1019" s="216"/>
      <c r="D1019" s="215"/>
    </row>
    <row r="1020" spans="1:4" s="43" customFormat="1" ht="10.199999999999999" hidden="1" x14ac:dyDescent="0.3">
      <c r="A1020" s="216"/>
      <c r="D1020" s="215"/>
    </row>
    <row r="1021" spans="1:4" s="43" customFormat="1" ht="10.199999999999999" hidden="1" x14ac:dyDescent="0.3">
      <c r="A1021" s="216"/>
      <c r="D1021" s="215"/>
    </row>
    <row r="1022" spans="1:4" s="43" customFormat="1" ht="10.199999999999999" hidden="1" x14ac:dyDescent="0.3">
      <c r="A1022" s="216"/>
      <c r="D1022" s="215"/>
    </row>
    <row r="1023" spans="1:4" s="43" customFormat="1" ht="10.199999999999999" hidden="1" x14ac:dyDescent="0.3">
      <c r="A1023" s="216"/>
      <c r="D1023" s="215"/>
    </row>
    <row r="1024" spans="1:4" s="43" customFormat="1" ht="10.199999999999999" hidden="1" x14ac:dyDescent="0.3">
      <c r="A1024" s="216"/>
      <c r="D1024" s="215"/>
    </row>
    <row r="1025" spans="1:4" s="43" customFormat="1" ht="10.199999999999999" hidden="1" x14ac:dyDescent="0.3">
      <c r="A1025" s="216"/>
      <c r="D1025" s="215"/>
    </row>
    <row r="1026" spans="1:4" s="43" customFormat="1" ht="10.199999999999999" hidden="1" x14ac:dyDescent="0.3">
      <c r="A1026" s="216"/>
      <c r="D1026" s="215"/>
    </row>
    <row r="1027" spans="1:4" s="43" customFormat="1" ht="10.199999999999999" hidden="1" x14ac:dyDescent="0.3">
      <c r="A1027" s="216"/>
      <c r="D1027" s="215"/>
    </row>
    <row r="1028" spans="1:4" s="43" customFormat="1" ht="10.199999999999999" hidden="1" x14ac:dyDescent="0.3">
      <c r="A1028" s="216"/>
      <c r="D1028" s="215"/>
    </row>
    <row r="1029" spans="1:4" s="43" customFormat="1" ht="10.199999999999999" hidden="1" x14ac:dyDescent="0.3">
      <c r="A1029" s="216"/>
      <c r="D1029" s="215"/>
    </row>
    <row r="1030" spans="1:4" s="43" customFormat="1" ht="10.199999999999999" hidden="1" x14ac:dyDescent="0.3">
      <c r="A1030" s="216"/>
      <c r="D1030" s="215"/>
    </row>
    <row r="1031" spans="1:4" s="43" customFormat="1" ht="10.199999999999999" hidden="1" x14ac:dyDescent="0.3">
      <c r="A1031" s="216"/>
      <c r="D1031" s="215"/>
    </row>
    <row r="1032" spans="1:4" s="43" customFormat="1" ht="10.199999999999999" hidden="1" x14ac:dyDescent="0.3">
      <c r="A1032" s="216"/>
      <c r="D1032" s="215"/>
    </row>
    <row r="1033" spans="1:4" s="43" customFormat="1" ht="10.199999999999999" hidden="1" x14ac:dyDescent="0.3">
      <c r="A1033" s="216"/>
      <c r="D1033" s="215"/>
    </row>
    <row r="1034" spans="1:4" s="43" customFormat="1" ht="10.199999999999999" hidden="1" x14ac:dyDescent="0.3">
      <c r="A1034" s="216"/>
      <c r="D1034" s="215"/>
    </row>
    <row r="1035" spans="1:4" s="43" customFormat="1" ht="10.199999999999999" hidden="1" x14ac:dyDescent="0.3">
      <c r="A1035" s="216"/>
      <c r="D1035" s="215"/>
    </row>
    <row r="1036" spans="1:4" s="43" customFormat="1" ht="10.199999999999999" hidden="1" x14ac:dyDescent="0.3">
      <c r="A1036" s="216"/>
      <c r="D1036" s="215"/>
    </row>
    <row r="1037" spans="1:4" s="43" customFormat="1" ht="10.199999999999999" hidden="1" x14ac:dyDescent="0.3">
      <c r="A1037" s="216"/>
      <c r="D1037" s="215"/>
    </row>
    <row r="1038" spans="1:4" s="43" customFormat="1" ht="10.199999999999999" hidden="1" x14ac:dyDescent="0.3">
      <c r="A1038" s="216"/>
      <c r="D1038" s="215"/>
    </row>
    <row r="1039" spans="1:4" s="43" customFormat="1" ht="10.199999999999999" hidden="1" x14ac:dyDescent="0.3">
      <c r="A1039" s="216"/>
      <c r="D1039" s="215"/>
    </row>
    <row r="1040" spans="1:4" s="43" customFormat="1" ht="10.199999999999999" hidden="1" x14ac:dyDescent="0.3">
      <c r="A1040" s="216"/>
      <c r="D1040" s="215"/>
    </row>
    <row r="1041" spans="1:4" s="43" customFormat="1" ht="10.199999999999999" hidden="1" x14ac:dyDescent="0.3">
      <c r="A1041" s="216"/>
      <c r="D1041" s="215"/>
    </row>
    <row r="1042" spans="1:4" s="43" customFormat="1" ht="10.199999999999999" hidden="1" x14ac:dyDescent="0.3">
      <c r="A1042" s="216"/>
      <c r="D1042" s="215"/>
    </row>
    <row r="1043" spans="1:4" s="43" customFormat="1" ht="10.199999999999999" hidden="1" x14ac:dyDescent="0.3">
      <c r="A1043" s="216"/>
      <c r="D1043" s="215"/>
    </row>
    <row r="1044" spans="1:4" s="43" customFormat="1" ht="10.199999999999999" hidden="1" x14ac:dyDescent="0.3">
      <c r="A1044" s="216"/>
      <c r="D1044" s="215"/>
    </row>
    <row r="1045" spans="1:4" s="43" customFormat="1" ht="10.199999999999999" hidden="1" x14ac:dyDescent="0.3">
      <c r="A1045" s="216"/>
      <c r="D1045" s="215"/>
    </row>
    <row r="1046" spans="1:4" s="43" customFormat="1" ht="10.199999999999999" hidden="1" x14ac:dyDescent="0.3">
      <c r="A1046" s="216"/>
      <c r="D1046" s="215"/>
    </row>
    <row r="1047" spans="1:4" s="43" customFormat="1" ht="10.199999999999999" hidden="1" x14ac:dyDescent="0.3">
      <c r="A1047" s="216"/>
      <c r="D1047" s="215"/>
    </row>
    <row r="1048" spans="1:4" s="43" customFormat="1" ht="10.199999999999999" hidden="1" x14ac:dyDescent="0.3">
      <c r="A1048" s="216"/>
      <c r="D1048" s="215"/>
    </row>
    <row r="1049" spans="1:4" s="43" customFormat="1" ht="10.199999999999999" hidden="1" x14ac:dyDescent="0.3">
      <c r="A1049" s="216"/>
      <c r="D1049" s="215"/>
    </row>
    <row r="1050" spans="1:4" s="43" customFormat="1" ht="10.199999999999999" hidden="1" x14ac:dyDescent="0.3">
      <c r="A1050" s="216"/>
      <c r="D1050" s="215"/>
    </row>
    <row r="1051" spans="1:4" s="43" customFormat="1" ht="10.199999999999999" hidden="1" x14ac:dyDescent="0.3">
      <c r="A1051" s="216"/>
      <c r="D1051" s="215"/>
    </row>
    <row r="1052" spans="1:4" s="43" customFormat="1" ht="10.199999999999999" hidden="1" x14ac:dyDescent="0.3">
      <c r="A1052" s="216"/>
      <c r="D1052" s="215"/>
    </row>
    <row r="1053" spans="1:4" s="43" customFormat="1" ht="10.199999999999999" hidden="1" x14ac:dyDescent="0.3">
      <c r="A1053" s="216"/>
      <c r="D1053" s="215"/>
    </row>
    <row r="1054" spans="1:4" s="43" customFormat="1" ht="10.199999999999999" hidden="1" x14ac:dyDescent="0.3">
      <c r="A1054" s="216"/>
      <c r="D1054" s="215"/>
    </row>
    <row r="1055" spans="1:4" s="43" customFormat="1" ht="10.199999999999999" hidden="1" x14ac:dyDescent="0.3">
      <c r="A1055" s="216"/>
      <c r="D1055" s="215"/>
    </row>
    <row r="1056" spans="1:4" s="43" customFormat="1" ht="10.199999999999999" hidden="1" x14ac:dyDescent="0.3">
      <c r="A1056" s="216"/>
      <c r="D1056" s="215"/>
    </row>
    <row r="1057" spans="1:4" s="43" customFormat="1" ht="10.199999999999999" hidden="1" x14ac:dyDescent="0.3">
      <c r="A1057" s="216"/>
      <c r="D1057" s="215"/>
    </row>
    <row r="1058" spans="1:4" s="43" customFormat="1" ht="10.199999999999999" hidden="1" x14ac:dyDescent="0.3">
      <c r="A1058" s="216"/>
      <c r="D1058" s="215"/>
    </row>
    <row r="1059" spans="1:4" s="43" customFormat="1" ht="10.199999999999999" hidden="1" x14ac:dyDescent="0.3">
      <c r="A1059" s="216"/>
      <c r="D1059" s="215"/>
    </row>
    <row r="1060" spans="1:4" s="43" customFormat="1" ht="10.199999999999999" hidden="1" x14ac:dyDescent="0.3">
      <c r="A1060" s="216"/>
      <c r="D1060" s="215"/>
    </row>
    <row r="1061" spans="1:4" s="43" customFormat="1" ht="10.199999999999999" hidden="1" x14ac:dyDescent="0.3">
      <c r="A1061" s="216"/>
      <c r="D1061" s="215"/>
    </row>
    <row r="1062" spans="1:4" s="43" customFormat="1" ht="10.199999999999999" hidden="1" x14ac:dyDescent="0.3">
      <c r="A1062" s="216"/>
      <c r="D1062" s="215"/>
    </row>
    <row r="1063" spans="1:4" s="43" customFormat="1" ht="10.199999999999999" hidden="1" x14ac:dyDescent="0.3">
      <c r="A1063" s="216"/>
      <c r="D1063" s="215"/>
    </row>
    <row r="1064" spans="1:4" s="43" customFormat="1" ht="10.199999999999999" hidden="1" x14ac:dyDescent="0.3">
      <c r="A1064" s="216"/>
      <c r="D1064" s="215"/>
    </row>
    <row r="1065" spans="1:4" s="43" customFormat="1" ht="10.199999999999999" hidden="1" x14ac:dyDescent="0.3">
      <c r="A1065" s="216"/>
      <c r="D1065" s="215"/>
    </row>
    <row r="1066" spans="1:4" s="43" customFormat="1" ht="10.199999999999999" hidden="1" x14ac:dyDescent="0.3">
      <c r="A1066" s="216"/>
      <c r="D1066" s="215"/>
    </row>
    <row r="1067" spans="1:4" s="43" customFormat="1" ht="10.199999999999999" hidden="1" x14ac:dyDescent="0.3">
      <c r="A1067" s="216"/>
      <c r="D1067" s="215"/>
    </row>
    <row r="1068" spans="1:4" s="43" customFormat="1" ht="10.199999999999999" hidden="1" x14ac:dyDescent="0.3">
      <c r="A1068" s="216"/>
      <c r="D1068" s="215"/>
    </row>
    <row r="1069" spans="1:4" s="43" customFormat="1" ht="10.199999999999999" hidden="1" x14ac:dyDescent="0.3">
      <c r="A1069" s="216"/>
      <c r="D1069" s="215"/>
    </row>
    <row r="1070" spans="1:4" s="43" customFormat="1" ht="10.199999999999999" hidden="1" x14ac:dyDescent="0.3">
      <c r="A1070" s="216"/>
      <c r="D1070" s="215"/>
    </row>
    <row r="1071" spans="1:4" s="43" customFormat="1" ht="10.199999999999999" hidden="1" x14ac:dyDescent="0.3">
      <c r="A1071" s="216"/>
      <c r="D1071" s="215"/>
    </row>
    <row r="1072" spans="1:4" s="43" customFormat="1" ht="10.199999999999999" hidden="1" x14ac:dyDescent="0.3">
      <c r="A1072" s="216"/>
      <c r="D1072" s="215"/>
    </row>
    <row r="1073" spans="1:4" s="43" customFormat="1" ht="10.199999999999999" hidden="1" x14ac:dyDescent="0.3">
      <c r="A1073" s="216"/>
      <c r="D1073" s="215"/>
    </row>
    <row r="1074" spans="1:4" s="43" customFormat="1" ht="10.199999999999999" hidden="1" x14ac:dyDescent="0.3">
      <c r="A1074" s="216"/>
      <c r="D1074" s="215"/>
    </row>
    <row r="1075" spans="1:4" s="43" customFormat="1" ht="10.199999999999999" hidden="1" x14ac:dyDescent="0.3">
      <c r="A1075" s="216"/>
      <c r="D1075" s="215"/>
    </row>
    <row r="1076" spans="1:4" s="43" customFormat="1" ht="10.199999999999999" hidden="1" x14ac:dyDescent="0.3">
      <c r="A1076" s="216"/>
      <c r="D1076" s="215"/>
    </row>
    <row r="1077" spans="1:4" s="43" customFormat="1" ht="10.199999999999999" hidden="1" x14ac:dyDescent="0.3">
      <c r="A1077" s="216"/>
      <c r="D1077" s="215"/>
    </row>
    <row r="1078" spans="1:4" s="43" customFormat="1" ht="10.199999999999999" hidden="1" x14ac:dyDescent="0.3">
      <c r="A1078" s="216"/>
      <c r="D1078" s="215"/>
    </row>
    <row r="1079" spans="1:4" s="43" customFormat="1" ht="10.199999999999999" hidden="1" x14ac:dyDescent="0.3">
      <c r="A1079" s="216"/>
      <c r="D1079" s="215"/>
    </row>
    <row r="1080" spans="1:4" s="43" customFormat="1" ht="10.199999999999999" hidden="1" x14ac:dyDescent="0.3">
      <c r="A1080" s="216"/>
      <c r="D1080" s="215"/>
    </row>
    <row r="1081" spans="1:4" s="43" customFormat="1" ht="10.199999999999999" hidden="1" x14ac:dyDescent="0.3">
      <c r="A1081" s="216"/>
      <c r="D1081" s="215"/>
    </row>
    <row r="1082" spans="1:4" s="43" customFormat="1" ht="10.199999999999999" hidden="1" x14ac:dyDescent="0.3">
      <c r="A1082" s="216"/>
      <c r="D1082" s="215"/>
    </row>
    <row r="1083" spans="1:4" s="43" customFormat="1" ht="10.199999999999999" hidden="1" x14ac:dyDescent="0.3">
      <c r="A1083" s="216"/>
      <c r="D1083" s="215"/>
    </row>
    <row r="1084" spans="1:4" s="43" customFormat="1" ht="10.199999999999999" hidden="1" x14ac:dyDescent="0.3">
      <c r="A1084" s="216"/>
      <c r="D1084" s="215"/>
    </row>
    <row r="1085" spans="1:4" s="43" customFormat="1" ht="10.199999999999999" hidden="1" x14ac:dyDescent="0.3">
      <c r="A1085" s="216"/>
      <c r="D1085" s="215"/>
    </row>
    <row r="1086" spans="1:4" s="43" customFormat="1" ht="10.199999999999999" hidden="1" x14ac:dyDescent="0.3">
      <c r="A1086" s="216"/>
      <c r="D1086" s="215"/>
    </row>
    <row r="1087" spans="1:4" s="43" customFormat="1" ht="10.199999999999999" hidden="1" x14ac:dyDescent="0.3">
      <c r="A1087" s="216"/>
      <c r="D1087" s="215"/>
    </row>
    <row r="1088" spans="1:4" s="43" customFormat="1" ht="10.199999999999999" hidden="1" x14ac:dyDescent="0.3">
      <c r="A1088" s="216"/>
      <c r="D1088" s="215"/>
    </row>
    <row r="1089" spans="1:4" s="43" customFormat="1" ht="10.199999999999999" hidden="1" x14ac:dyDescent="0.3">
      <c r="A1089" s="216"/>
      <c r="D1089" s="215"/>
    </row>
    <row r="1090" spans="1:4" s="43" customFormat="1" ht="10.199999999999999" hidden="1" x14ac:dyDescent="0.3">
      <c r="A1090" s="216"/>
      <c r="D1090" s="215"/>
    </row>
    <row r="1091" spans="1:4" s="43" customFormat="1" ht="10.199999999999999" hidden="1" x14ac:dyDescent="0.3">
      <c r="A1091" s="216"/>
      <c r="D1091" s="215"/>
    </row>
    <row r="1092" spans="1:4" s="43" customFormat="1" ht="10.199999999999999" hidden="1" x14ac:dyDescent="0.3">
      <c r="A1092" s="216"/>
      <c r="D1092" s="215"/>
    </row>
    <row r="1093" spans="1:4" s="43" customFormat="1" ht="10.199999999999999" hidden="1" x14ac:dyDescent="0.3">
      <c r="A1093" s="216"/>
      <c r="D1093" s="215"/>
    </row>
    <row r="1094" spans="1:4" s="43" customFormat="1" ht="10.199999999999999" hidden="1" x14ac:dyDescent="0.3">
      <c r="A1094" s="216"/>
      <c r="D1094" s="215"/>
    </row>
    <row r="1095" spans="1:4" s="43" customFormat="1" ht="10.199999999999999" hidden="1" x14ac:dyDescent="0.3">
      <c r="A1095" s="216"/>
      <c r="D1095" s="215"/>
    </row>
    <row r="1096" spans="1:4" s="43" customFormat="1" ht="10.199999999999999" hidden="1" x14ac:dyDescent="0.3">
      <c r="A1096" s="216"/>
      <c r="D1096" s="215"/>
    </row>
    <row r="1097" spans="1:4" s="43" customFormat="1" ht="10.199999999999999" hidden="1" x14ac:dyDescent="0.3">
      <c r="A1097" s="216"/>
      <c r="D1097" s="215"/>
    </row>
    <row r="1098" spans="1:4" s="43" customFormat="1" ht="10.199999999999999" hidden="1" x14ac:dyDescent="0.3">
      <c r="A1098" s="216"/>
      <c r="D1098" s="215"/>
    </row>
    <row r="1099" spans="1:4" s="43" customFormat="1" ht="10.199999999999999" hidden="1" x14ac:dyDescent="0.3">
      <c r="A1099" s="216"/>
      <c r="D1099" s="215"/>
    </row>
    <row r="1100" spans="1:4" s="43" customFormat="1" ht="10.199999999999999" hidden="1" x14ac:dyDescent="0.3">
      <c r="A1100" s="216"/>
      <c r="D1100" s="215"/>
    </row>
    <row r="1101" spans="1:4" s="43" customFormat="1" ht="10.199999999999999" hidden="1" x14ac:dyDescent="0.3">
      <c r="A1101" s="216"/>
      <c r="D1101" s="215"/>
    </row>
    <row r="1102" spans="1:4" s="43" customFormat="1" ht="10.199999999999999" hidden="1" x14ac:dyDescent="0.3">
      <c r="A1102" s="216"/>
      <c r="D1102" s="215"/>
    </row>
    <row r="1103" spans="1:4" s="43" customFormat="1" ht="10.199999999999999" hidden="1" x14ac:dyDescent="0.3">
      <c r="A1103" s="216"/>
      <c r="D1103" s="215"/>
    </row>
    <row r="1104" spans="1:4" s="43" customFormat="1" ht="10.199999999999999" hidden="1" x14ac:dyDescent="0.3">
      <c r="A1104" s="216"/>
      <c r="D1104" s="215"/>
    </row>
    <row r="1105" spans="1:4" s="43" customFormat="1" ht="10.199999999999999" hidden="1" x14ac:dyDescent="0.3">
      <c r="A1105" s="216"/>
      <c r="D1105" s="215"/>
    </row>
    <row r="1106" spans="1:4" s="43" customFormat="1" ht="10.199999999999999" hidden="1" x14ac:dyDescent="0.3">
      <c r="A1106" s="216"/>
      <c r="D1106" s="215"/>
    </row>
    <row r="1107" spans="1:4" s="43" customFormat="1" ht="10.199999999999999" hidden="1" x14ac:dyDescent="0.3">
      <c r="A1107" s="216"/>
      <c r="D1107" s="215"/>
    </row>
    <row r="1108" spans="1:4" s="43" customFormat="1" ht="10.199999999999999" hidden="1" x14ac:dyDescent="0.3">
      <c r="A1108" s="216"/>
      <c r="D1108" s="215"/>
    </row>
    <row r="1109" spans="1:4" s="43" customFormat="1" ht="10.199999999999999" hidden="1" x14ac:dyDescent="0.3">
      <c r="A1109" s="216"/>
      <c r="D1109" s="215"/>
    </row>
    <row r="1110" spans="1:4" s="43" customFormat="1" ht="10.199999999999999" hidden="1" x14ac:dyDescent="0.3">
      <c r="A1110" s="216"/>
      <c r="D1110" s="215"/>
    </row>
    <row r="1111" spans="1:4" s="43" customFormat="1" ht="10.199999999999999" hidden="1" x14ac:dyDescent="0.3">
      <c r="A1111" s="216"/>
      <c r="D1111" s="215"/>
    </row>
    <row r="1112" spans="1:4" s="43" customFormat="1" ht="10.199999999999999" hidden="1" x14ac:dyDescent="0.3">
      <c r="A1112" s="216"/>
      <c r="D1112" s="215"/>
    </row>
    <row r="1113" spans="1:4" s="43" customFormat="1" ht="10.199999999999999" hidden="1" x14ac:dyDescent="0.3">
      <c r="A1113" s="216"/>
      <c r="D1113" s="215"/>
    </row>
    <row r="1114" spans="1:4" s="43" customFormat="1" ht="10.199999999999999" hidden="1" x14ac:dyDescent="0.3">
      <c r="A1114" s="216"/>
      <c r="D1114" s="215"/>
    </row>
    <row r="1115" spans="1:4" s="43" customFormat="1" ht="10.199999999999999" hidden="1" x14ac:dyDescent="0.3">
      <c r="A1115" s="216"/>
      <c r="D1115" s="215"/>
    </row>
    <row r="1116" spans="1:4" s="43" customFormat="1" ht="10.199999999999999" hidden="1" x14ac:dyDescent="0.3">
      <c r="A1116" s="216"/>
      <c r="D1116" s="215"/>
    </row>
    <row r="1117" spans="1:4" s="43" customFormat="1" ht="10.199999999999999" hidden="1" x14ac:dyDescent="0.3">
      <c r="A1117" s="216"/>
      <c r="D1117" s="215"/>
    </row>
    <row r="1118" spans="1:4" s="43" customFormat="1" ht="10.199999999999999" hidden="1" x14ac:dyDescent="0.3">
      <c r="A1118" s="216"/>
      <c r="D1118" s="215"/>
    </row>
    <row r="1119" spans="1:4" s="43" customFormat="1" ht="10.199999999999999" hidden="1" x14ac:dyDescent="0.3">
      <c r="A1119" s="216"/>
      <c r="D1119" s="215"/>
    </row>
    <row r="1120" spans="1:4" s="43" customFormat="1" ht="19.5" hidden="1" customHeight="1" x14ac:dyDescent="0.3">
      <c r="A1120" s="216"/>
      <c r="D1120" s="215"/>
    </row>
    <row r="1121" spans="1:52" s="43" customFormat="1" ht="10.199999999999999" x14ac:dyDescent="0.3">
      <c r="A1121" s="216"/>
      <c r="D1121" s="215"/>
    </row>
    <row r="1122" spans="1:52" s="32" customFormat="1" x14ac:dyDescent="0.3">
      <c r="A1122" s="192"/>
      <c r="D1122" s="175"/>
      <c r="G1122" s="18"/>
      <c r="H1122" s="18"/>
      <c r="I1122" s="115"/>
      <c r="J1122" s="115"/>
      <c r="K1122" s="18"/>
      <c r="L1122" s="18"/>
      <c r="M1122" s="18"/>
      <c r="N1122" s="18"/>
      <c r="O1122" s="18"/>
      <c r="P1122" s="18"/>
      <c r="Q1122" s="18"/>
      <c r="R1122" s="18"/>
      <c r="S1122" s="18"/>
      <c r="T1122" s="18"/>
      <c r="U1122" s="18"/>
      <c r="V1122" s="18"/>
      <c r="W1122" s="18"/>
      <c r="X1122" s="18"/>
      <c r="Y1122" s="18"/>
      <c r="Z1122" s="18"/>
      <c r="AA1122" s="18"/>
      <c r="AB1122" s="18"/>
      <c r="AC1122" s="18"/>
      <c r="AD1122" s="18"/>
      <c r="AE1122" s="18"/>
      <c r="AF1122" s="18"/>
      <c r="AG1122" s="18"/>
      <c r="AH1122" s="18"/>
      <c r="AI1122" s="18"/>
      <c r="AJ1122" s="18"/>
      <c r="AK1122" s="18"/>
      <c r="AL1122" s="18"/>
      <c r="AM1122" s="18"/>
      <c r="AN1122" s="18"/>
      <c r="AO1122" s="18"/>
      <c r="AP1122" s="18"/>
      <c r="AQ1122" s="18"/>
      <c r="AR1122" s="18"/>
      <c r="AS1122" s="18"/>
      <c r="AT1122" s="18"/>
      <c r="AU1122" s="18"/>
      <c r="AV1122" s="18"/>
      <c r="AW1122" s="18"/>
      <c r="AX1122" s="18"/>
      <c r="AY1122" s="18"/>
      <c r="AZ1122" s="18"/>
    </row>
    <row r="1123" spans="1:52" s="32" customFormat="1" x14ac:dyDescent="0.3">
      <c r="A1123" s="192"/>
      <c r="D1123" s="175"/>
      <c r="G1123" s="18"/>
      <c r="H1123" s="18"/>
      <c r="I1123" s="115"/>
      <c r="J1123" s="115"/>
      <c r="K1123" s="18"/>
      <c r="L1123" s="18"/>
      <c r="M1123" s="18"/>
      <c r="N1123" s="18"/>
      <c r="O1123" s="18"/>
      <c r="P1123" s="18"/>
      <c r="Q1123" s="18"/>
      <c r="R1123" s="18"/>
      <c r="S1123" s="18"/>
      <c r="T1123" s="18"/>
      <c r="U1123" s="18"/>
      <c r="V1123" s="18"/>
      <c r="W1123" s="18"/>
      <c r="X1123" s="18"/>
      <c r="Y1123" s="18"/>
      <c r="Z1123" s="18"/>
      <c r="AA1123" s="18"/>
      <c r="AB1123" s="18"/>
      <c r="AC1123" s="18"/>
      <c r="AD1123" s="18"/>
      <c r="AE1123" s="18"/>
      <c r="AF1123" s="18"/>
      <c r="AG1123" s="18"/>
      <c r="AH1123" s="18"/>
      <c r="AI1123" s="18"/>
      <c r="AJ1123" s="18"/>
      <c r="AK1123" s="18"/>
      <c r="AL1123" s="18"/>
      <c r="AM1123" s="18"/>
      <c r="AN1123" s="18"/>
      <c r="AO1123" s="18"/>
      <c r="AP1123" s="18"/>
      <c r="AQ1123" s="18"/>
      <c r="AR1123" s="18"/>
      <c r="AS1123" s="18"/>
      <c r="AT1123" s="18"/>
      <c r="AU1123" s="18"/>
      <c r="AV1123" s="18"/>
      <c r="AW1123" s="18"/>
      <c r="AX1123" s="18"/>
      <c r="AY1123" s="18"/>
      <c r="AZ1123" s="18"/>
    </row>
    <row r="1124" spans="1:52" s="32" customFormat="1" x14ac:dyDescent="0.3">
      <c r="A1124" s="192"/>
      <c r="D1124" s="175"/>
      <c r="G1124" s="18"/>
      <c r="H1124" s="18"/>
      <c r="I1124" s="115"/>
      <c r="J1124" s="115"/>
      <c r="K1124" s="18"/>
      <c r="L1124" s="18"/>
      <c r="M1124" s="18"/>
      <c r="N1124" s="18"/>
      <c r="O1124" s="18"/>
      <c r="P1124" s="18"/>
      <c r="Q1124" s="18"/>
      <c r="R1124" s="18"/>
      <c r="S1124" s="18"/>
      <c r="T1124" s="18"/>
      <c r="U1124" s="18"/>
      <c r="V1124" s="18"/>
      <c r="W1124" s="18"/>
      <c r="X1124" s="18"/>
      <c r="Y1124" s="18"/>
      <c r="Z1124" s="18"/>
      <c r="AA1124" s="18"/>
      <c r="AB1124" s="18"/>
      <c r="AC1124" s="18"/>
      <c r="AD1124" s="18"/>
      <c r="AE1124" s="18"/>
      <c r="AF1124" s="18"/>
      <c r="AG1124" s="18"/>
      <c r="AH1124" s="18"/>
      <c r="AI1124" s="18"/>
      <c r="AJ1124" s="18"/>
      <c r="AK1124" s="18"/>
      <c r="AL1124" s="18"/>
      <c r="AM1124" s="18"/>
      <c r="AN1124" s="18"/>
      <c r="AO1124" s="18"/>
      <c r="AP1124" s="18"/>
      <c r="AQ1124" s="18"/>
      <c r="AR1124" s="18"/>
      <c r="AS1124" s="18"/>
      <c r="AT1124" s="18"/>
      <c r="AU1124" s="18"/>
      <c r="AV1124" s="18"/>
      <c r="AW1124" s="18"/>
      <c r="AX1124" s="18"/>
      <c r="AY1124" s="18"/>
      <c r="AZ1124" s="18"/>
    </row>
    <row r="1125" spans="1:52" s="32" customFormat="1" x14ac:dyDescent="0.3">
      <c r="A1125" s="192"/>
      <c r="D1125" s="175"/>
      <c r="G1125" s="18"/>
      <c r="H1125" s="18"/>
      <c r="I1125" s="115"/>
      <c r="J1125" s="115"/>
      <c r="K1125" s="18"/>
      <c r="L1125" s="18"/>
      <c r="M1125" s="18"/>
      <c r="N1125" s="18"/>
      <c r="O1125" s="18"/>
      <c r="P1125" s="18"/>
      <c r="Q1125" s="18"/>
      <c r="R1125" s="18"/>
      <c r="S1125" s="18"/>
      <c r="T1125" s="18"/>
      <c r="U1125" s="18"/>
      <c r="V1125" s="18"/>
      <c r="W1125" s="18"/>
      <c r="X1125" s="18"/>
      <c r="Y1125" s="18"/>
      <c r="Z1125" s="18"/>
      <c r="AA1125" s="18"/>
      <c r="AB1125" s="18"/>
      <c r="AC1125" s="18"/>
      <c r="AD1125" s="18"/>
      <c r="AE1125" s="18"/>
      <c r="AF1125" s="18"/>
      <c r="AG1125" s="18"/>
      <c r="AH1125" s="18"/>
      <c r="AI1125" s="18"/>
      <c r="AJ1125" s="18"/>
      <c r="AK1125" s="18"/>
      <c r="AL1125" s="18"/>
      <c r="AM1125" s="18"/>
      <c r="AN1125" s="18"/>
      <c r="AO1125" s="18"/>
      <c r="AP1125" s="18"/>
      <c r="AQ1125" s="18"/>
      <c r="AR1125" s="18"/>
      <c r="AS1125" s="18"/>
      <c r="AT1125" s="18"/>
      <c r="AU1125" s="18"/>
      <c r="AV1125" s="18"/>
      <c r="AW1125" s="18"/>
      <c r="AX1125" s="18"/>
      <c r="AY1125" s="18"/>
      <c r="AZ1125" s="18"/>
    </row>
    <row r="1126" spans="1:52" s="32" customFormat="1" x14ac:dyDescent="0.3">
      <c r="A1126" s="192"/>
      <c r="D1126" s="175"/>
      <c r="G1126" s="18"/>
      <c r="H1126" s="18"/>
      <c r="I1126" s="115"/>
      <c r="J1126" s="115"/>
      <c r="K1126" s="18"/>
      <c r="L1126" s="18"/>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c r="AH1126" s="18"/>
      <c r="AI1126" s="18"/>
      <c r="AJ1126" s="18"/>
      <c r="AK1126" s="18"/>
      <c r="AL1126" s="18"/>
      <c r="AM1126" s="18"/>
      <c r="AN1126" s="18"/>
      <c r="AO1126" s="18"/>
      <c r="AP1126" s="18"/>
      <c r="AQ1126" s="18"/>
      <c r="AR1126" s="18"/>
      <c r="AS1126" s="18"/>
      <c r="AT1126" s="18"/>
      <c r="AU1126" s="18"/>
      <c r="AV1126" s="18"/>
      <c r="AW1126" s="18"/>
      <c r="AX1126" s="18"/>
      <c r="AY1126" s="18"/>
      <c r="AZ1126" s="18"/>
    </row>
    <row r="1127" spans="1:52" s="32" customFormat="1" x14ac:dyDescent="0.3">
      <c r="A1127" s="192"/>
      <c r="D1127" s="175"/>
      <c r="G1127" s="18"/>
      <c r="H1127" s="18"/>
      <c r="I1127" s="115"/>
      <c r="J1127" s="115"/>
      <c r="K1127" s="18"/>
      <c r="L1127" s="18"/>
      <c r="M1127" s="18"/>
      <c r="N1127" s="18"/>
      <c r="O1127" s="18"/>
      <c r="P1127" s="18"/>
      <c r="Q1127" s="18"/>
      <c r="R1127" s="18"/>
      <c r="S1127" s="18"/>
      <c r="T1127" s="18"/>
      <c r="U1127" s="18"/>
      <c r="V1127" s="18"/>
      <c r="W1127" s="18"/>
      <c r="X1127" s="18"/>
      <c r="Y1127" s="18"/>
      <c r="Z1127" s="18"/>
      <c r="AA1127" s="18"/>
      <c r="AB1127" s="18"/>
      <c r="AC1127" s="18"/>
      <c r="AD1127" s="18"/>
      <c r="AE1127" s="18"/>
      <c r="AF1127" s="18"/>
      <c r="AG1127" s="18"/>
      <c r="AH1127" s="18"/>
      <c r="AI1127" s="18"/>
      <c r="AJ1127" s="18"/>
      <c r="AK1127" s="18"/>
      <c r="AL1127" s="18"/>
      <c r="AM1127" s="18"/>
      <c r="AN1127" s="18"/>
      <c r="AO1127" s="18"/>
      <c r="AP1127" s="18"/>
      <c r="AQ1127" s="18"/>
      <c r="AR1127" s="18"/>
      <c r="AS1127" s="18"/>
      <c r="AT1127" s="18"/>
      <c r="AU1127" s="18"/>
      <c r="AV1127" s="18"/>
      <c r="AW1127" s="18"/>
      <c r="AX1127" s="18"/>
      <c r="AY1127" s="18"/>
      <c r="AZ1127" s="18"/>
    </row>
    <row r="1128" spans="1:52" s="32" customFormat="1" x14ac:dyDescent="0.3">
      <c r="A1128" s="192"/>
      <c r="D1128" s="175"/>
      <c r="G1128" s="18"/>
      <c r="H1128" s="18"/>
      <c r="I1128" s="115"/>
      <c r="J1128" s="115"/>
      <c r="K1128" s="18"/>
      <c r="L1128" s="18"/>
      <c r="M1128" s="18"/>
      <c r="N1128" s="18"/>
      <c r="O1128" s="18"/>
      <c r="P1128" s="18"/>
      <c r="Q1128" s="18"/>
      <c r="R1128" s="18"/>
      <c r="S1128" s="18"/>
      <c r="T1128" s="18"/>
      <c r="U1128" s="18"/>
      <c r="V1128" s="18"/>
      <c r="W1128" s="18"/>
      <c r="X1128" s="18"/>
      <c r="Y1128" s="18"/>
      <c r="Z1128" s="18"/>
      <c r="AA1128" s="18"/>
      <c r="AB1128" s="18"/>
      <c r="AC1128" s="18"/>
      <c r="AD1128" s="18"/>
      <c r="AE1128" s="18"/>
      <c r="AF1128" s="18"/>
      <c r="AG1128" s="18"/>
      <c r="AH1128" s="18"/>
      <c r="AI1128" s="18"/>
      <c r="AJ1128" s="18"/>
      <c r="AK1128" s="18"/>
      <c r="AL1128" s="18"/>
      <c r="AM1128" s="18"/>
      <c r="AN1128" s="18"/>
      <c r="AO1128" s="18"/>
      <c r="AP1128" s="18"/>
      <c r="AQ1128" s="18"/>
      <c r="AR1128" s="18"/>
      <c r="AS1128" s="18"/>
      <c r="AT1128" s="18"/>
      <c r="AU1128" s="18"/>
      <c r="AV1128" s="18"/>
      <c r="AW1128" s="18"/>
      <c r="AX1128" s="18"/>
      <c r="AY1128" s="18"/>
      <c r="AZ1128" s="18"/>
    </row>
    <row r="1129" spans="1:52" s="32" customFormat="1" x14ac:dyDescent="0.3">
      <c r="A1129" s="192"/>
      <c r="D1129" s="175"/>
      <c r="G1129" s="18"/>
      <c r="H1129" s="18"/>
      <c r="I1129" s="115"/>
      <c r="J1129" s="115"/>
      <c r="K1129" s="18"/>
      <c r="L1129" s="18"/>
      <c r="M1129" s="18"/>
      <c r="N1129" s="18"/>
      <c r="O1129" s="18"/>
      <c r="P1129" s="18"/>
      <c r="Q1129" s="18"/>
      <c r="R1129" s="18"/>
      <c r="S1129" s="18"/>
      <c r="T1129" s="18"/>
      <c r="U1129" s="18"/>
      <c r="V1129" s="18"/>
      <c r="W1129" s="18"/>
      <c r="X1129" s="18"/>
      <c r="Y1129" s="18"/>
      <c r="Z1129" s="18"/>
      <c r="AA1129" s="18"/>
      <c r="AB1129" s="18"/>
      <c r="AC1129" s="18"/>
      <c r="AD1129" s="18"/>
      <c r="AE1129" s="18"/>
      <c r="AF1129" s="18"/>
      <c r="AG1129" s="18"/>
      <c r="AH1129" s="18"/>
      <c r="AI1129" s="18"/>
      <c r="AJ1129" s="18"/>
      <c r="AK1129" s="18"/>
      <c r="AL1129" s="18"/>
      <c r="AM1129" s="18"/>
      <c r="AN1129" s="18"/>
      <c r="AO1129" s="18"/>
      <c r="AP1129" s="18"/>
      <c r="AQ1129" s="18"/>
      <c r="AR1129" s="18"/>
      <c r="AS1129" s="18"/>
      <c r="AT1129" s="18"/>
      <c r="AU1129" s="18"/>
      <c r="AV1129" s="18"/>
      <c r="AW1129" s="18"/>
      <c r="AX1129" s="18"/>
      <c r="AY1129" s="18"/>
      <c r="AZ1129" s="18"/>
    </row>
    <row r="1130" spans="1:52" s="32" customFormat="1" x14ac:dyDescent="0.3">
      <c r="A1130" s="192"/>
      <c r="D1130" s="175"/>
      <c r="G1130" s="18"/>
      <c r="H1130" s="18"/>
      <c r="I1130" s="115"/>
      <c r="J1130" s="115"/>
      <c r="K1130" s="18"/>
      <c r="L1130" s="18"/>
      <c r="M1130" s="18"/>
      <c r="N1130" s="18"/>
      <c r="O1130" s="18"/>
      <c r="P1130" s="18"/>
      <c r="Q1130" s="18"/>
      <c r="R1130" s="18"/>
      <c r="S1130" s="18"/>
      <c r="T1130" s="18"/>
      <c r="U1130" s="18"/>
      <c r="V1130" s="18"/>
      <c r="W1130" s="18"/>
      <c r="X1130" s="18"/>
      <c r="Y1130" s="18"/>
      <c r="Z1130" s="18"/>
      <c r="AA1130" s="18"/>
      <c r="AB1130" s="18"/>
      <c r="AC1130" s="18"/>
      <c r="AD1130" s="18"/>
      <c r="AE1130" s="18"/>
      <c r="AF1130" s="18"/>
      <c r="AG1130" s="18"/>
      <c r="AH1130" s="18"/>
      <c r="AI1130" s="18"/>
      <c r="AJ1130" s="18"/>
      <c r="AK1130" s="18"/>
      <c r="AL1130" s="18"/>
      <c r="AM1130" s="18"/>
      <c r="AN1130" s="18"/>
      <c r="AO1130" s="18"/>
      <c r="AP1130" s="18"/>
      <c r="AQ1130" s="18"/>
      <c r="AR1130" s="18"/>
      <c r="AS1130" s="18"/>
      <c r="AT1130" s="18"/>
      <c r="AU1130" s="18"/>
      <c r="AV1130" s="18"/>
      <c r="AW1130" s="18"/>
      <c r="AX1130" s="18"/>
      <c r="AY1130" s="18"/>
      <c r="AZ1130" s="18"/>
    </row>
    <row r="1131" spans="1:52" s="32" customFormat="1" x14ac:dyDescent="0.3">
      <c r="A1131" s="192"/>
      <c r="D1131" s="175"/>
      <c r="G1131" s="18"/>
      <c r="H1131" s="18"/>
      <c r="I1131" s="115"/>
      <c r="J1131" s="115"/>
      <c r="K1131" s="18"/>
      <c r="L1131" s="18"/>
      <c r="M1131" s="18"/>
      <c r="N1131" s="18"/>
      <c r="O1131" s="18"/>
      <c r="P1131" s="18"/>
      <c r="Q1131" s="18"/>
      <c r="R1131" s="18"/>
      <c r="S1131" s="18"/>
      <c r="T1131" s="18"/>
      <c r="U1131" s="18"/>
      <c r="V1131" s="18"/>
      <c r="W1131" s="18"/>
      <c r="X1131" s="18"/>
      <c r="Y1131" s="18"/>
      <c r="Z1131" s="18"/>
      <c r="AA1131" s="18"/>
      <c r="AB1131" s="18"/>
      <c r="AC1131" s="18"/>
      <c r="AD1131" s="18"/>
      <c r="AE1131" s="18"/>
      <c r="AF1131" s="18"/>
      <c r="AG1131" s="18"/>
      <c r="AH1131" s="18"/>
      <c r="AI1131" s="18"/>
      <c r="AJ1131" s="18"/>
      <c r="AK1131" s="18"/>
      <c r="AL1131" s="18"/>
      <c r="AM1131" s="18"/>
      <c r="AN1131" s="18"/>
      <c r="AO1131" s="18"/>
      <c r="AP1131" s="18"/>
      <c r="AQ1131" s="18"/>
      <c r="AR1131" s="18"/>
      <c r="AS1131" s="18"/>
      <c r="AT1131" s="18"/>
      <c r="AU1131" s="18"/>
      <c r="AV1131" s="18"/>
      <c r="AW1131" s="18"/>
      <c r="AX1131" s="18"/>
      <c r="AY1131" s="18"/>
      <c r="AZ1131" s="18"/>
    </row>
    <row r="1132" spans="1:52" s="32" customFormat="1" x14ac:dyDescent="0.3">
      <c r="A1132" s="192"/>
      <c r="D1132" s="175"/>
      <c r="G1132" s="18"/>
      <c r="H1132" s="18"/>
      <c r="I1132" s="115"/>
      <c r="J1132" s="115"/>
      <c r="K1132" s="18"/>
      <c r="L1132" s="18"/>
      <c r="M1132" s="18"/>
      <c r="N1132" s="18"/>
      <c r="O1132" s="18"/>
      <c r="P1132" s="18"/>
      <c r="Q1132" s="18"/>
      <c r="R1132" s="18"/>
      <c r="S1132" s="18"/>
      <c r="T1132" s="18"/>
      <c r="U1132" s="18"/>
      <c r="V1132" s="18"/>
      <c r="W1132" s="18"/>
      <c r="X1132" s="18"/>
      <c r="Y1132" s="18"/>
      <c r="Z1132" s="18"/>
      <c r="AA1132" s="18"/>
      <c r="AB1132" s="18"/>
      <c r="AC1132" s="18"/>
      <c r="AD1132" s="18"/>
      <c r="AE1132" s="18"/>
      <c r="AF1132" s="18"/>
      <c r="AG1132" s="18"/>
      <c r="AH1132" s="18"/>
      <c r="AI1132" s="18"/>
      <c r="AJ1132" s="18"/>
      <c r="AK1132" s="18"/>
      <c r="AL1132" s="18"/>
      <c r="AM1132" s="18"/>
      <c r="AN1132" s="18"/>
      <c r="AO1132" s="18"/>
      <c r="AP1132" s="18"/>
      <c r="AQ1132" s="18"/>
      <c r="AR1132" s="18"/>
      <c r="AS1132" s="18"/>
      <c r="AT1132" s="18"/>
      <c r="AU1132" s="18"/>
      <c r="AV1132" s="18"/>
      <c r="AW1132" s="18"/>
      <c r="AX1132" s="18"/>
      <c r="AY1132" s="18"/>
      <c r="AZ1132" s="18"/>
    </row>
    <row r="1133" spans="1:52" s="32" customFormat="1" x14ac:dyDescent="0.3">
      <c r="A1133" s="192"/>
      <c r="D1133" s="175"/>
      <c r="G1133" s="18"/>
      <c r="H1133" s="18"/>
      <c r="I1133" s="115"/>
      <c r="J1133" s="115"/>
      <c r="K1133" s="18"/>
      <c r="L1133" s="18"/>
      <c r="M1133" s="18"/>
      <c r="N1133" s="18"/>
      <c r="O1133" s="18"/>
      <c r="P1133" s="18"/>
      <c r="Q1133" s="18"/>
      <c r="R1133" s="18"/>
      <c r="S1133" s="18"/>
      <c r="T1133" s="18"/>
      <c r="U1133" s="18"/>
      <c r="V1133" s="18"/>
      <c r="W1133" s="18"/>
      <c r="X1133" s="18"/>
      <c r="Y1133" s="18"/>
      <c r="Z1133" s="18"/>
      <c r="AA1133" s="18"/>
      <c r="AB1133" s="18"/>
      <c r="AC1133" s="18"/>
      <c r="AD1133" s="18"/>
      <c r="AE1133" s="18"/>
      <c r="AF1133" s="18"/>
      <c r="AG1133" s="18"/>
      <c r="AH1133" s="18"/>
      <c r="AI1133" s="18"/>
      <c r="AJ1133" s="18"/>
      <c r="AK1133" s="18"/>
      <c r="AL1133" s="18"/>
      <c r="AM1133" s="18"/>
      <c r="AN1133" s="18"/>
      <c r="AO1133" s="18"/>
      <c r="AP1133" s="18"/>
      <c r="AQ1133" s="18"/>
      <c r="AR1133" s="18"/>
      <c r="AS1133" s="18"/>
      <c r="AT1133" s="18"/>
      <c r="AU1133" s="18"/>
      <c r="AV1133" s="18"/>
      <c r="AW1133" s="18"/>
      <c r="AX1133" s="18"/>
      <c r="AY1133" s="18"/>
      <c r="AZ1133" s="18"/>
    </row>
    <row r="1134" spans="1:52" s="32" customFormat="1" x14ac:dyDescent="0.3">
      <c r="A1134" s="192"/>
      <c r="D1134" s="175"/>
      <c r="G1134" s="18"/>
      <c r="H1134" s="18"/>
      <c r="I1134" s="115"/>
      <c r="J1134" s="115"/>
      <c r="K1134" s="18"/>
      <c r="L1134" s="18"/>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c r="AH1134" s="18"/>
      <c r="AI1134" s="18"/>
      <c r="AJ1134" s="18"/>
      <c r="AK1134" s="18"/>
      <c r="AL1134" s="18"/>
      <c r="AM1134" s="18"/>
      <c r="AN1134" s="18"/>
      <c r="AO1134" s="18"/>
      <c r="AP1134" s="18"/>
      <c r="AQ1134" s="18"/>
      <c r="AR1134" s="18"/>
      <c r="AS1134" s="18"/>
      <c r="AT1134" s="18"/>
      <c r="AU1134" s="18"/>
      <c r="AV1134" s="18"/>
      <c r="AW1134" s="18"/>
      <c r="AX1134" s="18"/>
      <c r="AY1134" s="18"/>
      <c r="AZ1134" s="18"/>
    </row>
    <row r="1135" spans="1:52" s="32" customFormat="1" x14ac:dyDescent="0.3">
      <c r="A1135" s="192"/>
      <c r="D1135" s="175"/>
      <c r="G1135" s="18"/>
      <c r="H1135" s="18"/>
      <c r="I1135" s="115"/>
      <c r="J1135" s="115"/>
      <c r="K1135" s="18"/>
      <c r="L1135" s="18"/>
      <c r="M1135" s="18"/>
      <c r="N1135" s="18"/>
      <c r="O1135" s="18"/>
      <c r="P1135" s="18"/>
      <c r="Q1135" s="18"/>
      <c r="R1135" s="18"/>
      <c r="S1135" s="18"/>
      <c r="T1135" s="18"/>
      <c r="U1135" s="18"/>
      <c r="V1135" s="18"/>
      <c r="W1135" s="18"/>
      <c r="X1135" s="18"/>
      <c r="Y1135" s="18"/>
      <c r="Z1135" s="18"/>
      <c r="AA1135" s="18"/>
      <c r="AB1135" s="18"/>
      <c r="AC1135" s="18"/>
      <c r="AD1135" s="18"/>
      <c r="AE1135" s="18"/>
      <c r="AF1135" s="18"/>
      <c r="AG1135" s="18"/>
      <c r="AH1135" s="18"/>
      <c r="AI1135" s="18"/>
      <c r="AJ1135" s="18"/>
      <c r="AK1135" s="18"/>
      <c r="AL1135" s="18"/>
      <c r="AM1135" s="18"/>
      <c r="AN1135" s="18"/>
      <c r="AO1135" s="18"/>
      <c r="AP1135" s="18"/>
      <c r="AQ1135" s="18"/>
      <c r="AR1135" s="18"/>
      <c r="AS1135" s="18"/>
      <c r="AT1135" s="18"/>
      <c r="AU1135" s="18"/>
      <c r="AV1135" s="18"/>
      <c r="AW1135" s="18"/>
      <c r="AX1135" s="18"/>
      <c r="AY1135" s="18"/>
      <c r="AZ1135" s="18"/>
    </row>
    <row r="1136" spans="1:52" s="32" customFormat="1" x14ac:dyDescent="0.3">
      <c r="A1136" s="192"/>
      <c r="D1136" s="175"/>
      <c r="G1136" s="18"/>
      <c r="H1136" s="18"/>
      <c r="I1136" s="115"/>
      <c r="J1136" s="115"/>
      <c r="K1136" s="18"/>
      <c r="L1136" s="18"/>
      <c r="M1136" s="18"/>
      <c r="N1136" s="18"/>
      <c r="O1136" s="18"/>
      <c r="P1136" s="18"/>
      <c r="Q1136" s="18"/>
      <c r="R1136" s="18"/>
      <c r="S1136" s="18"/>
      <c r="T1136" s="18"/>
      <c r="U1136" s="18"/>
      <c r="V1136" s="18"/>
      <c r="W1136" s="18"/>
      <c r="X1136" s="18"/>
      <c r="Y1136" s="18"/>
      <c r="Z1136" s="18"/>
      <c r="AA1136" s="18"/>
      <c r="AB1136" s="18"/>
      <c r="AC1136" s="18"/>
      <c r="AD1136" s="18"/>
      <c r="AE1136" s="18"/>
      <c r="AF1136" s="18"/>
      <c r="AG1136" s="18"/>
      <c r="AH1136" s="18"/>
      <c r="AI1136" s="18"/>
      <c r="AJ1136" s="18"/>
      <c r="AK1136" s="18"/>
      <c r="AL1136" s="18"/>
      <c r="AM1136" s="18"/>
      <c r="AN1136" s="18"/>
      <c r="AO1136" s="18"/>
      <c r="AP1136" s="18"/>
      <c r="AQ1136" s="18"/>
      <c r="AR1136" s="18"/>
      <c r="AS1136" s="18"/>
      <c r="AT1136" s="18"/>
      <c r="AU1136" s="18"/>
      <c r="AV1136" s="18"/>
      <c r="AW1136" s="18"/>
      <c r="AX1136" s="18"/>
      <c r="AY1136" s="18"/>
      <c r="AZ1136" s="18"/>
    </row>
    <row r="1137" spans="1:52" s="32" customFormat="1" x14ac:dyDescent="0.3">
      <c r="A1137" s="192"/>
      <c r="D1137" s="175"/>
      <c r="G1137" s="18"/>
      <c r="H1137" s="18"/>
      <c r="I1137" s="115"/>
      <c r="J1137" s="115"/>
      <c r="K1137" s="18"/>
      <c r="L1137" s="18"/>
      <c r="M1137" s="18"/>
      <c r="N1137" s="18"/>
      <c r="O1137" s="18"/>
      <c r="P1137" s="18"/>
      <c r="Q1137" s="18"/>
      <c r="R1137" s="18"/>
      <c r="S1137" s="18"/>
      <c r="T1137" s="18"/>
      <c r="U1137" s="18"/>
      <c r="V1137" s="18"/>
      <c r="W1137" s="18"/>
      <c r="X1137" s="18"/>
      <c r="Y1137" s="18"/>
      <c r="Z1137" s="18"/>
      <c r="AA1137" s="18"/>
      <c r="AB1137" s="18"/>
      <c r="AC1137" s="18"/>
      <c r="AD1137" s="18"/>
      <c r="AE1137" s="18"/>
      <c r="AF1137" s="18"/>
      <c r="AG1137" s="18"/>
      <c r="AH1137" s="18"/>
      <c r="AI1137" s="18"/>
      <c r="AJ1137" s="18"/>
      <c r="AK1137" s="18"/>
      <c r="AL1137" s="18"/>
      <c r="AM1137" s="18"/>
      <c r="AN1137" s="18"/>
      <c r="AO1137" s="18"/>
      <c r="AP1137" s="18"/>
      <c r="AQ1137" s="18"/>
      <c r="AR1137" s="18"/>
      <c r="AS1137" s="18"/>
      <c r="AT1137" s="18"/>
      <c r="AU1137" s="18"/>
      <c r="AV1137" s="18"/>
      <c r="AW1137" s="18"/>
      <c r="AX1137" s="18"/>
      <c r="AY1137" s="18"/>
      <c r="AZ1137" s="18"/>
    </row>
    <row r="1138" spans="1:52" s="32" customFormat="1" x14ac:dyDescent="0.3">
      <c r="A1138" s="192"/>
      <c r="D1138" s="175"/>
      <c r="G1138" s="18"/>
      <c r="H1138" s="18"/>
      <c r="I1138" s="115"/>
      <c r="J1138" s="115"/>
      <c r="K1138" s="18"/>
      <c r="L1138" s="18"/>
      <c r="M1138" s="18"/>
      <c r="N1138" s="18"/>
      <c r="O1138" s="18"/>
      <c r="P1138" s="18"/>
      <c r="Q1138" s="18"/>
      <c r="R1138" s="18"/>
      <c r="S1138" s="18"/>
      <c r="T1138" s="18"/>
      <c r="U1138" s="18"/>
      <c r="V1138" s="18"/>
      <c r="W1138" s="18"/>
      <c r="X1138" s="18"/>
      <c r="Y1138" s="18"/>
      <c r="Z1138" s="18"/>
      <c r="AA1138" s="18"/>
      <c r="AB1138" s="18"/>
      <c r="AC1138" s="18"/>
      <c r="AD1138" s="18"/>
      <c r="AE1138" s="18"/>
      <c r="AF1138" s="18"/>
      <c r="AG1138" s="18"/>
      <c r="AH1138" s="18"/>
      <c r="AI1138" s="18"/>
      <c r="AJ1138" s="18"/>
      <c r="AK1138" s="18"/>
      <c r="AL1138" s="18"/>
      <c r="AM1138" s="18"/>
      <c r="AN1138" s="18"/>
      <c r="AO1138" s="18"/>
      <c r="AP1138" s="18"/>
      <c r="AQ1138" s="18"/>
      <c r="AR1138" s="18"/>
      <c r="AS1138" s="18"/>
      <c r="AT1138" s="18"/>
      <c r="AU1138" s="18"/>
      <c r="AV1138" s="18"/>
      <c r="AW1138" s="18"/>
      <c r="AX1138" s="18"/>
      <c r="AY1138" s="18"/>
      <c r="AZ1138" s="18"/>
    </row>
    <row r="1139" spans="1:52" s="32" customFormat="1" x14ac:dyDescent="0.3">
      <c r="A1139" s="192"/>
      <c r="D1139" s="175"/>
      <c r="G1139" s="18"/>
      <c r="H1139" s="18"/>
      <c r="I1139" s="115"/>
      <c r="J1139" s="115"/>
      <c r="K1139" s="18"/>
      <c r="L1139" s="18"/>
      <c r="M1139" s="18"/>
      <c r="N1139" s="18"/>
      <c r="O1139" s="18"/>
      <c r="P1139" s="18"/>
      <c r="Q1139" s="18"/>
      <c r="R1139" s="18"/>
      <c r="S1139" s="18"/>
      <c r="T1139" s="18"/>
      <c r="U1139" s="18"/>
      <c r="V1139" s="18"/>
      <c r="W1139" s="18"/>
      <c r="X1139" s="18"/>
      <c r="Y1139" s="18"/>
      <c r="Z1139" s="18"/>
      <c r="AA1139" s="18"/>
      <c r="AB1139" s="18"/>
      <c r="AC1139" s="18"/>
      <c r="AD1139" s="18"/>
      <c r="AE1139" s="18"/>
      <c r="AF1139" s="18"/>
      <c r="AG1139" s="18"/>
      <c r="AH1139" s="18"/>
      <c r="AI1139" s="18"/>
      <c r="AJ1139" s="18"/>
      <c r="AK1139" s="18"/>
      <c r="AL1139" s="18"/>
      <c r="AM1139" s="18"/>
      <c r="AN1139" s="18"/>
      <c r="AO1139" s="18"/>
      <c r="AP1139" s="18"/>
      <c r="AQ1139" s="18"/>
      <c r="AR1139" s="18"/>
      <c r="AS1139" s="18"/>
      <c r="AT1139" s="18"/>
      <c r="AU1139" s="18"/>
      <c r="AV1139" s="18"/>
      <c r="AW1139" s="18"/>
      <c r="AX1139" s="18"/>
      <c r="AY1139" s="18"/>
      <c r="AZ1139" s="18"/>
    </row>
    <row r="1140" spans="1:52" s="32" customFormat="1" x14ac:dyDescent="0.3">
      <c r="A1140" s="192"/>
      <c r="D1140" s="175"/>
      <c r="G1140" s="18"/>
      <c r="H1140" s="18"/>
      <c r="I1140" s="115"/>
      <c r="J1140" s="115"/>
      <c r="K1140" s="18"/>
      <c r="L1140" s="18"/>
      <c r="M1140" s="18"/>
      <c r="N1140" s="18"/>
      <c r="O1140" s="18"/>
      <c r="P1140" s="18"/>
      <c r="Q1140" s="18"/>
      <c r="R1140" s="18"/>
      <c r="S1140" s="18"/>
      <c r="T1140" s="18"/>
      <c r="U1140" s="18"/>
      <c r="V1140" s="18"/>
      <c r="W1140" s="18"/>
      <c r="X1140" s="18"/>
      <c r="Y1140" s="18"/>
      <c r="Z1140" s="18"/>
      <c r="AA1140" s="18"/>
      <c r="AB1140" s="18"/>
      <c r="AC1140" s="18"/>
      <c r="AD1140" s="18"/>
      <c r="AE1140" s="18"/>
      <c r="AF1140" s="18"/>
      <c r="AG1140" s="18"/>
      <c r="AH1140" s="18"/>
      <c r="AI1140" s="18"/>
      <c r="AJ1140" s="18"/>
      <c r="AK1140" s="18"/>
      <c r="AL1140" s="18"/>
      <c r="AM1140" s="18"/>
      <c r="AN1140" s="18"/>
      <c r="AO1140" s="18"/>
      <c r="AP1140" s="18"/>
      <c r="AQ1140" s="18"/>
      <c r="AR1140" s="18"/>
      <c r="AS1140" s="18"/>
      <c r="AT1140" s="18"/>
      <c r="AU1140" s="18"/>
      <c r="AV1140" s="18"/>
      <c r="AW1140" s="18"/>
      <c r="AX1140" s="18"/>
      <c r="AY1140" s="18"/>
      <c r="AZ1140" s="18"/>
    </row>
    <row r="1141" spans="1:52" s="32" customFormat="1" x14ac:dyDescent="0.3">
      <c r="A1141" s="192"/>
      <c r="D1141" s="175"/>
      <c r="G1141" s="18"/>
      <c r="H1141" s="18"/>
      <c r="I1141" s="115"/>
      <c r="J1141" s="115"/>
      <c r="K1141" s="18"/>
      <c r="L1141" s="18"/>
      <c r="M1141" s="18"/>
      <c r="N1141" s="18"/>
      <c r="O1141" s="18"/>
      <c r="P1141" s="18"/>
      <c r="Q1141" s="18"/>
      <c r="R1141" s="18"/>
      <c r="S1141" s="18"/>
      <c r="T1141" s="18"/>
      <c r="U1141" s="18"/>
      <c r="V1141" s="18"/>
      <c r="W1141" s="18"/>
      <c r="X1141" s="18"/>
      <c r="Y1141" s="18"/>
      <c r="Z1141" s="18"/>
      <c r="AA1141" s="18"/>
      <c r="AB1141" s="18"/>
      <c r="AC1141" s="18"/>
      <c r="AD1141" s="18"/>
      <c r="AE1141" s="18"/>
      <c r="AF1141" s="18"/>
      <c r="AG1141" s="18"/>
      <c r="AH1141" s="18"/>
      <c r="AI1141" s="18"/>
      <c r="AJ1141" s="18"/>
      <c r="AK1141" s="18"/>
      <c r="AL1141" s="18"/>
      <c r="AM1141" s="18"/>
      <c r="AN1141" s="18"/>
      <c r="AO1141" s="18"/>
      <c r="AP1141" s="18"/>
      <c r="AQ1141" s="18"/>
      <c r="AR1141" s="18"/>
      <c r="AS1141" s="18"/>
      <c r="AT1141" s="18"/>
      <c r="AU1141" s="18"/>
      <c r="AV1141" s="18"/>
      <c r="AW1141" s="18"/>
      <c r="AX1141" s="18"/>
      <c r="AY1141" s="18"/>
      <c r="AZ1141" s="18"/>
    </row>
    <row r="1142" spans="1:52" s="32" customFormat="1" x14ac:dyDescent="0.3">
      <c r="A1142" s="192"/>
      <c r="D1142" s="175"/>
      <c r="G1142" s="18"/>
      <c r="H1142" s="18"/>
      <c r="I1142" s="115"/>
      <c r="J1142" s="115"/>
      <c r="K1142" s="18"/>
      <c r="L1142" s="18"/>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c r="AH1142" s="18"/>
      <c r="AI1142" s="18"/>
      <c r="AJ1142" s="18"/>
      <c r="AK1142" s="18"/>
      <c r="AL1142" s="18"/>
      <c r="AM1142" s="18"/>
      <c r="AN1142" s="18"/>
      <c r="AO1142" s="18"/>
      <c r="AP1142" s="18"/>
      <c r="AQ1142" s="18"/>
      <c r="AR1142" s="18"/>
      <c r="AS1142" s="18"/>
      <c r="AT1142" s="18"/>
      <c r="AU1142" s="18"/>
      <c r="AV1142" s="18"/>
      <c r="AW1142" s="18"/>
      <c r="AX1142" s="18"/>
      <c r="AY1142" s="18"/>
      <c r="AZ1142" s="18"/>
    </row>
    <row r="1143" spans="1:52" s="32" customFormat="1" x14ac:dyDescent="0.3">
      <c r="A1143" s="192"/>
      <c r="D1143" s="175"/>
      <c r="G1143" s="18"/>
      <c r="H1143" s="18"/>
      <c r="I1143" s="115"/>
      <c r="J1143" s="115"/>
      <c r="K1143" s="18"/>
      <c r="L1143" s="18"/>
      <c r="M1143" s="18"/>
      <c r="N1143" s="18"/>
      <c r="O1143" s="18"/>
      <c r="P1143" s="18"/>
      <c r="Q1143" s="18"/>
      <c r="R1143" s="18"/>
      <c r="S1143" s="18"/>
      <c r="T1143" s="18"/>
      <c r="U1143" s="18"/>
      <c r="V1143" s="18"/>
      <c r="W1143" s="18"/>
      <c r="X1143" s="18"/>
      <c r="Y1143" s="18"/>
      <c r="Z1143" s="18"/>
      <c r="AA1143" s="18"/>
      <c r="AB1143" s="18"/>
      <c r="AC1143" s="18"/>
      <c r="AD1143" s="18"/>
      <c r="AE1143" s="18"/>
      <c r="AF1143" s="18"/>
      <c r="AG1143" s="18"/>
      <c r="AH1143" s="18"/>
      <c r="AI1143" s="18"/>
      <c r="AJ1143" s="18"/>
      <c r="AK1143" s="18"/>
      <c r="AL1143" s="18"/>
      <c r="AM1143" s="18"/>
      <c r="AN1143" s="18"/>
      <c r="AO1143" s="18"/>
      <c r="AP1143" s="18"/>
      <c r="AQ1143" s="18"/>
      <c r="AR1143" s="18"/>
      <c r="AS1143" s="18"/>
      <c r="AT1143" s="18"/>
      <c r="AU1143" s="18"/>
      <c r="AV1143" s="18"/>
      <c r="AW1143" s="18"/>
      <c r="AX1143" s="18"/>
      <c r="AY1143" s="18"/>
      <c r="AZ1143" s="18"/>
    </row>
    <row r="1144" spans="1:52" s="32" customFormat="1" x14ac:dyDescent="0.3">
      <c r="A1144" s="192"/>
      <c r="D1144" s="175"/>
      <c r="G1144" s="18"/>
      <c r="H1144" s="18"/>
      <c r="I1144" s="115"/>
      <c r="J1144" s="115"/>
      <c r="K1144" s="18"/>
      <c r="L1144" s="18"/>
      <c r="M1144" s="18"/>
      <c r="N1144" s="18"/>
      <c r="O1144" s="18"/>
      <c r="P1144" s="18"/>
      <c r="Q1144" s="18"/>
      <c r="R1144" s="18"/>
      <c r="S1144" s="18"/>
      <c r="T1144" s="18"/>
      <c r="U1144" s="18"/>
      <c r="V1144" s="18"/>
      <c r="W1144" s="18"/>
      <c r="X1144" s="18"/>
      <c r="Y1144" s="18"/>
      <c r="Z1144" s="18"/>
      <c r="AA1144" s="18"/>
      <c r="AB1144" s="18"/>
      <c r="AC1144" s="18"/>
      <c r="AD1144" s="18"/>
      <c r="AE1144" s="18"/>
      <c r="AF1144" s="18"/>
      <c r="AG1144" s="18"/>
      <c r="AH1144" s="18"/>
      <c r="AI1144" s="18"/>
      <c r="AJ1144" s="18"/>
      <c r="AK1144" s="18"/>
      <c r="AL1144" s="18"/>
      <c r="AM1144" s="18"/>
      <c r="AN1144" s="18"/>
      <c r="AO1144" s="18"/>
      <c r="AP1144" s="18"/>
      <c r="AQ1144" s="18"/>
      <c r="AR1144" s="18"/>
      <c r="AS1144" s="18"/>
      <c r="AT1144" s="18"/>
      <c r="AU1144" s="18"/>
      <c r="AV1144" s="18"/>
      <c r="AW1144" s="18"/>
      <c r="AX1144" s="18"/>
      <c r="AY1144" s="18"/>
      <c r="AZ1144" s="18"/>
    </row>
    <row r="1145" spans="1:52" s="32" customFormat="1" x14ac:dyDescent="0.3">
      <c r="A1145" s="192"/>
      <c r="D1145" s="175"/>
      <c r="G1145" s="18"/>
      <c r="H1145" s="18"/>
      <c r="I1145" s="115"/>
      <c r="J1145" s="115"/>
      <c r="K1145" s="18"/>
      <c r="L1145" s="18"/>
      <c r="M1145" s="18"/>
      <c r="N1145" s="18"/>
      <c r="O1145" s="18"/>
      <c r="P1145" s="18"/>
      <c r="Q1145" s="18"/>
      <c r="R1145" s="18"/>
      <c r="S1145" s="18"/>
      <c r="T1145" s="18"/>
      <c r="U1145" s="18"/>
      <c r="V1145" s="18"/>
      <c r="W1145" s="18"/>
      <c r="X1145" s="18"/>
      <c r="Y1145" s="18"/>
      <c r="Z1145" s="18"/>
      <c r="AA1145" s="18"/>
      <c r="AB1145" s="18"/>
      <c r="AC1145" s="18"/>
      <c r="AD1145" s="18"/>
      <c r="AE1145" s="18"/>
      <c r="AF1145" s="18"/>
      <c r="AG1145" s="18"/>
      <c r="AH1145" s="18"/>
      <c r="AI1145" s="18"/>
      <c r="AJ1145" s="18"/>
      <c r="AK1145" s="18"/>
      <c r="AL1145" s="18"/>
      <c r="AM1145" s="18"/>
      <c r="AN1145" s="18"/>
      <c r="AO1145" s="18"/>
      <c r="AP1145" s="18"/>
      <c r="AQ1145" s="18"/>
      <c r="AR1145" s="18"/>
      <c r="AS1145" s="18"/>
      <c r="AT1145" s="18"/>
      <c r="AU1145" s="18"/>
      <c r="AV1145" s="18"/>
      <c r="AW1145" s="18"/>
      <c r="AX1145" s="18"/>
      <c r="AY1145" s="18"/>
      <c r="AZ1145" s="18"/>
    </row>
    <row r="1146" spans="1:52" x14ac:dyDescent="0.3"/>
    <row r="1147" spans="1:52" x14ac:dyDescent="0.3"/>
    <row r="1148" spans="1:52" x14ac:dyDescent="0.3"/>
    <row r="1149" spans="1:52" x14ac:dyDescent="0.3"/>
    <row r="1150" spans="1:52" x14ac:dyDescent="0.3"/>
    <row r="1151" spans="1:52" x14ac:dyDescent="0.3"/>
    <row r="1152" spans="1:52" x14ac:dyDescent="0.3"/>
    <row r="1153" x14ac:dyDescent="0.3"/>
    <row r="1154" x14ac:dyDescent="0.3"/>
    <row r="1155" x14ac:dyDescent="0.3"/>
    <row r="1156" x14ac:dyDescent="0.3"/>
    <row r="1157" x14ac:dyDescent="0.3"/>
    <row r="1158" x14ac:dyDescent="0.3"/>
    <row r="1159" x14ac:dyDescent="0.3"/>
    <row r="1160" x14ac:dyDescent="0.3"/>
    <row r="1161" x14ac:dyDescent="0.3"/>
    <row r="1162" x14ac:dyDescent="0.3"/>
    <row r="1163" x14ac:dyDescent="0.3"/>
    <row r="1164" x14ac:dyDescent="0.3"/>
    <row r="1165" x14ac:dyDescent="0.3"/>
    <row r="1166" x14ac:dyDescent="0.3"/>
    <row r="1167" x14ac:dyDescent="0.3"/>
    <row r="1168" x14ac:dyDescent="0.3"/>
    <row r="1169" x14ac:dyDescent="0.3"/>
    <row r="1170" x14ac:dyDescent="0.3"/>
    <row r="1171" x14ac:dyDescent="0.3"/>
    <row r="1172" x14ac:dyDescent="0.3"/>
    <row r="1173" x14ac:dyDescent="0.3"/>
    <row r="1174" x14ac:dyDescent="0.3"/>
    <row r="1175" x14ac:dyDescent="0.3"/>
    <row r="1176" x14ac:dyDescent="0.3"/>
    <row r="1177" x14ac:dyDescent="0.3"/>
    <row r="1178" x14ac:dyDescent="0.3"/>
    <row r="1179" x14ac:dyDescent="0.3"/>
    <row r="1180" x14ac:dyDescent="0.3"/>
    <row r="1181" x14ac:dyDescent="0.3"/>
    <row r="1182" x14ac:dyDescent="0.3"/>
    <row r="1183" x14ac:dyDescent="0.3"/>
    <row r="1184" x14ac:dyDescent="0.3"/>
    <row r="1185" x14ac:dyDescent="0.3"/>
    <row r="1186" x14ac:dyDescent="0.3"/>
    <row r="1187" x14ac:dyDescent="0.3"/>
    <row r="1188" x14ac:dyDescent="0.3"/>
    <row r="1189" x14ac:dyDescent="0.3"/>
    <row r="1190" x14ac:dyDescent="0.3"/>
    <row r="1191" x14ac:dyDescent="0.3"/>
    <row r="1192" x14ac:dyDescent="0.3"/>
    <row r="1193" x14ac:dyDescent="0.3"/>
    <row r="1194" x14ac:dyDescent="0.3"/>
    <row r="1195" x14ac:dyDescent="0.3"/>
    <row r="1196" x14ac:dyDescent="0.3"/>
    <row r="1197" x14ac:dyDescent="0.3"/>
    <row r="1198" x14ac:dyDescent="0.3"/>
    <row r="1199" x14ac:dyDescent="0.3"/>
    <row r="1200" x14ac:dyDescent="0.3"/>
    <row r="1201" x14ac:dyDescent="0.3"/>
  </sheetData>
  <sheetProtection password="EF49" sheet="1" formatCells="0" formatColumns="0" formatRows="0" insertColumns="0" insertRows="0" autoFilter="0" pivotTables="0"/>
  <mergeCells count="8">
    <mergeCell ref="B65:G65"/>
    <mergeCell ref="B66:G66"/>
    <mergeCell ref="B64:G64"/>
    <mergeCell ref="H6:J6"/>
    <mergeCell ref="I32:J32"/>
    <mergeCell ref="I49:J49"/>
    <mergeCell ref="B62:J62"/>
    <mergeCell ref="B63:J6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150"/>
  <sheetViews>
    <sheetView workbookViewId="0">
      <pane xSplit="4" ySplit="4" topLeftCell="E5" activePane="bottomRight" state="frozen"/>
      <selection activeCell="B11" sqref="B11"/>
      <selection pane="topRight" activeCell="B11" sqref="B11"/>
      <selection pane="bottomLeft" activeCell="B11" sqref="B11"/>
      <selection pane="bottomRight" activeCell="E5" sqref="E5"/>
    </sheetView>
  </sheetViews>
  <sheetFormatPr defaultColWidth="9.109375" defaultRowHeight="14.4" zeroHeight="1" x14ac:dyDescent="0.3"/>
  <cols>
    <col min="1" max="1" width="2.88671875" style="192" customWidth="1"/>
    <col min="2" max="2" width="55.44140625" style="32" customWidth="1"/>
    <col min="3" max="3" width="11.109375" style="32" customWidth="1"/>
    <col min="4" max="4" width="14.5546875" style="46" customWidth="1"/>
    <col min="5" max="6" width="12.88671875" style="32" customWidth="1"/>
    <col min="7" max="8" width="12.88671875" style="18" customWidth="1"/>
    <col min="9" max="10" width="12.88671875" style="115" customWidth="1"/>
    <col min="11" max="26" width="9.109375" style="18" customWidth="1"/>
    <col min="27" max="27" width="9.5546875" style="18" bestFit="1" customWidth="1"/>
    <col min="28" max="57" width="9.109375" style="18" customWidth="1"/>
    <col min="58" max="77" width="9.109375" style="32"/>
  </cols>
  <sheetData>
    <row r="1" spans="1:77" ht="14.25" customHeight="1" x14ac:dyDescent="0.3">
      <c r="A1" s="189" t="s">
        <v>962</v>
      </c>
      <c r="B1" s="193">
        <v>2</v>
      </c>
      <c r="C1" s="193">
        <v>3</v>
      </c>
      <c r="D1" s="193">
        <v>4</v>
      </c>
      <c r="E1" s="193">
        <v>10</v>
      </c>
      <c r="F1" s="193">
        <v>11</v>
      </c>
      <c r="G1" s="194">
        <v>12</v>
      </c>
      <c r="H1" s="194">
        <v>13</v>
      </c>
      <c r="I1" s="194">
        <v>14</v>
      </c>
      <c r="J1" s="194">
        <v>15</v>
      </c>
      <c r="BF1" s="4"/>
    </row>
    <row r="2" spans="1:77" ht="22.8" x14ac:dyDescent="0.3">
      <c r="A2" s="190">
        <v>5</v>
      </c>
      <c r="B2" s="5" t="str">
        <f>IF(Content!$D$6=1,VLOOKUP(Communities!$A2,TranslationData!$A:$AB,Communities!B$1,FALSE),VLOOKUP(Communities!$A2,TranslationData!$A:$AB,Communities!B$1+14,FALSE))</f>
        <v>Communities¹</v>
      </c>
      <c r="C2" s="6"/>
      <c r="D2" s="10"/>
      <c r="E2" s="4"/>
      <c r="F2" s="4"/>
      <c r="BF2" s="4"/>
    </row>
    <row r="3" spans="1:77" x14ac:dyDescent="0.3">
      <c r="A3" s="190"/>
      <c r="B3" s="4"/>
      <c r="C3" s="42"/>
      <c r="D3" s="10"/>
      <c r="E3" s="4"/>
      <c r="F3" s="4"/>
      <c r="BF3" s="4"/>
    </row>
    <row r="4" spans="1:77" ht="11.25" customHeight="1" thickBot="1" x14ac:dyDescent="0.35">
      <c r="A4" s="190" t="s">
        <v>933</v>
      </c>
      <c r="B4" s="8"/>
      <c r="C4" s="8"/>
      <c r="D4" s="40" t="str">
        <f>IF(Content!$D$6=1,VLOOKUP(Communities!$A4,TranslationData!$A:$AB,Communities!D$1,FALSE),VLOOKUP(Communities!$A4,TranslationData!$A:$AB,Communities!D$1+14,FALSE))</f>
        <v>Units</v>
      </c>
      <c r="E4" s="9">
        <v>2019</v>
      </c>
      <c r="F4" s="9">
        <v>2020</v>
      </c>
      <c r="G4" s="9">
        <v>2021</v>
      </c>
      <c r="H4" s="9">
        <v>2022</v>
      </c>
      <c r="I4" s="9">
        <v>2023</v>
      </c>
      <c r="J4" s="9">
        <v>2024</v>
      </c>
      <c r="BF4" s="7"/>
    </row>
    <row r="5" spans="1:77" ht="11.25" customHeight="1" thickTop="1" x14ac:dyDescent="0.3">
      <c r="A5" s="190"/>
      <c r="B5" s="48"/>
      <c r="C5" s="48"/>
      <c r="D5" s="49"/>
      <c r="E5" s="50"/>
      <c r="F5" s="50"/>
      <c r="BF5" s="7"/>
    </row>
    <row r="6" spans="1:77" ht="24.9" customHeight="1" x14ac:dyDescent="0.3">
      <c r="A6" s="190" t="s">
        <v>826</v>
      </c>
      <c r="B6" s="149" t="str">
        <f>IF(Content!$D$6=1,VLOOKUP(Communities!$A6,TranslationData!$A:$AB,Communities!B$1,FALSE),VLOOKUP(Communities!$A6,TranslationData!$A:$AB,Communities!B$1+14,FALSE))</f>
        <v>Community investment</v>
      </c>
      <c r="C6" s="28"/>
      <c r="D6" s="78"/>
      <c r="E6" s="28"/>
      <c r="F6" s="28"/>
      <c r="G6" s="28"/>
      <c r="H6" s="276"/>
      <c r="I6" s="444" t="s">
        <v>2349</v>
      </c>
      <c r="J6" s="444"/>
      <c r="BF6" s="7"/>
    </row>
    <row r="7" spans="1:77" x14ac:dyDescent="0.3">
      <c r="A7" s="190" t="s">
        <v>828</v>
      </c>
      <c r="B7" s="20" t="str">
        <f>IF(Content!$D$6=1,VLOOKUP(Communities!$A7,TranslationData!$A:$AB,Communities!B$1,FALSE),VLOOKUP(Communities!$A7,TranslationData!$A:$AB,Communities!B$1+14,FALSE))</f>
        <v>Total сommunity investment, including:</v>
      </c>
      <c r="C7" s="76"/>
      <c r="D7" s="152" t="str">
        <f>IF(Content!$D$6=1,VLOOKUP(Communities!$A7,TranslationData!$A:$AB,Communities!D$1,FALSE),VLOOKUP(Communities!$A7,TranslationData!$A:$AB,Communities!D$1+14,FALSE))</f>
        <v>US$ thousand</v>
      </c>
      <c r="E7" s="110">
        <f>VLOOKUP(Communities!$A7,TranslationData!$A:$AB,Communities!E$1,FALSE)</f>
        <v>7071</v>
      </c>
      <c r="F7" s="21">
        <f>VLOOKUP(Communities!$A7,TranslationData!$A:$AB,Communities!F$1,FALSE)</f>
        <v>7254</v>
      </c>
      <c r="G7" s="21">
        <f>VLOOKUP(Communities!$A7,TranslationData!$A:$AB,Communities!G$1,FALSE)</f>
        <v>7437</v>
      </c>
      <c r="H7" s="21">
        <f>VLOOKUP(Communities!$A7,TranslationData!$A:$AB,Communities!H$1,FALSE)</f>
        <v>8823</v>
      </c>
      <c r="I7" s="21">
        <f>VLOOKUP(Communities!$A7,TranslationData!$A:$AB,Communities!I$1,FALSE)</f>
        <v>7283</v>
      </c>
      <c r="J7" s="378">
        <f>VLOOKUP(Communities!$A7,TranslationData!$A:$AB,Communities!J$1,FALSE)</f>
        <v>9829</v>
      </c>
      <c r="K7" s="115"/>
      <c r="L7" s="115"/>
      <c r="M7" s="115"/>
      <c r="N7" s="115"/>
      <c r="O7" s="115"/>
      <c r="BF7" s="7"/>
    </row>
    <row r="8" spans="1:77" ht="11.25" customHeight="1" x14ac:dyDescent="0.3">
      <c r="A8" s="190" t="s">
        <v>834</v>
      </c>
      <c r="B8" s="128" t="str">
        <f>IF(Content!$D$6=1,VLOOKUP(Communities!$A8,TranslationData!$A:$AB,Communities!B$1,FALSE),VLOOKUP(Communities!$A8,TranslationData!$A:$AB,Communities!B$1+14,FALSE))</f>
        <v>Sport</v>
      </c>
      <c r="C8" s="7"/>
      <c r="D8" s="24" t="str">
        <f>IF(Content!$D$6=1,VLOOKUP(Communities!$A8,TranslationData!$A:$AB,Communities!D$1,FALSE),VLOOKUP(Communities!$A8,TranslationData!$A:$AB,Communities!D$1+14,FALSE))</f>
        <v>US$ thousand</v>
      </c>
      <c r="E8" s="18">
        <f>VLOOKUP(Communities!$A8,TranslationData!$A:$AB,Communities!E$1,FALSE)</f>
        <v>4467</v>
      </c>
      <c r="F8" s="18">
        <f>VLOOKUP(Communities!$A8,TranslationData!$A:$AB,Communities!F$1,FALSE)</f>
        <v>705</v>
      </c>
      <c r="G8" s="18">
        <f>VLOOKUP(Communities!$A8,TranslationData!$A:$AB,Communities!G$1,FALSE)</f>
        <v>1416</v>
      </c>
      <c r="H8" s="18">
        <f>VLOOKUP(Communities!$A8,TranslationData!$A:$AB,Communities!H$1,FALSE)</f>
        <v>1106</v>
      </c>
      <c r="I8" s="115">
        <f>VLOOKUP(Communities!$A8,TranslationData!$A:$AB,Communities!I$1,FALSE)</f>
        <v>1920</v>
      </c>
      <c r="J8" s="379">
        <f>VLOOKUP(Communities!$A8,TranslationData!$A:$AB,Communities!J$1,FALSE)</f>
        <v>1682.4</v>
      </c>
      <c r="K8" s="115"/>
      <c r="L8" s="115"/>
      <c r="M8" s="115"/>
      <c r="N8" s="115"/>
      <c r="O8" s="115"/>
      <c r="BF8" s="7"/>
    </row>
    <row r="9" spans="1:77" ht="11.25" customHeight="1" x14ac:dyDescent="0.3">
      <c r="A9" s="190" t="s">
        <v>835</v>
      </c>
      <c r="B9" s="128" t="str">
        <f>IF(Content!$D$6=1,VLOOKUP(Communities!$A9,TranslationData!$A:$AB,Communities!B$1,FALSE),VLOOKUP(Communities!$A9,TranslationData!$A:$AB,Communities!B$1+14,FALSE))</f>
        <v>Healthcare</v>
      </c>
      <c r="C9" s="23"/>
      <c r="D9" s="24" t="str">
        <f>IF(Content!$D$6=1,VLOOKUP(Communities!$A9,TranslationData!$A:$AB,Communities!D$1,FALSE),VLOOKUP(Communities!$A9,TranslationData!$A:$AB,Communities!D$1+14,FALSE))</f>
        <v>US$ thousand</v>
      </c>
      <c r="E9" s="18">
        <f>VLOOKUP(Communities!$A9,TranslationData!$A:$AB,Communities!E$1,FALSE)</f>
        <v>26</v>
      </c>
      <c r="F9" s="18">
        <f>VLOOKUP(Communities!$A9,TranslationData!$A:$AB,Communities!F$1,FALSE)</f>
        <v>5874</v>
      </c>
      <c r="G9" s="18">
        <f>VLOOKUP(Communities!$A9,TranslationData!$A:$AB,Communities!G$1,FALSE)</f>
        <v>4277</v>
      </c>
      <c r="H9" s="18">
        <f>VLOOKUP(Communities!$A9,TranslationData!$A:$AB,Communities!H$1,FALSE)</f>
        <v>4561</v>
      </c>
      <c r="I9" s="115">
        <f>VLOOKUP(Communities!$A9,TranslationData!$A:$AB,Communities!I$1,FALSE)</f>
        <v>6</v>
      </c>
      <c r="J9" s="379">
        <f>VLOOKUP(Communities!$A9,TranslationData!$A:$AB,Communities!J$1,FALSE)</f>
        <v>5</v>
      </c>
      <c r="K9" s="115"/>
      <c r="L9" s="115"/>
      <c r="M9" s="115"/>
      <c r="N9" s="115"/>
      <c r="O9" s="115"/>
      <c r="BF9" s="7"/>
    </row>
    <row r="10" spans="1:77" ht="11.25" customHeight="1" x14ac:dyDescent="0.3">
      <c r="A10" s="190" t="s">
        <v>836</v>
      </c>
      <c r="B10" s="128" t="str">
        <f>IF(Content!$D$6=1,VLOOKUP(Communities!$A10,TranslationData!$A:$AB,Communities!B$1,FALSE),VLOOKUP(Communities!$A10,TranslationData!$A:$AB,Communities!B$1+14,FALSE))</f>
        <v>Education</v>
      </c>
      <c r="C10" s="23"/>
      <c r="D10" s="24" t="str">
        <f>IF(Content!$D$6=1,VLOOKUP(Communities!$A10,TranslationData!$A:$AB,Communities!D$1,FALSE),VLOOKUP(Communities!$A10,TranslationData!$A:$AB,Communities!D$1+14,FALSE))</f>
        <v>US$ thousand</v>
      </c>
      <c r="E10" s="18">
        <f>VLOOKUP(Communities!$A10,TranslationData!$A:$AB,Communities!E$1,FALSE)</f>
        <v>80</v>
      </c>
      <c r="F10" s="18">
        <f>VLOOKUP(Communities!$A10,TranslationData!$A:$AB,Communities!F$1,FALSE)</f>
        <v>209</v>
      </c>
      <c r="G10" s="18">
        <f>VLOOKUP(Communities!$A10,TranslationData!$A:$AB,Communities!G$1,FALSE)</f>
        <v>310</v>
      </c>
      <c r="H10" s="18">
        <f>VLOOKUP(Communities!$A10,TranslationData!$A:$AB,Communities!H$1,FALSE)</f>
        <v>641</v>
      </c>
      <c r="I10" s="115">
        <f>VLOOKUP(Communities!$A10,TranslationData!$A:$AB,Communities!I$1,FALSE)</f>
        <v>251</v>
      </c>
      <c r="J10" s="379">
        <f>VLOOKUP(Communities!$A10,TranslationData!$A:$AB,Communities!J$1,FALSE)</f>
        <v>368</v>
      </c>
      <c r="K10" s="115"/>
      <c r="L10" s="115"/>
      <c r="M10" s="115"/>
      <c r="N10" s="115"/>
      <c r="O10" s="115"/>
      <c r="BF10" s="7"/>
    </row>
    <row r="11" spans="1:77" ht="11.25" customHeight="1" x14ac:dyDescent="0.3">
      <c r="A11" s="190" t="s">
        <v>837</v>
      </c>
      <c r="B11" s="128" t="str">
        <f>IF(Content!$D$6=1,VLOOKUP(Communities!$A11,TranslationData!$A:$AB,Communities!B$1,FALSE),VLOOKUP(Communities!$A11,TranslationData!$A:$AB,Communities!B$1+14,FALSE))</f>
        <v>Culture and art</v>
      </c>
      <c r="C11" s="23"/>
      <c r="D11" s="24" t="str">
        <f>IF(Content!$D$6=1,VLOOKUP(Communities!$A11,TranslationData!$A:$AB,Communities!D$1,FALSE),VLOOKUP(Communities!$A11,TranslationData!$A:$AB,Communities!D$1+14,FALSE))</f>
        <v>US$ thousand</v>
      </c>
      <c r="E11" s="18">
        <f>VLOOKUP(Communities!$A11,TranslationData!$A:$AB,Communities!E$1,FALSE)</f>
        <v>53</v>
      </c>
      <c r="F11" s="18">
        <f>VLOOKUP(Communities!$A11,TranslationData!$A:$AB,Communities!F$1,FALSE)</f>
        <v>32</v>
      </c>
      <c r="G11" s="18">
        <f>VLOOKUP(Communities!$A11,TranslationData!$A:$AB,Communities!G$1,FALSE)</f>
        <v>238</v>
      </c>
      <c r="H11" s="18">
        <f>VLOOKUP(Communities!$A11,TranslationData!$A:$AB,Communities!H$1,FALSE)</f>
        <v>67</v>
      </c>
      <c r="I11" s="115">
        <f>VLOOKUP(Communities!$A11,TranslationData!$A:$AB,Communities!I$1,FALSE)</f>
        <v>96</v>
      </c>
      <c r="J11" s="379">
        <f>VLOOKUP(Communities!$A11,TranslationData!$A:$AB,Communities!J$1,FALSE)</f>
        <v>97</v>
      </c>
      <c r="K11" s="115"/>
      <c r="L11" s="115"/>
      <c r="M11" s="115"/>
      <c r="N11" s="115"/>
      <c r="O11" s="115"/>
      <c r="BF11" s="7"/>
    </row>
    <row r="12" spans="1:77" ht="11.25" customHeight="1" x14ac:dyDescent="0.3">
      <c r="A12" s="190" t="s">
        <v>838</v>
      </c>
      <c r="B12" s="128" t="str">
        <f>IF(Content!$D$6=1,VLOOKUP(Communities!$A12,TranslationData!$A:$AB,Communities!B$1,FALSE),VLOOKUP(Communities!$A12,TranslationData!$A:$AB,Communities!B$1+14,FALSE))</f>
        <v>Infrastructure of social importance</v>
      </c>
      <c r="C12" s="23"/>
      <c r="D12" s="24" t="str">
        <f>IF(Content!$D$6=1,VLOOKUP(Communities!$A12,TranslationData!$A:$AB,Communities!D$1,FALSE),VLOOKUP(Communities!$A12,TranslationData!$A:$AB,Communities!D$1+14,FALSE))</f>
        <v>US$ thousand</v>
      </c>
      <c r="E12" s="18">
        <f>VLOOKUP(Communities!$A12,TranslationData!$A:$AB,Communities!E$1,FALSE)</f>
        <v>925</v>
      </c>
      <c r="F12" s="18">
        <f>VLOOKUP(Communities!$A12,TranslationData!$A:$AB,Communities!F$1,FALSE)</f>
        <v>232</v>
      </c>
      <c r="G12" s="18">
        <f>VLOOKUP(Communities!$A12,TranslationData!$A:$AB,Communities!G$1,FALSE)</f>
        <v>1014</v>
      </c>
      <c r="H12" s="18">
        <f>VLOOKUP(Communities!$A12,TranslationData!$A:$AB,Communities!H$1,FALSE)</f>
        <v>1711</v>
      </c>
      <c r="I12" s="115">
        <f>VLOOKUP(Communities!$A12,TranslationData!$A:$AB,Communities!I$1,FALSE)</f>
        <v>4871</v>
      </c>
      <c r="J12" s="379">
        <f>VLOOKUP(Communities!$A12,TranslationData!$A:$AB,Communities!J$1,FALSE)</f>
        <v>4891.3999999999996</v>
      </c>
      <c r="K12" s="115"/>
      <c r="L12" s="115"/>
      <c r="M12" s="115"/>
      <c r="N12" s="115"/>
      <c r="O12" s="115"/>
      <c r="BF12" s="7"/>
    </row>
    <row r="13" spans="1:77" ht="11.25" customHeight="1" x14ac:dyDescent="0.3">
      <c r="A13" s="190" t="s">
        <v>839</v>
      </c>
      <c r="B13" s="128" t="str">
        <f>IF(Content!$D$6=1,VLOOKUP(Communities!$A13,TranslationData!$A:$AB,Communities!B$1,FALSE),VLOOKUP(Communities!$A13,TranslationData!$A:$AB,Communities!B$1+14,FALSE))</f>
        <v>Charitable donations</v>
      </c>
      <c r="C13" s="17"/>
      <c r="D13" s="24" t="str">
        <f>IF(Content!$D$6=1,VLOOKUP(Communities!$A13,TranslationData!$A:$AB,Communities!D$1,FALSE),VLOOKUP(Communities!$A13,TranslationData!$A:$AB,Communities!D$1+14,FALSE))</f>
        <v>US$ thousand</v>
      </c>
      <c r="E13" s="18">
        <f>VLOOKUP(Communities!$A13,TranslationData!$A:$AB,Communities!E$1,FALSE)</f>
        <v>1520</v>
      </c>
      <c r="F13" s="18">
        <f>VLOOKUP(Communities!$A13,TranslationData!$A:$AB,Communities!F$1,FALSE)</f>
        <v>202</v>
      </c>
      <c r="G13" s="18">
        <f>VLOOKUP(Communities!$A13,TranslationData!$A:$AB,Communities!G$1,FALSE)</f>
        <v>182</v>
      </c>
      <c r="H13" s="18">
        <f>VLOOKUP(Communities!$A13,TranslationData!$A:$AB,Communities!H$1,FALSE)</f>
        <v>737</v>
      </c>
      <c r="I13" s="115">
        <f>VLOOKUP(Communities!$A13,TranslationData!$A:$AB,Communities!I$1,FALSE)</f>
        <v>139</v>
      </c>
      <c r="J13" s="379">
        <f>VLOOKUP(Communities!$A13,TranslationData!$A:$AB,Communities!J$1,FALSE)</f>
        <v>772</v>
      </c>
      <c r="K13" s="115"/>
      <c r="L13" s="115"/>
      <c r="M13" s="115"/>
      <c r="N13" s="115"/>
      <c r="O13" s="115"/>
      <c r="BF13" s="7"/>
    </row>
    <row r="14" spans="1:77" s="124" customFormat="1" ht="11.25" customHeight="1" x14ac:dyDescent="0.3">
      <c r="A14" s="190" t="s">
        <v>2549</v>
      </c>
      <c r="B14" s="128" t="str">
        <f>IF(Content!$D$6=1,VLOOKUP(Communities!$A14,TranslationData!$A:$AB,Communities!B$1,FALSE),VLOOKUP(Communities!$A14,TranslationData!$A:$AB,Communities!B$1+14,FALSE))</f>
        <v>Socio-economic development of the regions</v>
      </c>
      <c r="C14" s="127"/>
      <c r="D14" s="24" t="str">
        <f>IF(Content!$D$6=1,VLOOKUP(Communities!$A14,TranslationData!$A:$AB,Communities!D$1,FALSE),VLOOKUP(Communities!$A14,TranslationData!$A:$AB,Communities!D$1+14,FALSE))</f>
        <v>US$ thousand</v>
      </c>
      <c r="E14" s="115" t="str">
        <f>VLOOKUP(Communities!$A14,TranslationData!$A:$AB,Communities!E$1,FALSE)</f>
        <v>N/A</v>
      </c>
      <c r="F14" s="115" t="str">
        <f>VLOOKUP(Communities!$A14,TranslationData!$A:$AB,Communities!F$1,FALSE)</f>
        <v>N/A</v>
      </c>
      <c r="G14" s="115" t="str">
        <f>VLOOKUP(Communities!$A14,TranslationData!$A:$AB,Communities!G$1,FALSE)</f>
        <v>N/A</v>
      </c>
      <c r="H14" s="115" t="str">
        <f>VLOOKUP(Communities!$A14,TranslationData!$A:$AB,Communities!H$1,FALSE)</f>
        <v>N/A</v>
      </c>
      <c r="I14" s="115" t="str">
        <f>VLOOKUP(Communities!$A14,TranslationData!$A:$AB,Communities!I$1,FALSE)</f>
        <v>N/A</v>
      </c>
      <c r="J14" s="379">
        <f>VLOOKUP(Communities!$A14,TranslationData!$A:$AB,Communities!J$1,FALSE)</f>
        <v>1919</v>
      </c>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25"/>
      <c r="BG14" s="132"/>
      <c r="BH14" s="132"/>
      <c r="BI14" s="132"/>
      <c r="BJ14" s="132"/>
      <c r="BK14" s="132"/>
      <c r="BL14" s="132"/>
      <c r="BM14" s="132"/>
      <c r="BN14" s="132"/>
      <c r="BO14" s="132"/>
      <c r="BP14" s="132"/>
      <c r="BQ14" s="132"/>
      <c r="BR14" s="132"/>
      <c r="BS14" s="132"/>
      <c r="BT14" s="132"/>
      <c r="BU14" s="132"/>
      <c r="BV14" s="132"/>
      <c r="BW14" s="132"/>
      <c r="BX14" s="132"/>
      <c r="BY14" s="132"/>
    </row>
    <row r="15" spans="1:77" s="124" customFormat="1" ht="11.25" customHeight="1" x14ac:dyDescent="0.3">
      <c r="A15" s="190" t="s">
        <v>2550</v>
      </c>
      <c r="B15" s="128" t="str">
        <f>IF(Content!$D$6=1,VLOOKUP(Communities!$A15,TranslationData!$A:$AB,Communities!B$1,FALSE),VLOOKUP(Communities!$A15,TranslationData!$A:$AB,Communities!B$1+14,FALSE))</f>
        <v>Other</v>
      </c>
      <c r="C15" s="127"/>
      <c r="D15" s="24" t="str">
        <f>IF(Content!$D$6=1,VLOOKUP(Communities!$A15,TranslationData!$A:$AB,Communities!D$1,FALSE),VLOOKUP(Communities!$A15,TranslationData!$A:$AB,Communities!D$1+14,FALSE))</f>
        <v>US$ thousand</v>
      </c>
      <c r="E15" s="115" t="str">
        <f>VLOOKUP(Communities!$A15,TranslationData!$A:$AB,Communities!E$1,FALSE)</f>
        <v>N/A</v>
      </c>
      <c r="F15" s="115" t="str">
        <f>VLOOKUP(Communities!$A15,TranslationData!$A:$AB,Communities!F$1,FALSE)</f>
        <v>N/A</v>
      </c>
      <c r="G15" s="115" t="str">
        <f>VLOOKUP(Communities!$A15,TranslationData!$A:$AB,Communities!G$1,FALSE)</f>
        <v>N/A</v>
      </c>
      <c r="H15" s="115" t="str">
        <f>VLOOKUP(Communities!$A15,TranslationData!$A:$AB,Communities!H$1,FALSE)</f>
        <v>N/A</v>
      </c>
      <c r="I15" s="115" t="str">
        <f>VLOOKUP(Communities!$A15,TranslationData!$A:$AB,Communities!I$1,FALSE)</f>
        <v>N/A</v>
      </c>
      <c r="J15" s="379">
        <f>VLOOKUP(Communities!$A15,TranslationData!$A:$AB,Communities!J$1,FALSE)</f>
        <v>94</v>
      </c>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25"/>
      <c r="BG15" s="132"/>
      <c r="BH15" s="132"/>
      <c r="BI15" s="132"/>
      <c r="BJ15" s="132"/>
      <c r="BK15" s="132"/>
      <c r="BL15" s="132"/>
      <c r="BM15" s="132"/>
      <c r="BN15" s="132"/>
      <c r="BO15" s="132"/>
      <c r="BP15" s="132"/>
      <c r="BQ15" s="132"/>
      <c r="BR15" s="132"/>
      <c r="BS15" s="132"/>
      <c r="BT15" s="132"/>
      <c r="BU15" s="132"/>
      <c r="BV15" s="132"/>
      <c r="BW15" s="132"/>
      <c r="BX15" s="132"/>
      <c r="BY15" s="132"/>
    </row>
    <row r="16" spans="1:77" ht="21.6" x14ac:dyDescent="0.3">
      <c r="A16" s="190" t="s">
        <v>829</v>
      </c>
      <c r="B16" s="265" t="str">
        <f>IF(Content!$D$6=1,VLOOKUP(Communities!$A16,TranslationData!$A:$AB,Communities!B$1,FALSE),VLOOKUP(Communities!$A16,TranslationData!$A:$AB,Communities!B$1+14,FALSE))</f>
        <v>Total value of financial contributions to political parties, politicians, and political action committees</v>
      </c>
      <c r="C16" s="23"/>
      <c r="D16" s="222" t="str">
        <f>IF(Content!$D$6=1,VLOOKUP(Communities!$A16,TranslationData!$A:$AB,Communities!D$1,FALSE),VLOOKUP(Communities!$A16,TranslationData!$A:$AB,Communities!D$1+14,FALSE))</f>
        <v>US$ thousand</v>
      </c>
      <c r="E16" s="164">
        <f>VLOOKUP(Communities!$A16,TranslationData!$A:$AB,Communities!E$1,FALSE)</f>
        <v>0</v>
      </c>
      <c r="F16" s="164">
        <f>VLOOKUP(Communities!$A16,TranslationData!$A:$AB,Communities!F$1,FALSE)</f>
        <v>0</v>
      </c>
      <c r="G16" s="164">
        <f>VLOOKUP(Communities!$A16,TranslationData!$A:$AB,Communities!G$1,FALSE)</f>
        <v>0</v>
      </c>
      <c r="H16" s="164">
        <f>VLOOKUP(Communities!$A16,TranslationData!$A:$AB,Communities!H$1,FALSE)</f>
        <v>0</v>
      </c>
      <c r="I16" s="164">
        <f>VLOOKUP(Communities!$A16,TranslationData!$A:$AB,Communities!I$1,FALSE)</f>
        <v>0</v>
      </c>
      <c r="J16" s="386">
        <f>VLOOKUP(Communities!$A16,TranslationData!$A:$AB,Communities!J$1,FALSE)</f>
        <v>0</v>
      </c>
      <c r="BF16" s="7"/>
    </row>
    <row r="17" spans="1:77" ht="11.25" customHeight="1" x14ac:dyDescent="0.3">
      <c r="A17" s="190" t="s">
        <v>830</v>
      </c>
      <c r="B17" s="23" t="str">
        <f>IF(Content!$D$6=1,VLOOKUP(Communities!$A17,TranslationData!$A:$AB,Communities!B$1,FALSE),VLOOKUP(Communities!$A17,TranslationData!$A:$AB,Communities!B$1+14,FALSE))</f>
        <v>Percentage of community investment in revenue</v>
      </c>
      <c r="D17" s="29" t="str">
        <f>IF(Content!$D$6=1,VLOOKUP(Communities!$A17,TranslationData!$A:$AB,Communities!D$1,FALSE),VLOOKUP(Communities!$A17,TranslationData!$A:$AB,Communities!D$1+14,FALSE))</f>
        <v>%</v>
      </c>
      <c r="E17" s="170">
        <f>VLOOKUP(Communities!$A17,TranslationData!$A:$AB,Communities!E$1,FALSE)</f>
        <v>1.0383259911894271</v>
      </c>
      <c r="F17" s="170">
        <f>VLOOKUP(Communities!$A17,TranslationData!$A:$AB,Communities!F$1,FALSE)</f>
        <v>0.77170212765957447</v>
      </c>
      <c r="G17" s="171">
        <f>VLOOKUP(Communities!$A17,TranslationData!$A:$AB,Communities!G$1,FALSE)</f>
        <v>0.756561546286877</v>
      </c>
      <c r="H17" s="171">
        <f>VLOOKUP(Communities!$A17,TranslationData!$A:$AB,Communities!H$1,FALSE)</f>
        <v>0.94565916398713823</v>
      </c>
      <c r="I17" s="171">
        <f>VLOOKUP(Communities!$A17,TranslationData!$A:$AB,Communities!I$1,FALSE)</f>
        <v>0.81545352743561028</v>
      </c>
      <c r="J17" s="411">
        <f>VLOOKUP(Communities!$A17,TranslationData!$A:$AB,Communities!J$1,FALSE)</f>
        <v>0.74013554216867472</v>
      </c>
      <c r="BF17" s="7"/>
    </row>
    <row r="18" spans="1:77" s="45" customFormat="1" ht="11.25" customHeight="1" x14ac:dyDescent="0.3">
      <c r="A18" s="202" t="s">
        <v>831</v>
      </c>
      <c r="B18" s="116" t="str">
        <f>IF(Content!$D$6=1,VLOOKUP(Communities!$A18,TranslationData!$A:$AB,Communities!B$1,FALSE),VLOOKUP(Communities!$A18,TranslationData!$A:$AB,Communities!B$1+14,FALSE))</f>
        <v>Number of partnership agreements</v>
      </c>
      <c r="C18" s="116"/>
      <c r="D18" s="152" t="str">
        <f>IF(Content!$D$6=1,VLOOKUP(Communities!$A18,TranslationData!$A:$AB,Communities!D$1,FALSE),VLOOKUP(Communities!$A18,TranslationData!$A:$AB,Communities!D$1+14,FALSE))</f>
        <v>number</v>
      </c>
      <c r="E18" s="21">
        <f>VLOOKUP(Communities!$A18,TranslationData!$A:$AB,Communities!E$1,FALSE)</f>
        <v>7</v>
      </c>
      <c r="F18" s="21">
        <f>VLOOKUP(Communities!$A18,TranslationData!$A:$AB,Communities!F$1,FALSE)</f>
        <v>6</v>
      </c>
      <c r="G18" s="21">
        <f>VLOOKUP(Communities!$A18,TranslationData!$A:$AB,Communities!G$1,FALSE)</f>
        <v>6</v>
      </c>
      <c r="H18" s="21">
        <f>VLOOKUP(Communities!$A18,TranslationData!$A:$AB,Communities!H$1,FALSE)</f>
        <v>6</v>
      </c>
      <c r="I18" s="21">
        <f>VLOOKUP(Communities!$A18,TranslationData!$A:$AB,Communities!I$1,FALSE)</f>
        <v>6</v>
      </c>
      <c r="J18" s="378">
        <f>VLOOKUP(Communities!$A18,TranslationData!$A:$AB,Communities!J$1,FALSE)</f>
        <v>5</v>
      </c>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19"/>
      <c r="BG18" s="133"/>
      <c r="BH18" s="133"/>
      <c r="BI18" s="133"/>
      <c r="BJ18" s="133"/>
      <c r="BK18" s="133"/>
      <c r="BL18" s="133"/>
      <c r="BM18" s="133"/>
      <c r="BN18" s="133"/>
      <c r="BO18" s="133"/>
      <c r="BP18" s="133"/>
      <c r="BQ18" s="133"/>
      <c r="BR18" s="133"/>
      <c r="BS18" s="133"/>
      <c r="BT18" s="133"/>
      <c r="BU18" s="133"/>
      <c r="BV18" s="133"/>
      <c r="BW18" s="133"/>
      <c r="BX18" s="133"/>
      <c r="BY18" s="133"/>
    </row>
    <row r="19" spans="1:77" ht="11.25" customHeight="1" x14ac:dyDescent="0.3">
      <c r="A19" s="190"/>
      <c r="B19" s="22"/>
      <c r="C19" s="23"/>
      <c r="D19" s="24"/>
      <c r="E19" s="18"/>
      <c r="F19" s="18"/>
      <c r="BF19" s="7"/>
    </row>
    <row r="20" spans="1:77" ht="24.9" customHeight="1" x14ac:dyDescent="0.3">
      <c r="A20" s="190" t="s">
        <v>827</v>
      </c>
      <c r="B20" s="149" t="str">
        <f>IF(Content!$D$6=1,VLOOKUP(Communities!$A20,TranslationData!$A:$AB,Communities!B$1,FALSE),VLOOKUP(Communities!$A20,TranslationData!$A:$AB,Communities!B$1+14,FALSE))</f>
        <v>Community engagement</v>
      </c>
      <c r="C20" s="272"/>
      <c r="D20" s="122"/>
      <c r="E20" s="272"/>
      <c r="F20" s="276"/>
      <c r="G20" s="444" t="s">
        <v>2348</v>
      </c>
      <c r="H20" s="444"/>
      <c r="I20" s="444"/>
      <c r="J20" s="444"/>
      <c r="BF20" s="7"/>
    </row>
    <row r="21" spans="1:77" s="45" customFormat="1" ht="11.25" customHeight="1" x14ac:dyDescent="0.3">
      <c r="A21" s="202" t="s">
        <v>852</v>
      </c>
      <c r="B21" s="123" t="str">
        <f>IF(Content!$D$6=1,VLOOKUP(Communities!$A21,TranslationData!$A:$AB,Communities!B$1,FALSE),VLOOKUP(Communities!$A21,TranslationData!$A:$AB,Communities!B$1+14,FALSE))</f>
        <v>Communities enquiries, including:</v>
      </c>
      <c r="C21" s="116"/>
      <c r="D21" s="152" t="str">
        <f>IF(Content!$D$6=1,VLOOKUP(Communities!$A21,TranslationData!$A:$AB,Communities!D$1,FALSE),VLOOKUP(Communities!$A21,TranslationData!$A:$AB,Communities!D$1+14,FALSE))</f>
        <v>number</v>
      </c>
      <c r="E21" s="21">
        <f>VLOOKUP(Communities!$A21,TranslationData!$A:$AB,Communities!E$1,FALSE)</f>
        <v>173</v>
      </c>
      <c r="F21" s="21">
        <f>VLOOKUP(Communities!$A21,TranslationData!$A:$AB,Communities!F$1,FALSE)</f>
        <v>150</v>
      </c>
      <c r="G21" s="328">
        <f>VLOOKUP(Communities!$A21,TranslationData!$A:$AB,Communities!G$1,FALSE)</f>
        <v>129</v>
      </c>
      <c r="H21" s="21">
        <f>VLOOKUP(Communities!$A21,TranslationData!$A:$AB,Communities!H$1,FALSE)</f>
        <v>223</v>
      </c>
      <c r="I21" s="21">
        <f>VLOOKUP(Communities!$A21,TranslationData!$A:$AB,Communities!I$1,FALSE)</f>
        <v>335</v>
      </c>
      <c r="J21" s="378">
        <f>VLOOKUP(Communities!$A21,TranslationData!$A:$AB,Communities!J$1,FALSE)</f>
        <v>271</v>
      </c>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19"/>
      <c r="BG21" s="133"/>
      <c r="BH21" s="133"/>
      <c r="BI21" s="133"/>
      <c r="BJ21" s="133"/>
      <c r="BK21" s="133"/>
      <c r="BL21" s="133"/>
      <c r="BM21" s="133"/>
      <c r="BN21" s="133"/>
      <c r="BO21" s="133"/>
      <c r="BP21" s="133"/>
      <c r="BQ21" s="133"/>
      <c r="BR21" s="133"/>
      <c r="BS21" s="133"/>
      <c r="BT21" s="133"/>
      <c r="BU21" s="133"/>
      <c r="BV21" s="133"/>
      <c r="BW21" s="133"/>
      <c r="BX21" s="133"/>
      <c r="BY21" s="133"/>
    </row>
    <row r="22" spans="1:77" s="124" customFormat="1" ht="11.25" customHeight="1" x14ac:dyDescent="0.3">
      <c r="A22" s="190" t="s">
        <v>853</v>
      </c>
      <c r="B22" s="128" t="str">
        <f>IF(Content!$D$6=1,VLOOKUP(Communities!$A22,TranslationData!$A:$AB,Communities!B$1,FALSE),VLOOKUP(Communities!$A22,TranslationData!$A:$AB,Communities!B$1+14,FALSE))</f>
        <v>Healthcare</v>
      </c>
      <c r="C22" s="127"/>
      <c r="D22" s="24" t="str">
        <f>IF(Content!$D$6=1,VLOOKUP(Communities!$A22,TranslationData!$A:$AB,Communities!D$1,FALSE),VLOOKUP(Communities!$A22,TranslationData!$A:$AB,Communities!D$1+14,FALSE))</f>
        <v>number</v>
      </c>
      <c r="E22" s="115">
        <f>VLOOKUP(Communities!$A22,TranslationData!$A:$AB,Communities!E$1,FALSE)</f>
        <v>4</v>
      </c>
      <c r="F22" s="115">
        <f>VLOOKUP(Communities!$A22,TranslationData!$A:$AB,Communities!F$1,FALSE)</f>
        <v>20</v>
      </c>
      <c r="G22" s="73">
        <f>VLOOKUP(Communities!$A22,TranslationData!$A:$AB,Communities!G$1,FALSE)</f>
        <v>9</v>
      </c>
      <c r="H22" s="115">
        <f>VLOOKUP(Communities!$A22,TranslationData!$A:$AB,Communities!H$1,FALSE)</f>
        <v>0</v>
      </c>
      <c r="I22" s="115">
        <f>VLOOKUP(Communities!$A22,TranslationData!$A:$AB,Communities!I$1,FALSE)</f>
        <v>3</v>
      </c>
      <c r="J22" s="379">
        <f>VLOOKUP(Communities!$A22,TranslationData!$A:$AB,Communities!J$1,FALSE)</f>
        <v>10</v>
      </c>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25"/>
      <c r="BG22" s="132"/>
      <c r="BH22" s="132"/>
      <c r="BI22" s="132"/>
      <c r="BJ22" s="132"/>
      <c r="BK22" s="132"/>
      <c r="BL22" s="132"/>
      <c r="BM22" s="132"/>
      <c r="BN22" s="132"/>
      <c r="BO22" s="132"/>
      <c r="BP22" s="132"/>
      <c r="BQ22" s="132"/>
      <c r="BR22" s="132"/>
      <c r="BS22" s="132"/>
      <c r="BT22" s="132"/>
      <c r="BU22" s="132"/>
      <c r="BV22" s="132"/>
      <c r="BW22" s="132"/>
      <c r="BX22" s="132"/>
      <c r="BY22" s="132"/>
    </row>
    <row r="23" spans="1:77" s="124" customFormat="1" ht="11.25" customHeight="1" x14ac:dyDescent="0.3">
      <c r="A23" s="190" t="s">
        <v>854</v>
      </c>
      <c r="B23" s="128" t="str">
        <f>IF(Content!$D$6=1,VLOOKUP(Communities!$A23,TranslationData!$A:$AB,Communities!B$1,FALSE),VLOOKUP(Communities!$A23,TranslationData!$A:$AB,Communities!B$1+14,FALSE))</f>
        <v>Education</v>
      </c>
      <c r="C23" s="127"/>
      <c r="D23" s="24" t="str">
        <f>IF(Content!$D$6=1,VLOOKUP(Communities!$A23,TranslationData!$A:$AB,Communities!D$1,FALSE),VLOOKUP(Communities!$A23,TranslationData!$A:$AB,Communities!D$1+14,FALSE))</f>
        <v>number</v>
      </c>
      <c r="E23" s="115">
        <f>VLOOKUP(Communities!$A23,TranslationData!$A:$AB,Communities!E$1,FALSE)</f>
        <v>30</v>
      </c>
      <c r="F23" s="115">
        <f>VLOOKUP(Communities!$A23,TranslationData!$A:$AB,Communities!F$1,FALSE)</f>
        <v>15</v>
      </c>
      <c r="G23" s="73">
        <f>VLOOKUP(Communities!$A23,TranslationData!$A:$AB,Communities!G$1,FALSE)</f>
        <v>11</v>
      </c>
      <c r="H23" s="115">
        <f>VLOOKUP(Communities!$A23,TranslationData!$A:$AB,Communities!H$1,FALSE)</f>
        <v>17</v>
      </c>
      <c r="I23" s="115">
        <f>VLOOKUP(Communities!$A23,TranslationData!$A:$AB,Communities!I$1,FALSE)</f>
        <v>15</v>
      </c>
      <c r="J23" s="379">
        <f>VLOOKUP(Communities!$A23,TranslationData!$A:$AB,Communities!J$1,FALSE)</f>
        <v>33</v>
      </c>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25"/>
      <c r="BG23" s="132"/>
      <c r="BH23" s="132"/>
      <c r="BI23" s="132"/>
      <c r="BJ23" s="132"/>
      <c r="BK23" s="132"/>
      <c r="BL23" s="132"/>
      <c r="BM23" s="132"/>
      <c r="BN23" s="132"/>
      <c r="BO23" s="132"/>
      <c r="BP23" s="132"/>
      <c r="BQ23" s="132"/>
      <c r="BR23" s="132"/>
      <c r="BS23" s="132"/>
      <c r="BT23" s="132"/>
      <c r="BU23" s="132"/>
      <c r="BV23" s="132"/>
      <c r="BW23" s="132"/>
      <c r="BX23" s="132"/>
      <c r="BY23" s="132"/>
    </row>
    <row r="24" spans="1:77" s="124" customFormat="1" ht="11.25" customHeight="1" x14ac:dyDescent="0.3">
      <c r="A24" s="190" t="s">
        <v>855</v>
      </c>
      <c r="B24" s="128" t="str">
        <f>IF(Content!$D$6=1,VLOOKUP(Communities!$A24,TranslationData!$A:$AB,Communities!B$1,FALSE),VLOOKUP(Communities!$A24,TranslationData!$A:$AB,Communities!B$1+14,FALSE))</f>
        <v>Charity and targeted financial assistance</v>
      </c>
      <c r="C24" s="127"/>
      <c r="D24" s="24" t="str">
        <f>IF(Content!$D$6=1,VLOOKUP(Communities!$A24,TranslationData!$A:$AB,Communities!D$1,FALSE),VLOOKUP(Communities!$A24,TranslationData!$A:$AB,Communities!D$1+14,FALSE))</f>
        <v>number</v>
      </c>
      <c r="E24" s="115">
        <f>VLOOKUP(Communities!$A24,TranslationData!$A:$AB,Communities!E$1,FALSE)</f>
        <v>50</v>
      </c>
      <c r="F24" s="115">
        <f>VLOOKUP(Communities!$A24,TranslationData!$A:$AB,Communities!F$1,FALSE)</f>
        <v>58</v>
      </c>
      <c r="G24" s="73">
        <f>VLOOKUP(Communities!$A24,TranslationData!$A:$AB,Communities!G$1,FALSE)</f>
        <v>46</v>
      </c>
      <c r="H24" s="115">
        <f>VLOOKUP(Communities!$A24,TranslationData!$A:$AB,Communities!H$1,FALSE)</f>
        <v>112</v>
      </c>
      <c r="I24" s="115">
        <f>VLOOKUP(Communities!$A24,TranslationData!$A:$AB,Communities!I$1,FALSE)</f>
        <v>125</v>
      </c>
      <c r="J24" s="379">
        <f>VLOOKUP(Communities!$A24,TranslationData!$A:$AB,Communities!J$1,FALSE)</f>
        <v>100</v>
      </c>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25"/>
      <c r="BG24" s="132"/>
      <c r="BH24" s="132"/>
      <c r="BI24" s="132"/>
      <c r="BJ24" s="132"/>
      <c r="BK24" s="132"/>
      <c r="BL24" s="132"/>
      <c r="BM24" s="132"/>
      <c r="BN24" s="132"/>
      <c r="BO24" s="132"/>
      <c r="BP24" s="132"/>
      <c r="BQ24" s="132"/>
      <c r="BR24" s="132"/>
      <c r="BS24" s="132"/>
      <c r="BT24" s="132"/>
      <c r="BU24" s="132"/>
      <c r="BV24" s="132"/>
      <c r="BW24" s="132"/>
      <c r="BX24" s="132"/>
      <c r="BY24" s="132"/>
    </row>
    <row r="25" spans="1:77" s="124" customFormat="1" ht="11.25" customHeight="1" x14ac:dyDescent="0.3">
      <c r="A25" s="190" t="s">
        <v>856</v>
      </c>
      <c r="B25" s="128" t="str">
        <f>IF(Content!$D$6=1,VLOOKUP(Communities!$A25,TranslationData!$A:$AB,Communities!B$1,FALSE),VLOOKUP(Communities!$A25,TranslationData!$A:$AB,Communities!B$1+14,FALSE))</f>
        <v>Infrastructure</v>
      </c>
      <c r="C25" s="127"/>
      <c r="D25" s="24" t="str">
        <f>IF(Content!$D$6=1,VLOOKUP(Communities!$A25,TranslationData!$A:$AB,Communities!D$1,FALSE),VLOOKUP(Communities!$A25,TranslationData!$A:$AB,Communities!D$1+14,FALSE))</f>
        <v>number</v>
      </c>
      <c r="E25" s="115">
        <f>VLOOKUP(Communities!$A25,TranslationData!$A:$AB,Communities!E$1,FALSE)</f>
        <v>17</v>
      </c>
      <c r="F25" s="115">
        <f>VLOOKUP(Communities!$A25,TranslationData!$A:$AB,Communities!F$1,FALSE)</f>
        <v>19</v>
      </c>
      <c r="G25" s="73">
        <f>VLOOKUP(Communities!$A25,TranslationData!$A:$AB,Communities!G$1,FALSE)</f>
        <v>19</v>
      </c>
      <c r="H25" s="115">
        <f>VLOOKUP(Communities!$A25,TranslationData!$A:$AB,Communities!H$1,FALSE)</f>
        <v>26</v>
      </c>
      <c r="I25" s="115">
        <f>VLOOKUP(Communities!$A25,TranslationData!$A:$AB,Communities!I$1,FALSE)</f>
        <v>34</v>
      </c>
      <c r="J25" s="379">
        <f>VLOOKUP(Communities!$A25,TranslationData!$A:$AB,Communities!J$1,FALSE)</f>
        <v>13</v>
      </c>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25"/>
      <c r="BG25" s="132"/>
      <c r="BH25" s="132"/>
      <c r="BI25" s="132"/>
      <c r="BJ25" s="132"/>
      <c r="BK25" s="132"/>
      <c r="BL25" s="132"/>
      <c r="BM25" s="132"/>
      <c r="BN25" s="132"/>
      <c r="BO25" s="132"/>
      <c r="BP25" s="132"/>
      <c r="BQ25" s="132"/>
      <c r="BR25" s="132"/>
      <c r="BS25" s="132"/>
      <c r="BT25" s="132"/>
      <c r="BU25" s="132"/>
      <c r="BV25" s="132"/>
      <c r="BW25" s="132"/>
      <c r="BX25" s="132"/>
      <c r="BY25" s="132"/>
    </row>
    <row r="26" spans="1:77" s="124" customFormat="1" ht="11.25" customHeight="1" x14ac:dyDescent="0.3">
      <c r="A26" s="190" t="s">
        <v>857</v>
      </c>
      <c r="B26" s="128" t="str">
        <f>IF(Content!$D$6=1,VLOOKUP(Communities!$A26,TranslationData!$A:$AB,Communities!B$1,FALSE),VLOOKUP(Communities!$A26,TranslationData!$A:$AB,Communities!B$1+14,FALSE))</f>
        <v>Culture and community events</v>
      </c>
      <c r="C26" s="127"/>
      <c r="D26" s="24" t="str">
        <f>IF(Content!$D$6=1,VLOOKUP(Communities!$A26,TranslationData!$A:$AB,Communities!D$1,FALSE),VLOOKUP(Communities!$A26,TranslationData!$A:$AB,Communities!D$1+14,FALSE))</f>
        <v>number</v>
      </c>
      <c r="E26" s="115">
        <f>VLOOKUP(Communities!$A26,TranslationData!$A:$AB,Communities!E$1,FALSE)</f>
        <v>20</v>
      </c>
      <c r="F26" s="115">
        <f>VLOOKUP(Communities!$A26,TranslationData!$A:$AB,Communities!F$1,FALSE)</f>
        <v>6</v>
      </c>
      <c r="G26" s="73">
        <f>VLOOKUP(Communities!$A26,TranslationData!$A:$AB,Communities!G$1,FALSE)</f>
        <v>2</v>
      </c>
      <c r="H26" s="115">
        <f>VLOOKUP(Communities!$A26,TranslationData!$A:$AB,Communities!H$1,FALSE)</f>
        <v>5</v>
      </c>
      <c r="I26" s="115">
        <f>VLOOKUP(Communities!$A26,TranslationData!$A:$AB,Communities!I$1,FALSE)</f>
        <v>16</v>
      </c>
      <c r="J26" s="379">
        <f>VLOOKUP(Communities!$A26,TranslationData!$A:$AB,Communities!J$1,FALSE)</f>
        <v>8</v>
      </c>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25"/>
      <c r="BG26" s="132"/>
      <c r="BH26" s="132"/>
      <c r="BI26" s="132"/>
      <c r="BJ26" s="132"/>
      <c r="BK26" s="132"/>
      <c r="BL26" s="132"/>
      <c r="BM26" s="132"/>
      <c r="BN26" s="132"/>
      <c r="BO26" s="132"/>
      <c r="BP26" s="132"/>
      <c r="BQ26" s="132"/>
      <c r="BR26" s="132"/>
      <c r="BS26" s="132"/>
      <c r="BT26" s="132"/>
      <c r="BU26" s="132"/>
      <c r="BV26" s="132"/>
      <c r="BW26" s="132"/>
      <c r="BX26" s="132"/>
      <c r="BY26" s="132"/>
    </row>
    <row r="27" spans="1:77" s="124" customFormat="1" ht="11.25" customHeight="1" x14ac:dyDescent="0.3">
      <c r="A27" s="190" t="s">
        <v>858</v>
      </c>
      <c r="B27" s="128" t="str">
        <f>IF(Content!$D$6=1,VLOOKUP(Communities!$A27,TranslationData!$A:$AB,Communities!B$1,FALSE),VLOOKUP(Communities!$A27,TranslationData!$A:$AB,Communities!B$1+14,FALSE))</f>
        <v>Sport and sports events</v>
      </c>
      <c r="C27" s="127"/>
      <c r="D27" s="24" t="str">
        <f>IF(Content!$D$6=1,VLOOKUP(Communities!$A27,TranslationData!$A:$AB,Communities!D$1,FALSE),VLOOKUP(Communities!$A27,TranslationData!$A:$AB,Communities!D$1+14,FALSE))</f>
        <v>number</v>
      </c>
      <c r="E27" s="115">
        <f>VLOOKUP(Communities!$A27,TranslationData!$A:$AB,Communities!E$1,FALSE)</f>
        <v>21</v>
      </c>
      <c r="F27" s="115">
        <f>VLOOKUP(Communities!$A27,TranslationData!$A:$AB,Communities!F$1,FALSE)</f>
        <v>5</v>
      </c>
      <c r="G27" s="73">
        <f>VLOOKUP(Communities!$A27,TranslationData!$A:$AB,Communities!G$1,FALSE)</f>
        <v>18</v>
      </c>
      <c r="H27" s="115">
        <f>VLOOKUP(Communities!$A27,TranslationData!$A:$AB,Communities!H$1,FALSE)</f>
        <v>16</v>
      </c>
      <c r="I27" s="115">
        <f>VLOOKUP(Communities!$A27,TranslationData!$A:$AB,Communities!I$1,FALSE)</f>
        <v>29</v>
      </c>
      <c r="J27" s="379">
        <f>VLOOKUP(Communities!$A27,TranslationData!$A:$AB,Communities!J$1,FALSE)</f>
        <v>33</v>
      </c>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25"/>
      <c r="BG27" s="132"/>
      <c r="BH27" s="132"/>
      <c r="BI27" s="132"/>
      <c r="BJ27" s="132"/>
      <c r="BK27" s="132"/>
      <c r="BL27" s="132"/>
      <c r="BM27" s="132"/>
      <c r="BN27" s="132"/>
      <c r="BO27" s="132"/>
      <c r="BP27" s="132"/>
      <c r="BQ27" s="132"/>
      <c r="BR27" s="132"/>
      <c r="BS27" s="132"/>
      <c r="BT27" s="132"/>
      <c r="BU27" s="132"/>
      <c r="BV27" s="132"/>
      <c r="BW27" s="132"/>
      <c r="BX27" s="132"/>
      <c r="BY27" s="132"/>
    </row>
    <row r="28" spans="1:77" s="124" customFormat="1" ht="11.25" customHeight="1" x14ac:dyDescent="0.3">
      <c r="A28" s="190" t="s">
        <v>859</v>
      </c>
      <c r="B28" s="128" t="str">
        <f>IF(Content!$D$6=1,VLOOKUP(Communities!$A28,TranslationData!$A:$AB,Communities!B$1,FALSE),VLOOKUP(Communities!$A28,TranslationData!$A:$AB,Communities!B$1+14,FALSE))</f>
        <v>Job opportunities</v>
      </c>
      <c r="C28" s="127"/>
      <c r="D28" s="24" t="str">
        <f>IF(Content!$D$6=1,VLOOKUP(Communities!$A28,TranslationData!$A:$AB,Communities!D$1,FALSE),VLOOKUP(Communities!$A28,TranslationData!$A:$AB,Communities!D$1+14,FALSE))</f>
        <v>number</v>
      </c>
      <c r="E28" s="115">
        <f>VLOOKUP(Communities!$A28,TranslationData!$A:$AB,Communities!E$1,FALSE)</f>
        <v>13</v>
      </c>
      <c r="F28" s="115">
        <f>VLOOKUP(Communities!$A28,TranslationData!$A:$AB,Communities!F$1,FALSE)</f>
        <v>9</v>
      </c>
      <c r="G28" s="73">
        <f>VLOOKUP(Communities!$A28,TranslationData!$A:$AB,Communities!G$1,FALSE)</f>
        <v>8</v>
      </c>
      <c r="H28" s="115">
        <f>VLOOKUP(Communities!$A28,TranslationData!$A:$AB,Communities!H$1,FALSE)</f>
        <v>9</v>
      </c>
      <c r="I28" s="115">
        <f>VLOOKUP(Communities!$A28,TranslationData!$A:$AB,Communities!I$1,FALSE)</f>
        <v>51</v>
      </c>
      <c r="J28" s="379">
        <f>VLOOKUP(Communities!$A28,TranslationData!$A:$AB,Communities!J$1,FALSE)</f>
        <v>27</v>
      </c>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25"/>
      <c r="BG28" s="132"/>
      <c r="BH28" s="132"/>
      <c r="BI28" s="132"/>
      <c r="BJ28" s="132"/>
      <c r="BK28" s="132"/>
      <c r="BL28" s="132"/>
      <c r="BM28" s="132"/>
      <c r="BN28" s="132"/>
      <c r="BO28" s="132"/>
      <c r="BP28" s="132"/>
      <c r="BQ28" s="132"/>
      <c r="BR28" s="132"/>
      <c r="BS28" s="132"/>
      <c r="BT28" s="132"/>
      <c r="BU28" s="132"/>
      <c r="BV28" s="132"/>
      <c r="BW28" s="132"/>
      <c r="BX28" s="132"/>
      <c r="BY28" s="132"/>
    </row>
    <row r="29" spans="1:77" s="124" customFormat="1" ht="11.25" customHeight="1" x14ac:dyDescent="0.3">
      <c r="A29" s="190" t="s">
        <v>860</v>
      </c>
      <c r="B29" s="128" t="str">
        <f>IF(Content!$D$6=1,VLOOKUP(Communities!$A29,TranslationData!$A:$AB,Communities!B$1,FALSE),VLOOKUP(Communities!$A29,TranslationData!$A:$AB,Communities!B$1+14,FALSE))</f>
        <v>Environmental education</v>
      </c>
      <c r="C29" s="127"/>
      <c r="D29" s="24" t="str">
        <f>IF(Content!$D$6=1,VLOOKUP(Communities!$A29,TranslationData!$A:$AB,Communities!D$1,FALSE),VLOOKUP(Communities!$A29,TranslationData!$A:$AB,Communities!D$1+14,FALSE))</f>
        <v>number</v>
      </c>
      <c r="E29" s="115">
        <f>VLOOKUP(Communities!$A29,TranslationData!$A:$AB,Communities!E$1,FALSE)</f>
        <v>3</v>
      </c>
      <c r="F29" s="115">
        <f>VLOOKUP(Communities!$A29,TranslationData!$A:$AB,Communities!F$1,FALSE)</f>
        <v>1</v>
      </c>
      <c r="G29" s="73">
        <f>VLOOKUP(Communities!$A29,TranslationData!$A:$AB,Communities!G$1,FALSE)</f>
        <v>2</v>
      </c>
      <c r="H29" s="115">
        <f>VLOOKUP(Communities!$A29,TranslationData!$A:$AB,Communities!H$1,FALSE)</f>
        <v>7</v>
      </c>
      <c r="I29" s="115">
        <f>VLOOKUP(Communities!$A29,TranslationData!$A:$AB,Communities!I$1,FALSE)</f>
        <v>4</v>
      </c>
      <c r="J29" s="379">
        <f>VLOOKUP(Communities!$A29,TranslationData!$A:$AB,Communities!J$1,FALSE)</f>
        <v>5</v>
      </c>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25"/>
      <c r="BG29" s="132"/>
      <c r="BH29" s="132"/>
      <c r="BI29" s="132"/>
      <c r="BJ29" s="132"/>
      <c r="BK29" s="132"/>
      <c r="BL29" s="132"/>
      <c r="BM29" s="132"/>
      <c r="BN29" s="132"/>
      <c r="BO29" s="132"/>
      <c r="BP29" s="132"/>
      <c r="BQ29" s="132"/>
      <c r="BR29" s="132"/>
      <c r="BS29" s="132"/>
      <c r="BT29" s="132"/>
      <c r="BU29" s="132"/>
      <c r="BV29" s="132"/>
      <c r="BW29" s="132"/>
      <c r="BX29" s="132"/>
      <c r="BY29" s="132"/>
    </row>
    <row r="30" spans="1:77" s="124" customFormat="1" ht="11.25" customHeight="1" x14ac:dyDescent="0.3">
      <c r="A30" s="190" t="s">
        <v>861</v>
      </c>
      <c r="B30" s="128" t="str">
        <f>IF(Content!$D$6=1,VLOOKUP(Communities!$A30,TranslationData!$A:$AB,Communities!B$1,FALSE),VLOOKUP(Communities!$A30,TranslationData!$A:$AB,Communities!B$1+14,FALSE))</f>
        <v>Environmental impact</v>
      </c>
      <c r="C30" s="127"/>
      <c r="D30" s="24" t="str">
        <f>IF(Content!$D$6=1,VLOOKUP(Communities!$A30,TranslationData!$A:$AB,Communities!D$1,FALSE),VLOOKUP(Communities!$A30,TranslationData!$A:$AB,Communities!D$1+14,FALSE))</f>
        <v>number</v>
      </c>
      <c r="E30" s="115">
        <f>VLOOKUP(Communities!$A30,TranslationData!$A:$AB,Communities!E$1,FALSE)</f>
        <v>0</v>
      </c>
      <c r="F30" s="115">
        <f>VLOOKUP(Communities!$A30,TranslationData!$A:$AB,Communities!F$1,FALSE)</f>
        <v>4</v>
      </c>
      <c r="G30" s="73">
        <f>VLOOKUP(Communities!$A30,TranslationData!$A:$AB,Communities!G$1,FALSE)</f>
        <v>0</v>
      </c>
      <c r="H30" s="115">
        <f>VLOOKUP(Communities!$A30,TranslationData!$A:$AB,Communities!H$1,FALSE)</f>
        <v>0</v>
      </c>
      <c r="I30" s="115">
        <f>VLOOKUP(Communities!$A30,TranslationData!$A:$AB,Communities!I$1,FALSE)</f>
        <v>0</v>
      </c>
      <c r="J30" s="379">
        <f>VLOOKUP(Communities!$A30,TranslationData!$A:$AB,Communities!J$1,FALSE)</f>
        <v>0</v>
      </c>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25"/>
      <c r="BG30" s="132"/>
      <c r="BH30" s="132"/>
      <c r="BI30" s="132"/>
      <c r="BJ30" s="132"/>
      <c r="BK30" s="132"/>
      <c r="BL30" s="132"/>
      <c r="BM30" s="132"/>
      <c r="BN30" s="132"/>
      <c r="BO30" s="132"/>
      <c r="BP30" s="132"/>
      <c r="BQ30" s="132"/>
      <c r="BR30" s="132"/>
      <c r="BS30" s="132"/>
      <c r="BT30" s="132"/>
      <c r="BU30" s="132"/>
      <c r="BV30" s="132"/>
      <c r="BW30" s="132"/>
      <c r="BX30" s="132"/>
      <c r="BY30" s="132"/>
    </row>
    <row r="31" spans="1:77" s="124" customFormat="1" ht="11.25" customHeight="1" x14ac:dyDescent="0.3">
      <c r="A31" s="190" t="s">
        <v>862</v>
      </c>
      <c r="B31" s="128" t="str">
        <f>IF(Content!$D$6=1,VLOOKUP(Communities!$A31,TranslationData!$A:$AB,Communities!B$1,FALSE),VLOOKUP(Communities!$A31,TranslationData!$A:$AB,Communities!B$1+14,FALSE))</f>
        <v>Other</v>
      </c>
      <c r="C31" s="127"/>
      <c r="D31" s="24" t="str">
        <f>IF(Content!$D$6=1,VLOOKUP(Communities!$A31,TranslationData!$A:$AB,Communities!D$1,FALSE),VLOOKUP(Communities!$A31,TranslationData!$A:$AB,Communities!D$1+14,FALSE))</f>
        <v>number</v>
      </c>
      <c r="E31" s="115">
        <f>VLOOKUP(Communities!$A31,TranslationData!$A:$AB,Communities!E$1,FALSE)</f>
        <v>15</v>
      </c>
      <c r="F31" s="115">
        <f>VLOOKUP(Communities!$A31,TranslationData!$A:$AB,Communities!F$1,FALSE)</f>
        <v>13</v>
      </c>
      <c r="G31" s="73">
        <f>VLOOKUP(Communities!$A31,TranslationData!$A:$AB,Communities!G$1,FALSE)</f>
        <v>14</v>
      </c>
      <c r="H31" s="115">
        <f>VLOOKUP(Communities!$A31,TranslationData!$A:$AB,Communities!H$1,FALSE)</f>
        <v>31</v>
      </c>
      <c r="I31" s="115">
        <f>VLOOKUP(Communities!$A31,TranslationData!$A:$AB,Communities!I$1,FALSE)</f>
        <v>58</v>
      </c>
      <c r="J31" s="379">
        <f>VLOOKUP(Communities!$A31,TranslationData!$A:$AB,Communities!J$1,FALSE)</f>
        <v>42</v>
      </c>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25"/>
      <c r="BG31" s="132"/>
      <c r="BH31" s="132"/>
      <c r="BI31" s="132"/>
      <c r="BJ31" s="132"/>
      <c r="BK31" s="132"/>
      <c r="BL31" s="132"/>
      <c r="BM31" s="132"/>
      <c r="BN31" s="132"/>
      <c r="BO31" s="132"/>
      <c r="BP31" s="132"/>
      <c r="BQ31" s="132"/>
      <c r="BR31" s="132"/>
      <c r="BS31" s="132"/>
      <c r="BT31" s="132"/>
      <c r="BU31" s="132"/>
      <c r="BV31" s="132"/>
      <c r="BW31" s="132"/>
      <c r="BX31" s="132"/>
      <c r="BY31" s="132"/>
    </row>
    <row r="32" spans="1:77" s="124" customFormat="1" ht="11.25" customHeight="1" x14ac:dyDescent="0.3">
      <c r="A32" s="190" t="s">
        <v>863</v>
      </c>
      <c r="B32" s="141" t="str">
        <f>IF(Content!$D$6=1,VLOOKUP(Communities!$A32,TranslationData!$A:$AB,Communities!B$1,FALSE),VLOOKUP(Communities!$A32,TranslationData!$A:$AB,Communities!B$1+14,FALSE))</f>
        <v>Response rate</v>
      </c>
      <c r="C32" s="127"/>
      <c r="D32" s="24" t="str">
        <f>IF(Content!$D$6=1,VLOOKUP(Communities!$A32,TranslationData!$A:$AB,Communities!D$1,FALSE),VLOOKUP(Communities!$A32,TranslationData!$A:$AB,Communities!D$1+14,FALSE))</f>
        <v>%</v>
      </c>
      <c r="E32" s="115">
        <f>VLOOKUP(Communities!$A32,TranslationData!$A:$AB,Communities!E$1,FALSE)</f>
        <v>100</v>
      </c>
      <c r="F32" s="115">
        <f>VLOOKUP(Communities!$A32,TranslationData!$A:$AB,Communities!F$1,FALSE)</f>
        <v>100</v>
      </c>
      <c r="G32" s="73">
        <f>VLOOKUP(Communities!$A32,TranslationData!$A:$AB,Communities!G$1,FALSE)</f>
        <v>100</v>
      </c>
      <c r="H32" s="115">
        <f>VLOOKUP(Communities!$A32,TranslationData!$A:$AB,Communities!H$1,FALSE)</f>
        <v>100</v>
      </c>
      <c r="I32" s="115">
        <f>VLOOKUP(Communities!$A32,TranslationData!$A:$AB,Communities!I$1,FALSE)</f>
        <v>100</v>
      </c>
      <c r="J32" s="379">
        <f>VLOOKUP(Communities!$A32,TranslationData!$A:$AB,Communities!J$1,FALSE)</f>
        <v>100</v>
      </c>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25"/>
      <c r="BG32" s="132"/>
      <c r="BH32" s="132"/>
      <c r="BI32" s="132"/>
      <c r="BJ32" s="132"/>
      <c r="BK32" s="132"/>
      <c r="BL32" s="132"/>
      <c r="BM32" s="132"/>
      <c r="BN32" s="132"/>
      <c r="BO32" s="132"/>
      <c r="BP32" s="132"/>
      <c r="BQ32" s="132"/>
      <c r="BR32" s="132"/>
      <c r="BS32" s="132"/>
      <c r="BT32" s="132"/>
      <c r="BU32" s="132"/>
      <c r="BV32" s="132"/>
      <c r="BW32" s="132"/>
      <c r="BX32" s="132"/>
      <c r="BY32" s="132"/>
    </row>
    <row r="33" spans="1:77" s="45" customFormat="1" ht="11.25" customHeight="1" x14ac:dyDescent="0.3">
      <c r="A33" s="202" t="s">
        <v>864</v>
      </c>
      <c r="B33" s="123" t="str">
        <f>IF(Content!$D$6=1,VLOOKUP(Communities!$A33,TranslationData!$A:$AB,Communities!B$1,FALSE),VLOOKUP(Communities!$A33,TranslationData!$A:$AB,Communities!B$1+14,FALSE))</f>
        <v>Stakeholder meetings, including:</v>
      </c>
      <c r="C33" s="116"/>
      <c r="D33" s="152" t="str">
        <f>IF(Content!$D$6=1,VLOOKUP(Communities!$A33,TranslationData!$A:$AB,Communities!D$1,FALSE),VLOOKUP(Communities!$A33,TranslationData!$A:$AB,Communities!D$1+14,FALSE))</f>
        <v>number</v>
      </c>
      <c r="E33" s="21">
        <f>VLOOKUP(Communities!$A33,TranslationData!$A:$AB,Communities!E$1,FALSE)</f>
        <v>22</v>
      </c>
      <c r="F33" s="21">
        <f>VLOOKUP(Communities!$A33,TranslationData!$A:$AB,Communities!F$1,FALSE)</f>
        <v>15</v>
      </c>
      <c r="G33" s="328">
        <f>VLOOKUP(Communities!$A33,TranslationData!$A:$AB,Communities!G$1,FALSE)</f>
        <v>14</v>
      </c>
      <c r="H33" s="21">
        <f>VLOOKUP(Communities!$A33,TranslationData!$A:$AB,Communities!H$1,FALSE)</f>
        <v>22</v>
      </c>
      <c r="I33" s="21">
        <f>VLOOKUP(Communities!$A33,TranslationData!$A:$AB,Communities!I$1,FALSE)</f>
        <v>21</v>
      </c>
      <c r="J33" s="378">
        <f>VLOOKUP(Communities!$A33,TranslationData!$A:$AB,Communities!J$1,FALSE)</f>
        <v>24</v>
      </c>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19"/>
      <c r="BG33" s="133"/>
      <c r="BH33" s="133"/>
      <c r="BI33" s="133"/>
      <c r="BJ33" s="133"/>
      <c r="BK33" s="133"/>
      <c r="BL33" s="133"/>
      <c r="BM33" s="133"/>
      <c r="BN33" s="133"/>
      <c r="BO33" s="133"/>
      <c r="BP33" s="133"/>
      <c r="BQ33" s="133"/>
      <c r="BR33" s="133"/>
      <c r="BS33" s="133"/>
      <c r="BT33" s="133"/>
      <c r="BU33" s="133"/>
      <c r="BV33" s="133"/>
      <c r="BW33" s="133"/>
      <c r="BX33" s="133"/>
      <c r="BY33" s="133"/>
    </row>
    <row r="34" spans="1:77" ht="11.25" customHeight="1" x14ac:dyDescent="0.3">
      <c r="A34" s="190" t="s">
        <v>865</v>
      </c>
      <c r="B34" s="22" t="str">
        <f>IF(Content!$D$6=1,VLOOKUP(Communities!$A34,TranslationData!$A:$AB,Communities!B$1,FALSE),VLOOKUP(Communities!$A34,TranslationData!$A:$AB,Communities!B$1+14,FALSE))</f>
        <v>Public hearings and community meetings</v>
      </c>
      <c r="C34" s="17"/>
      <c r="D34" s="115" t="str">
        <f>IF(Content!$D$6=1,VLOOKUP(Communities!$A34,TranslationData!$A:$AB,Communities!D$1,FALSE),VLOOKUP(Communities!$A34,TranslationData!$A:$AB,Communities!D$1+14,FALSE))</f>
        <v>number</v>
      </c>
      <c r="E34" s="18">
        <f>VLOOKUP(Communities!$A34,TranslationData!$A:$AB,Communities!E$1,FALSE)</f>
        <v>17</v>
      </c>
      <c r="F34" s="18">
        <f>VLOOKUP(Communities!$A34,TranslationData!$A:$AB,Communities!F$1,FALSE)</f>
        <v>15</v>
      </c>
      <c r="G34" s="73">
        <f>VLOOKUP(Communities!$A34,TranslationData!$A:$AB,Communities!G$1,FALSE)</f>
        <v>14</v>
      </c>
      <c r="H34" s="18">
        <f>VLOOKUP(Communities!$A34,TranslationData!$A:$AB,Communities!H$1,FALSE)</f>
        <v>18</v>
      </c>
      <c r="I34" s="115">
        <f>VLOOKUP(Communities!$A34,TranslationData!$A:$AB,Communities!I$1,FALSE)</f>
        <v>17</v>
      </c>
      <c r="J34" s="379">
        <f>VLOOKUP(Communities!$A34,TranslationData!$A:$AB,Communities!J$1,FALSE)</f>
        <v>21</v>
      </c>
      <c r="K34" s="115"/>
      <c r="L34" s="115"/>
      <c r="M34" s="115"/>
      <c r="N34" s="115"/>
      <c r="O34" s="115"/>
      <c r="BF34" s="7"/>
    </row>
    <row r="35" spans="1:77" ht="11.25" customHeight="1" x14ac:dyDescent="0.3">
      <c r="A35" s="190" t="s">
        <v>866</v>
      </c>
      <c r="B35" s="22" t="str">
        <f>IF(Content!$D$6=1,VLOOKUP(Communities!$A35,TranslationData!$A:$AB,Communities!B$1,FALSE),VLOOKUP(Communities!$A35,TranslationData!$A:$AB,Communities!B$1+14,FALSE))</f>
        <v>Site visits by external stakeholders</v>
      </c>
      <c r="C35" s="17"/>
      <c r="D35" s="115" t="str">
        <f>IF(Content!$D$6=1,VLOOKUP(Communities!$A35,TranslationData!$A:$AB,Communities!D$1,FALSE),VLOOKUP(Communities!$A35,TranslationData!$A:$AB,Communities!D$1+14,FALSE))</f>
        <v>number</v>
      </c>
      <c r="E35" s="18">
        <f>VLOOKUP(Communities!$A35,TranslationData!$A:$AB,Communities!E$1,FALSE)</f>
        <v>5</v>
      </c>
      <c r="F35" s="18">
        <f>VLOOKUP(Communities!$A35,TranslationData!$A:$AB,Communities!F$1,FALSE)</f>
        <v>0</v>
      </c>
      <c r="G35" s="73">
        <f>VLOOKUP(Communities!$A35,TranslationData!$A:$AB,Communities!G$1,FALSE)</f>
        <v>0</v>
      </c>
      <c r="H35" s="18">
        <f>VLOOKUP(Communities!$A35,TranslationData!$A:$AB,Communities!H$1,FALSE)</f>
        <v>4</v>
      </c>
      <c r="I35" s="115">
        <f>VLOOKUP(Communities!$A35,TranslationData!$A:$AB,Communities!I$1,FALSE)</f>
        <v>4</v>
      </c>
      <c r="J35" s="379">
        <f>VLOOKUP(Communities!$A35,TranslationData!$A:$AB,Communities!J$1,FALSE)</f>
        <v>3</v>
      </c>
      <c r="K35" s="115"/>
      <c r="L35" s="115"/>
      <c r="M35" s="115"/>
      <c r="N35" s="115"/>
      <c r="O35" s="115"/>
      <c r="BF35" s="7"/>
    </row>
    <row r="36" spans="1:77" ht="11.25" customHeight="1" x14ac:dyDescent="0.3">
      <c r="A36" s="190"/>
      <c r="B36" s="27"/>
      <c r="C36" s="28"/>
      <c r="D36" s="78"/>
      <c r="E36" s="28"/>
      <c r="F36" s="28"/>
      <c r="G36" s="28"/>
      <c r="H36" s="28"/>
      <c r="I36" s="131"/>
      <c r="J36" s="391"/>
      <c r="BF36" s="7"/>
    </row>
    <row r="37" spans="1:77" ht="11.25" customHeight="1" x14ac:dyDescent="0.3">
      <c r="A37" s="190"/>
      <c r="B37" s="75"/>
      <c r="C37" s="76"/>
      <c r="D37" s="48"/>
      <c r="E37" s="76"/>
      <c r="F37" s="76"/>
      <c r="G37" s="76"/>
      <c r="BF37" s="7"/>
    </row>
    <row r="38" spans="1:77" s="45" customFormat="1" ht="11.25" customHeight="1" x14ac:dyDescent="0.3">
      <c r="A38" s="202" t="s">
        <v>934</v>
      </c>
      <c r="B38" s="337" t="str">
        <f>IF(Content!$D$6=1,VLOOKUP(Communities!$A38,TranslationData!$A:$AB,Communities!B$1,FALSE),VLOOKUP(Communities!$A38,TranslationData!$A:$AB,Communities!B$1+14,FALSE))</f>
        <v>Notes:</v>
      </c>
      <c r="C38" s="43"/>
      <c r="D38" s="215"/>
      <c r="E38" s="43"/>
      <c r="F38" s="43"/>
      <c r="G38" s="43"/>
      <c r="H38" s="43"/>
      <c r="I38" s="43"/>
      <c r="J38" s="43"/>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9"/>
      <c r="BG38" s="38"/>
      <c r="BH38" s="38"/>
      <c r="BI38" s="38"/>
      <c r="BJ38" s="38"/>
      <c r="BK38" s="38"/>
      <c r="BL38" s="38"/>
      <c r="BM38" s="38"/>
      <c r="BN38" s="38"/>
      <c r="BO38" s="38"/>
      <c r="BP38" s="38"/>
      <c r="BQ38" s="38"/>
      <c r="BR38" s="38"/>
      <c r="BS38" s="38"/>
      <c r="BT38" s="38"/>
      <c r="BU38" s="38"/>
      <c r="BV38" s="38"/>
      <c r="BW38" s="38"/>
      <c r="BX38" s="38"/>
      <c r="BY38" s="38"/>
    </row>
    <row r="39" spans="1:77" ht="11.25" customHeight="1" x14ac:dyDescent="0.3">
      <c r="A39" s="190" t="s">
        <v>2554</v>
      </c>
      <c r="B39" s="453" t="str">
        <f>IF(Content!$D$6=1,VLOOKUP(Communities!$A39,TranslationData!$A:$AB,Communities!B$1,FALSE),VLOOKUP(Communities!$A39,TranslationData!$A:$AB,Communities!B$1+14,FALSE))</f>
        <v>[1] The data in this section are presented for all Solidcore's subsidiaries, in accordance with the consolidation principles applied in the consolidated financial statements.</v>
      </c>
      <c r="C39" s="453"/>
      <c r="D39" s="453"/>
      <c r="E39" s="453"/>
      <c r="F39" s="453"/>
      <c r="G39" s="453"/>
      <c r="H39" s="453"/>
      <c r="I39" s="453"/>
      <c r="J39" s="453"/>
      <c r="BF39" s="7"/>
    </row>
    <row r="40" spans="1:77" ht="11.25" customHeight="1" x14ac:dyDescent="0.3">
      <c r="A40" s="190"/>
      <c r="B40" s="22"/>
      <c r="C40" s="7"/>
      <c r="D40" s="16"/>
      <c r="E40" s="29"/>
      <c r="F40" s="29"/>
      <c r="BF40" s="7"/>
    </row>
    <row r="41" spans="1:77" ht="11.25" customHeight="1" x14ac:dyDescent="0.3">
      <c r="A41" s="190"/>
      <c r="B41" s="23"/>
      <c r="C41" s="7"/>
      <c r="D41" s="16"/>
      <c r="E41" s="29"/>
      <c r="F41" s="29"/>
      <c r="BF41" s="7"/>
    </row>
    <row r="42" spans="1:77" ht="11.25" customHeight="1" x14ac:dyDescent="0.3">
      <c r="A42" s="190"/>
      <c r="B42" s="23"/>
      <c r="C42" s="7"/>
      <c r="D42" s="16"/>
      <c r="E42" s="29"/>
      <c r="F42" s="29"/>
      <c r="BF42" s="7"/>
    </row>
    <row r="43" spans="1:77" x14ac:dyDescent="0.3">
      <c r="A43" s="190"/>
      <c r="B43" s="22"/>
      <c r="C43" s="7"/>
      <c r="D43" s="16"/>
      <c r="E43" s="29"/>
      <c r="F43" s="29"/>
      <c r="BF43" s="7"/>
    </row>
    <row r="44" spans="1:77" x14ac:dyDescent="0.3">
      <c r="A44" s="190"/>
      <c r="B44" s="22"/>
      <c r="C44" s="7"/>
      <c r="D44" s="16"/>
      <c r="E44" s="29"/>
      <c r="F44" s="29"/>
      <c r="BF44" s="7"/>
    </row>
    <row r="45" spans="1:77" x14ac:dyDescent="0.3">
      <c r="A45" s="190"/>
      <c r="B45" s="22"/>
      <c r="C45" s="7"/>
      <c r="D45" s="16"/>
      <c r="E45" s="29"/>
      <c r="F45" s="29"/>
      <c r="BF45" s="7"/>
    </row>
    <row r="46" spans="1:77" x14ac:dyDescent="0.3">
      <c r="A46" s="190"/>
      <c r="B46" s="22"/>
      <c r="C46" s="7"/>
      <c r="D46" s="16"/>
      <c r="E46" s="29"/>
      <c r="F46" s="29"/>
      <c r="BF46" s="7"/>
    </row>
    <row r="47" spans="1:77" x14ac:dyDescent="0.3">
      <c r="A47" s="190"/>
      <c r="B47" s="22"/>
      <c r="C47" s="7"/>
      <c r="D47" s="16"/>
      <c r="E47" s="29"/>
      <c r="F47" s="29"/>
      <c r="BF47" s="7"/>
    </row>
    <row r="48" spans="1:77" x14ac:dyDescent="0.3">
      <c r="A48" s="190"/>
      <c r="B48" s="22"/>
      <c r="C48" s="7"/>
      <c r="D48" s="16"/>
      <c r="E48" s="29"/>
      <c r="F48" s="29"/>
      <c r="BF48" s="7"/>
    </row>
    <row r="49" spans="1:58" x14ac:dyDescent="0.3">
      <c r="A49" s="190"/>
      <c r="B49" s="22"/>
      <c r="C49" s="7"/>
      <c r="D49" s="16"/>
      <c r="E49" s="29"/>
      <c r="F49" s="29"/>
      <c r="BF49" s="7"/>
    </row>
    <row r="50" spans="1:58" x14ac:dyDescent="0.3">
      <c r="A50" s="190"/>
      <c r="B50" s="22"/>
      <c r="C50" s="7"/>
      <c r="D50" s="16"/>
      <c r="E50" s="29"/>
      <c r="F50" s="29"/>
      <c r="BF50" s="7"/>
    </row>
    <row r="51" spans="1:58" x14ac:dyDescent="0.3">
      <c r="A51" s="190"/>
      <c r="B51" s="22"/>
      <c r="C51" s="7"/>
      <c r="D51" s="16"/>
      <c r="E51" s="29"/>
      <c r="F51" s="29"/>
      <c r="BF51" s="7"/>
    </row>
    <row r="52" spans="1:58" x14ac:dyDescent="0.3">
      <c r="A52" s="190"/>
      <c r="B52" s="22"/>
      <c r="C52" s="7"/>
      <c r="D52" s="16"/>
      <c r="E52" s="29"/>
      <c r="F52" s="29"/>
      <c r="BF52" s="7"/>
    </row>
    <row r="53" spans="1:58" x14ac:dyDescent="0.3">
      <c r="A53" s="190"/>
      <c r="B53" s="22"/>
      <c r="C53" s="7"/>
      <c r="D53" s="16"/>
      <c r="E53" s="29"/>
      <c r="F53" s="29"/>
      <c r="BF53" s="7"/>
    </row>
    <row r="54" spans="1:58" x14ac:dyDescent="0.3">
      <c r="A54" s="190"/>
      <c r="B54" s="22"/>
      <c r="C54" s="7"/>
      <c r="D54" s="16"/>
      <c r="E54" s="29"/>
      <c r="F54" s="29"/>
      <c r="BF54" s="7"/>
    </row>
    <row r="55" spans="1:58" x14ac:dyDescent="0.3">
      <c r="A55" s="190"/>
      <c r="B55" s="22"/>
      <c r="C55" s="7"/>
      <c r="D55" s="16"/>
      <c r="E55" s="29"/>
      <c r="F55" s="29"/>
      <c r="BF55" s="7"/>
    </row>
    <row r="56" spans="1:58" x14ac:dyDescent="0.3">
      <c r="A56" s="190"/>
      <c r="B56" s="22"/>
      <c r="C56" s="7"/>
      <c r="D56" s="16"/>
      <c r="E56" s="29"/>
      <c r="F56" s="29"/>
      <c r="BF56" s="7"/>
    </row>
    <row r="57" spans="1:58" x14ac:dyDescent="0.3">
      <c r="A57" s="190"/>
      <c r="B57" s="22"/>
      <c r="C57" s="7"/>
      <c r="D57" s="16"/>
      <c r="E57" s="29"/>
      <c r="F57" s="29"/>
      <c r="BF57" s="7"/>
    </row>
    <row r="58" spans="1:58" x14ac:dyDescent="0.3">
      <c r="A58" s="190"/>
      <c r="B58" s="22"/>
      <c r="C58" s="7"/>
      <c r="D58" s="16"/>
      <c r="E58" s="29"/>
      <c r="F58" s="29"/>
      <c r="BF58" s="7"/>
    </row>
    <row r="59" spans="1:58" x14ac:dyDescent="0.3">
      <c r="A59" s="190"/>
      <c r="B59" s="22"/>
      <c r="C59" s="7"/>
      <c r="D59" s="16"/>
      <c r="E59" s="29"/>
      <c r="F59" s="29"/>
      <c r="BF59" s="7"/>
    </row>
    <row r="60" spans="1:58" x14ac:dyDescent="0.3">
      <c r="A60" s="190"/>
      <c r="B60" s="22"/>
      <c r="C60" s="7"/>
      <c r="D60" s="16"/>
      <c r="E60" s="29"/>
      <c r="F60" s="29"/>
      <c r="BF60" s="7"/>
    </row>
    <row r="61" spans="1:58" x14ac:dyDescent="0.3">
      <c r="A61" s="190"/>
      <c r="B61" s="22"/>
      <c r="C61" s="7"/>
      <c r="D61" s="16"/>
      <c r="E61" s="29"/>
      <c r="F61" s="29"/>
      <c r="BF61" s="7"/>
    </row>
    <row r="62" spans="1:58" x14ac:dyDescent="0.3">
      <c r="A62" s="190"/>
      <c r="B62" s="22"/>
      <c r="C62" s="7"/>
      <c r="D62" s="16"/>
      <c r="E62" s="29"/>
      <c r="F62" s="29"/>
      <c r="BF62" s="7"/>
    </row>
    <row r="63" spans="1:58" x14ac:dyDescent="0.3">
      <c r="A63" s="190"/>
      <c r="B63" s="22"/>
      <c r="C63" s="7"/>
      <c r="D63" s="16"/>
      <c r="E63" s="29"/>
      <c r="F63" s="29"/>
      <c r="BF63" s="7"/>
    </row>
    <row r="64" spans="1:58" x14ac:dyDescent="0.3">
      <c r="A64" s="190"/>
      <c r="B64" s="22"/>
      <c r="C64" s="7"/>
      <c r="D64" s="16"/>
      <c r="E64" s="29"/>
      <c r="F64" s="29"/>
      <c r="BF64" s="7"/>
    </row>
    <row r="65" spans="1:58" x14ac:dyDescent="0.3">
      <c r="A65" s="190"/>
      <c r="B65" s="22"/>
      <c r="C65" s="7"/>
      <c r="D65" s="16"/>
      <c r="E65" s="29"/>
      <c r="F65" s="29"/>
      <c r="BF65" s="7"/>
    </row>
    <row r="66" spans="1:58" x14ac:dyDescent="0.3">
      <c r="A66" s="190"/>
      <c r="B66" s="22"/>
      <c r="C66" s="7"/>
      <c r="D66" s="16"/>
      <c r="E66" s="29"/>
      <c r="F66" s="29"/>
      <c r="BF66" s="7"/>
    </row>
    <row r="67" spans="1:58" x14ac:dyDescent="0.3">
      <c r="A67" s="190"/>
      <c r="B67" s="22"/>
      <c r="C67" s="7"/>
      <c r="D67" s="16"/>
      <c r="E67" s="29"/>
      <c r="F67" s="29"/>
      <c r="BF67" s="7"/>
    </row>
    <row r="68" spans="1:58" x14ac:dyDescent="0.3">
      <c r="A68" s="190"/>
      <c r="B68" s="22"/>
      <c r="C68" s="7"/>
      <c r="D68" s="16"/>
      <c r="E68" s="29"/>
      <c r="F68" s="29"/>
      <c r="BF68" s="7"/>
    </row>
    <row r="69" spans="1:58" x14ac:dyDescent="0.3">
      <c r="A69" s="190"/>
      <c r="B69" s="22"/>
      <c r="C69" s="7"/>
      <c r="D69" s="16"/>
      <c r="E69" s="29"/>
      <c r="F69" s="29"/>
      <c r="BF69" s="7"/>
    </row>
    <row r="70" spans="1:58" x14ac:dyDescent="0.3">
      <c r="A70" s="190"/>
      <c r="B70" s="22"/>
      <c r="C70" s="7"/>
      <c r="D70" s="16"/>
      <c r="E70" s="29"/>
      <c r="F70" s="29"/>
      <c r="BF70" s="7"/>
    </row>
    <row r="71" spans="1:58" x14ac:dyDescent="0.3">
      <c r="A71" s="190"/>
      <c r="B71" s="22"/>
      <c r="C71" s="7"/>
      <c r="D71" s="16"/>
      <c r="E71" s="29"/>
      <c r="F71" s="29"/>
      <c r="BF71" s="7"/>
    </row>
    <row r="72" spans="1:58" x14ac:dyDescent="0.3">
      <c r="A72" s="190"/>
      <c r="B72" s="22"/>
      <c r="C72" s="7"/>
      <c r="D72" s="16"/>
      <c r="E72" s="29"/>
      <c r="F72" s="29"/>
      <c r="BF72" s="7"/>
    </row>
    <row r="73" spans="1:58" x14ac:dyDescent="0.3">
      <c r="A73" s="190"/>
      <c r="B73" s="22"/>
      <c r="C73" s="7"/>
      <c r="D73" s="16"/>
      <c r="E73" s="29"/>
      <c r="F73" s="29"/>
      <c r="BF73" s="7"/>
    </row>
    <row r="74" spans="1:58" x14ac:dyDescent="0.3">
      <c r="A74" s="190"/>
      <c r="B74" s="22"/>
      <c r="C74" s="7"/>
      <c r="D74" s="16"/>
      <c r="E74" s="29"/>
      <c r="F74" s="29"/>
      <c r="BF74" s="7"/>
    </row>
    <row r="75" spans="1:58" x14ac:dyDescent="0.3">
      <c r="A75" s="190"/>
      <c r="B75" s="22"/>
      <c r="C75" s="7"/>
      <c r="D75" s="16"/>
      <c r="E75" s="29"/>
      <c r="F75" s="29"/>
      <c r="BF75" s="7"/>
    </row>
    <row r="76" spans="1:58" x14ac:dyDescent="0.3">
      <c r="A76" s="190"/>
      <c r="B76" s="22"/>
      <c r="C76" s="7"/>
      <c r="D76" s="16"/>
      <c r="E76" s="29"/>
      <c r="F76" s="29"/>
      <c r="BF76" s="7"/>
    </row>
    <row r="77" spans="1:58" x14ac:dyDescent="0.3">
      <c r="A77" s="190"/>
      <c r="B77" s="22"/>
      <c r="C77" s="7"/>
      <c r="D77" s="16"/>
      <c r="E77" s="29"/>
      <c r="F77" s="29"/>
      <c r="BF77" s="7"/>
    </row>
    <row r="78" spans="1:58" x14ac:dyDescent="0.3">
      <c r="A78" s="190"/>
      <c r="B78" s="22"/>
      <c r="C78" s="7"/>
      <c r="D78" s="16"/>
      <c r="E78" s="29"/>
      <c r="F78" s="29"/>
      <c r="BF78" s="7"/>
    </row>
    <row r="79" spans="1:58" x14ac:dyDescent="0.3">
      <c r="A79" s="190"/>
      <c r="B79" s="22"/>
      <c r="C79" s="7"/>
      <c r="D79" s="16"/>
      <c r="E79" s="29"/>
      <c r="F79" s="29"/>
      <c r="BF79" s="7"/>
    </row>
    <row r="80" spans="1:58" x14ac:dyDescent="0.3">
      <c r="A80" s="190"/>
      <c r="B80" s="22"/>
      <c r="C80" s="7"/>
      <c r="D80" s="16"/>
      <c r="E80" s="29"/>
      <c r="F80" s="29"/>
      <c r="BF80" s="7"/>
    </row>
    <row r="81" spans="1:58" x14ac:dyDescent="0.3">
      <c r="A81" s="190"/>
      <c r="B81" s="22"/>
      <c r="C81" s="7"/>
      <c r="D81" s="16"/>
      <c r="E81" s="29"/>
      <c r="F81" s="29"/>
      <c r="BF81" s="7"/>
    </row>
    <row r="82" spans="1:58" x14ac:dyDescent="0.3">
      <c r="A82" s="190"/>
      <c r="B82" s="22"/>
      <c r="C82" s="7"/>
      <c r="D82" s="16"/>
      <c r="E82" s="29"/>
      <c r="F82" s="29"/>
      <c r="BF82" s="7"/>
    </row>
    <row r="83" spans="1:58" x14ac:dyDescent="0.3">
      <c r="A83" s="190"/>
      <c r="B83" s="22"/>
      <c r="C83" s="7"/>
      <c r="D83" s="16"/>
      <c r="E83" s="29"/>
      <c r="F83" s="29"/>
      <c r="BF83" s="7"/>
    </row>
    <row r="84" spans="1:58" x14ac:dyDescent="0.3">
      <c r="A84" s="190"/>
      <c r="B84" s="22"/>
      <c r="C84" s="7"/>
      <c r="D84" s="16"/>
      <c r="E84" s="29"/>
      <c r="F84" s="29"/>
      <c r="BF84" s="7"/>
    </row>
    <row r="85" spans="1:58" x14ac:dyDescent="0.3">
      <c r="A85" s="190"/>
      <c r="B85" s="22"/>
      <c r="C85" s="7"/>
      <c r="D85" s="16"/>
      <c r="E85" s="29"/>
      <c r="F85" s="29"/>
      <c r="BF85" s="7"/>
    </row>
    <row r="86" spans="1:58" x14ac:dyDescent="0.3">
      <c r="A86" s="190"/>
      <c r="B86" s="22"/>
      <c r="C86" s="7"/>
      <c r="D86" s="16"/>
      <c r="E86" s="29"/>
      <c r="F86" s="29"/>
      <c r="BF86" s="7"/>
    </row>
    <row r="87" spans="1:58" x14ac:dyDescent="0.3">
      <c r="A87" s="190"/>
      <c r="B87" s="22"/>
      <c r="C87" s="7"/>
      <c r="D87" s="16"/>
      <c r="E87" s="29"/>
      <c r="F87" s="29"/>
      <c r="BF87" s="7"/>
    </row>
    <row r="88" spans="1:58" x14ac:dyDescent="0.3">
      <c r="A88" s="190"/>
      <c r="B88" s="22"/>
      <c r="C88" s="7"/>
      <c r="D88" s="16"/>
      <c r="E88" s="29"/>
      <c r="F88" s="29"/>
      <c r="BF88" s="7"/>
    </row>
    <row r="89" spans="1:58" x14ac:dyDescent="0.3">
      <c r="A89" s="190"/>
      <c r="B89" s="22"/>
      <c r="C89" s="7"/>
      <c r="D89" s="16"/>
      <c r="E89" s="29"/>
      <c r="F89" s="29"/>
      <c r="BF89" s="7"/>
    </row>
    <row r="90" spans="1:58" x14ac:dyDescent="0.3">
      <c r="A90" s="190"/>
      <c r="B90" s="22"/>
      <c r="C90" s="7"/>
      <c r="D90" s="16"/>
      <c r="E90" s="29"/>
      <c r="F90" s="29"/>
      <c r="BF90" s="7"/>
    </row>
    <row r="91" spans="1:58" x14ac:dyDescent="0.3">
      <c r="A91" s="190"/>
      <c r="B91" s="22"/>
      <c r="C91" s="7"/>
      <c r="D91" s="16"/>
      <c r="E91" s="29"/>
      <c r="F91" s="29"/>
      <c r="BF91" s="7"/>
    </row>
    <row r="92" spans="1:58" x14ac:dyDescent="0.3">
      <c r="A92" s="190"/>
      <c r="B92" s="22"/>
      <c r="C92" s="7"/>
      <c r="D92" s="16"/>
      <c r="E92" s="29"/>
      <c r="F92" s="29"/>
      <c r="BF92" s="7"/>
    </row>
    <row r="93" spans="1:58" x14ac:dyDescent="0.3">
      <c r="A93" s="190"/>
      <c r="B93" s="22"/>
      <c r="C93" s="7"/>
      <c r="D93" s="16"/>
      <c r="E93" s="29"/>
      <c r="F93" s="29"/>
      <c r="BF93" s="7"/>
    </row>
    <row r="94" spans="1:58" x14ac:dyDescent="0.3">
      <c r="A94" s="190"/>
      <c r="B94" s="22"/>
      <c r="C94" s="7"/>
      <c r="D94" s="16"/>
      <c r="E94" s="29"/>
      <c r="F94" s="29"/>
      <c r="BF94" s="7"/>
    </row>
    <row r="95" spans="1:58" x14ac:dyDescent="0.3">
      <c r="A95" s="190"/>
      <c r="B95" s="22"/>
      <c r="C95" s="7"/>
      <c r="D95" s="16"/>
      <c r="E95" s="29"/>
      <c r="F95" s="29"/>
      <c r="BF95" s="7"/>
    </row>
    <row r="96" spans="1:58" x14ac:dyDescent="0.3">
      <c r="A96" s="190"/>
      <c r="B96" s="22"/>
      <c r="C96" s="7"/>
      <c r="D96" s="16"/>
      <c r="E96" s="29"/>
      <c r="F96" s="29"/>
      <c r="BF96" s="7"/>
    </row>
    <row r="97" spans="1:58" x14ac:dyDescent="0.3">
      <c r="A97" s="190"/>
      <c r="B97" s="22"/>
      <c r="C97" s="7"/>
      <c r="D97" s="16"/>
      <c r="E97" s="29"/>
      <c r="F97" s="29"/>
      <c r="BF97" s="7"/>
    </row>
    <row r="98" spans="1:58" x14ac:dyDescent="0.3">
      <c r="A98" s="190"/>
      <c r="B98" s="22"/>
      <c r="C98" s="7"/>
      <c r="D98" s="16"/>
      <c r="E98" s="29"/>
      <c r="F98" s="29"/>
      <c r="BF98" s="7"/>
    </row>
    <row r="99" spans="1:58" x14ac:dyDescent="0.3">
      <c r="A99" s="190"/>
      <c r="B99" s="22"/>
      <c r="C99" s="7"/>
      <c r="D99" s="16"/>
      <c r="E99" s="29"/>
      <c r="F99" s="29"/>
      <c r="BF99" s="7"/>
    </row>
    <row r="100" spans="1:58" x14ac:dyDescent="0.3">
      <c r="A100" s="190"/>
      <c r="B100" s="22"/>
      <c r="C100" s="7"/>
      <c r="D100" s="16"/>
      <c r="E100" s="29"/>
      <c r="F100" s="29"/>
      <c r="BF100" s="7"/>
    </row>
    <row r="101" spans="1:58" x14ac:dyDescent="0.3">
      <c r="A101" s="190"/>
      <c r="B101" s="22"/>
      <c r="C101" s="7"/>
      <c r="D101" s="16"/>
      <c r="E101" s="29"/>
      <c r="F101" s="29"/>
      <c r="BF101" s="7"/>
    </row>
    <row r="102" spans="1:58" x14ac:dyDescent="0.3">
      <c r="A102" s="190"/>
      <c r="B102" s="22"/>
      <c r="C102" s="7"/>
      <c r="D102" s="16"/>
      <c r="E102" s="29"/>
      <c r="F102" s="29"/>
      <c r="BF102" s="7"/>
    </row>
    <row r="103" spans="1:58" x14ac:dyDescent="0.3">
      <c r="A103" s="190"/>
      <c r="B103" s="22"/>
      <c r="C103" s="7"/>
      <c r="D103" s="16"/>
      <c r="E103" s="29"/>
      <c r="F103" s="29"/>
      <c r="BF103" s="7"/>
    </row>
    <row r="104" spans="1:58" x14ac:dyDescent="0.3">
      <c r="A104" s="190"/>
      <c r="B104" s="22"/>
      <c r="C104" s="7"/>
      <c r="D104" s="16"/>
      <c r="E104" s="29"/>
      <c r="F104" s="29"/>
      <c r="BF104" s="7"/>
    </row>
    <row r="105" spans="1:58" x14ac:dyDescent="0.3">
      <c r="A105" s="190"/>
      <c r="B105" s="22"/>
      <c r="C105" s="7"/>
      <c r="D105" s="16"/>
      <c r="E105" s="29"/>
      <c r="F105" s="29"/>
      <c r="BF105" s="7"/>
    </row>
    <row r="106" spans="1:58" x14ac:dyDescent="0.3">
      <c r="A106" s="190"/>
      <c r="B106" s="22"/>
      <c r="C106" s="7"/>
      <c r="D106" s="16"/>
      <c r="E106" s="29"/>
      <c r="F106" s="29"/>
      <c r="BF106" s="7"/>
    </row>
    <row r="107" spans="1:58" x14ac:dyDescent="0.3">
      <c r="A107" s="190"/>
      <c r="B107" s="22"/>
      <c r="C107" s="7"/>
      <c r="D107" s="16"/>
      <c r="E107" s="29"/>
      <c r="F107" s="29"/>
      <c r="BF107" s="7"/>
    </row>
    <row r="108" spans="1:58" x14ac:dyDescent="0.3">
      <c r="A108" s="190"/>
      <c r="B108" s="22"/>
      <c r="C108" s="7"/>
      <c r="D108" s="16"/>
      <c r="E108" s="29"/>
      <c r="F108" s="29"/>
      <c r="BF108" s="7"/>
    </row>
    <row r="109" spans="1:58" x14ac:dyDescent="0.3">
      <c r="A109" s="190"/>
      <c r="B109" s="22"/>
      <c r="C109" s="7"/>
      <c r="D109" s="16"/>
      <c r="E109" s="29"/>
      <c r="F109" s="29"/>
      <c r="BF109" s="7"/>
    </row>
    <row r="110" spans="1:58" x14ac:dyDescent="0.3">
      <c r="A110" s="190"/>
      <c r="B110" s="22"/>
      <c r="C110" s="7"/>
      <c r="D110" s="16"/>
      <c r="E110" s="29"/>
      <c r="F110" s="29"/>
      <c r="BF110" s="7"/>
    </row>
    <row r="111" spans="1:58" x14ac:dyDescent="0.3">
      <c r="A111" s="190"/>
      <c r="B111" s="22"/>
      <c r="C111" s="7"/>
      <c r="D111" s="16"/>
      <c r="E111" s="29"/>
      <c r="F111" s="29"/>
      <c r="BF111" s="7"/>
    </row>
    <row r="112" spans="1:58" x14ac:dyDescent="0.3">
      <c r="A112" s="190"/>
      <c r="B112" s="22"/>
      <c r="C112" s="7"/>
      <c r="D112" s="16"/>
      <c r="E112" s="29"/>
      <c r="F112" s="29"/>
      <c r="BF112" s="7"/>
    </row>
    <row r="113" spans="1:58" x14ac:dyDescent="0.3">
      <c r="A113" s="190"/>
      <c r="B113" s="22"/>
      <c r="C113" s="7"/>
      <c r="D113" s="16"/>
      <c r="E113" s="29"/>
      <c r="F113" s="29"/>
      <c r="BF113" s="7"/>
    </row>
    <row r="114" spans="1:58" x14ac:dyDescent="0.3">
      <c r="A114" s="190"/>
      <c r="B114" s="22"/>
      <c r="C114" s="7"/>
      <c r="D114" s="16"/>
      <c r="E114" s="29"/>
      <c r="F114" s="29"/>
      <c r="BF114" s="7"/>
    </row>
    <row r="115" spans="1:58" x14ac:dyDescent="0.3">
      <c r="A115" s="190"/>
      <c r="B115" s="22"/>
      <c r="C115" s="7"/>
      <c r="D115" s="16"/>
      <c r="E115" s="29"/>
      <c r="F115" s="29"/>
      <c r="BF115" s="7"/>
    </row>
    <row r="116" spans="1:58" x14ac:dyDescent="0.3">
      <c r="A116" s="190"/>
      <c r="B116" s="22"/>
      <c r="C116" s="7"/>
      <c r="D116" s="16"/>
      <c r="E116" s="29"/>
      <c r="F116" s="29"/>
      <c r="BF116" s="7"/>
    </row>
    <row r="117" spans="1:58" x14ac:dyDescent="0.3">
      <c r="A117" s="190"/>
      <c r="B117" s="22"/>
      <c r="C117" s="7"/>
      <c r="D117" s="16"/>
      <c r="E117" s="29"/>
      <c r="F117" s="29"/>
      <c r="BF117" s="7"/>
    </row>
    <row r="118" spans="1:58" x14ac:dyDescent="0.3">
      <c r="A118" s="190"/>
      <c r="B118" s="22"/>
      <c r="C118" s="7"/>
      <c r="D118" s="16"/>
      <c r="E118" s="29"/>
      <c r="F118" s="29"/>
      <c r="BF118" s="7"/>
    </row>
    <row r="119" spans="1:58" x14ac:dyDescent="0.3">
      <c r="A119" s="190"/>
      <c r="B119" s="22"/>
      <c r="C119" s="7"/>
      <c r="D119" s="16"/>
      <c r="E119" s="29"/>
      <c r="F119" s="29"/>
      <c r="BF119" s="7"/>
    </row>
    <row r="120" spans="1:58" x14ac:dyDescent="0.3">
      <c r="A120" s="190"/>
      <c r="B120" s="22"/>
      <c r="C120" s="7"/>
      <c r="D120" s="16"/>
      <c r="E120" s="29"/>
      <c r="F120" s="29"/>
      <c r="BF120" s="7"/>
    </row>
    <row r="121" spans="1:58" x14ac:dyDescent="0.3">
      <c r="A121" s="190"/>
      <c r="B121" s="22"/>
      <c r="C121" s="7"/>
      <c r="D121" s="16"/>
      <c r="E121" s="29"/>
      <c r="F121" s="29"/>
      <c r="BF121" s="7"/>
    </row>
    <row r="122" spans="1:58" x14ac:dyDescent="0.3">
      <c r="A122" s="190"/>
      <c r="B122" s="22"/>
      <c r="C122" s="7"/>
      <c r="D122" s="16"/>
      <c r="E122" s="29"/>
      <c r="F122" s="29"/>
      <c r="BF122" s="7"/>
    </row>
    <row r="123" spans="1:58" x14ac:dyDescent="0.3">
      <c r="A123" s="190"/>
      <c r="B123" s="22"/>
      <c r="C123" s="7"/>
      <c r="D123" s="16"/>
      <c r="E123" s="29"/>
      <c r="F123" s="29"/>
      <c r="BF123" s="7"/>
    </row>
    <row r="124" spans="1:58" x14ac:dyDescent="0.3">
      <c r="A124" s="190"/>
      <c r="B124" s="22"/>
      <c r="C124" s="7"/>
      <c r="D124" s="16"/>
      <c r="E124" s="29"/>
      <c r="F124" s="29"/>
      <c r="BF124" s="7"/>
    </row>
    <row r="125" spans="1:58" x14ac:dyDescent="0.3">
      <c r="A125" s="190"/>
      <c r="B125" s="22"/>
      <c r="C125" s="7"/>
      <c r="D125" s="16"/>
      <c r="E125" s="29"/>
      <c r="F125" s="29"/>
      <c r="BF125" s="7"/>
    </row>
    <row r="126" spans="1:58" x14ac:dyDescent="0.3">
      <c r="A126" s="190"/>
      <c r="B126" s="22"/>
      <c r="C126" s="7"/>
      <c r="D126" s="16"/>
      <c r="E126" s="29"/>
      <c r="F126" s="29"/>
      <c r="BF126" s="7"/>
    </row>
    <row r="127" spans="1:58" x14ac:dyDescent="0.3">
      <c r="A127" s="190"/>
      <c r="B127" s="22"/>
      <c r="C127" s="7"/>
      <c r="D127" s="16"/>
      <c r="E127" s="29"/>
      <c r="F127" s="29"/>
      <c r="BF127" s="7"/>
    </row>
    <row r="128" spans="1:58" x14ac:dyDescent="0.3">
      <c r="A128" s="190"/>
      <c r="B128" s="22"/>
      <c r="C128" s="7"/>
      <c r="D128" s="16"/>
      <c r="E128" s="29"/>
      <c r="F128" s="29"/>
      <c r="BF128" s="7"/>
    </row>
    <row r="129" spans="1:58" x14ac:dyDescent="0.3">
      <c r="A129" s="190"/>
      <c r="B129" s="22"/>
      <c r="C129" s="7"/>
      <c r="D129" s="16"/>
      <c r="E129" s="29"/>
      <c r="F129" s="29"/>
      <c r="BF129" s="7"/>
    </row>
    <row r="130" spans="1:58" x14ac:dyDescent="0.3">
      <c r="A130" s="190"/>
      <c r="B130" s="22"/>
      <c r="C130" s="7"/>
      <c r="D130" s="16"/>
      <c r="E130" s="29"/>
      <c r="F130" s="29"/>
      <c r="BF130" s="7"/>
    </row>
    <row r="131" spans="1:58" x14ac:dyDescent="0.3">
      <c r="A131" s="190"/>
      <c r="B131" s="22"/>
      <c r="C131" s="7"/>
      <c r="D131" s="16"/>
      <c r="E131" s="29"/>
      <c r="F131" s="29"/>
      <c r="BF131" s="7"/>
    </row>
    <row r="132" spans="1:58" x14ac:dyDescent="0.3">
      <c r="A132" s="190"/>
      <c r="B132" s="22"/>
      <c r="C132" s="7"/>
      <c r="D132" s="16"/>
      <c r="E132" s="29"/>
      <c r="F132" s="29"/>
      <c r="BF132" s="7"/>
    </row>
    <row r="133" spans="1:58" x14ac:dyDescent="0.3">
      <c r="A133" s="190"/>
      <c r="B133" s="22"/>
      <c r="C133" s="7"/>
      <c r="D133" s="16"/>
      <c r="E133" s="29"/>
      <c r="F133" s="29"/>
      <c r="BF133" s="7"/>
    </row>
    <row r="134" spans="1:58" x14ac:dyDescent="0.3">
      <c r="A134" s="190"/>
      <c r="B134" s="22"/>
      <c r="C134" s="7"/>
      <c r="D134" s="16"/>
      <c r="E134" s="29"/>
      <c r="F134" s="29"/>
      <c r="BF134" s="7"/>
    </row>
    <row r="135" spans="1:58" x14ac:dyDescent="0.3">
      <c r="A135" s="190"/>
      <c r="B135" s="22"/>
      <c r="C135" s="7"/>
      <c r="D135" s="16"/>
      <c r="E135" s="29"/>
      <c r="F135" s="29"/>
      <c r="BF135" s="7"/>
    </row>
    <row r="136" spans="1:58" x14ac:dyDescent="0.3">
      <c r="A136" s="190"/>
      <c r="B136" s="22"/>
      <c r="C136" s="7"/>
      <c r="D136" s="16"/>
      <c r="E136" s="29"/>
      <c r="F136" s="29"/>
      <c r="BF136" s="7"/>
    </row>
    <row r="137" spans="1:58" x14ac:dyDescent="0.3">
      <c r="A137" s="190"/>
      <c r="B137" s="22"/>
      <c r="C137" s="7"/>
      <c r="D137" s="16"/>
      <c r="E137" s="29"/>
      <c r="F137" s="29"/>
      <c r="BF137" s="7"/>
    </row>
    <row r="138" spans="1:58" x14ac:dyDescent="0.3">
      <c r="A138" s="190"/>
      <c r="B138" s="22"/>
      <c r="C138" s="7"/>
      <c r="D138" s="16"/>
      <c r="E138" s="29"/>
      <c r="F138" s="29"/>
      <c r="BF138" s="7"/>
    </row>
    <row r="139" spans="1:58" x14ac:dyDescent="0.3">
      <c r="A139" s="190"/>
      <c r="B139" s="22"/>
      <c r="C139" s="7"/>
      <c r="D139" s="16"/>
      <c r="E139" s="29"/>
      <c r="F139" s="29"/>
      <c r="BF139" s="7"/>
    </row>
    <row r="140" spans="1:58" x14ac:dyDescent="0.3">
      <c r="A140" s="190"/>
      <c r="B140" s="22"/>
      <c r="C140" s="7"/>
      <c r="D140" s="16"/>
      <c r="E140" s="29"/>
      <c r="F140" s="29"/>
      <c r="BF140" s="7"/>
    </row>
    <row r="141" spans="1:58" x14ac:dyDescent="0.3">
      <c r="A141" s="190"/>
      <c r="B141" s="22"/>
      <c r="C141" s="7"/>
      <c r="D141" s="16"/>
      <c r="E141" s="29"/>
      <c r="F141" s="29"/>
      <c r="BF141" s="7"/>
    </row>
    <row r="142" spans="1:58" x14ac:dyDescent="0.3">
      <c r="A142" s="190"/>
      <c r="B142" s="22"/>
      <c r="C142" s="7"/>
      <c r="D142" s="16"/>
      <c r="E142" s="29"/>
      <c r="F142" s="29"/>
      <c r="BF142" s="7"/>
    </row>
    <row r="143" spans="1:58" x14ac:dyDescent="0.3">
      <c r="A143" s="190"/>
      <c r="B143" s="22"/>
      <c r="C143" s="7"/>
      <c r="D143" s="16"/>
      <c r="E143" s="29"/>
      <c r="F143" s="29"/>
      <c r="BF143" s="7"/>
    </row>
    <row r="144" spans="1:58" x14ac:dyDescent="0.3">
      <c r="A144" s="190"/>
      <c r="B144" s="22"/>
      <c r="C144" s="7"/>
      <c r="D144" s="16"/>
      <c r="E144" s="29"/>
      <c r="F144" s="29"/>
      <c r="BF144" s="7"/>
    </row>
    <row r="145" spans="1:58" x14ac:dyDescent="0.3">
      <c r="A145" s="190"/>
      <c r="B145" s="22"/>
      <c r="C145" s="7"/>
      <c r="D145" s="16"/>
      <c r="E145" s="29"/>
      <c r="F145" s="29"/>
      <c r="BF145" s="7"/>
    </row>
    <row r="146" spans="1:58" x14ac:dyDescent="0.3">
      <c r="A146" s="190"/>
      <c r="B146" s="22"/>
      <c r="C146" s="7"/>
      <c r="D146" s="16"/>
      <c r="E146" s="29"/>
      <c r="F146" s="29"/>
      <c r="BF146" s="7"/>
    </row>
    <row r="147" spans="1:58" x14ac:dyDescent="0.3">
      <c r="A147" s="190"/>
      <c r="B147" s="22"/>
      <c r="C147" s="7"/>
      <c r="D147" s="16"/>
      <c r="E147" s="29"/>
      <c r="F147" s="29"/>
      <c r="BF147" s="7"/>
    </row>
    <row r="148" spans="1:58" x14ac:dyDescent="0.3">
      <c r="A148" s="190"/>
      <c r="B148" s="22"/>
      <c r="C148" s="7"/>
      <c r="D148" s="16"/>
      <c r="E148" s="29"/>
      <c r="F148" s="29"/>
      <c r="BF148" s="7"/>
    </row>
    <row r="149" spans="1:58" x14ac:dyDescent="0.3">
      <c r="A149" s="190"/>
      <c r="B149" s="22"/>
      <c r="C149" s="7"/>
      <c r="D149" s="16"/>
      <c r="E149" s="29"/>
      <c r="F149" s="29"/>
      <c r="BF149" s="7"/>
    </row>
    <row r="150" spans="1:58" x14ac:dyDescent="0.3">
      <c r="A150" s="190"/>
      <c r="B150" s="22"/>
      <c r="C150" s="7"/>
      <c r="D150" s="16"/>
      <c r="E150" s="29"/>
      <c r="F150" s="29"/>
      <c r="BF150" s="7"/>
    </row>
    <row r="151" spans="1:58" x14ac:dyDescent="0.3">
      <c r="A151" s="190"/>
      <c r="B151" s="22"/>
      <c r="C151" s="7"/>
      <c r="D151" s="16"/>
      <c r="E151" s="29"/>
      <c r="F151" s="29"/>
      <c r="BF151" s="7"/>
    </row>
    <row r="152" spans="1:58" x14ac:dyDescent="0.3">
      <c r="A152" s="190"/>
      <c r="B152" s="22"/>
      <c r="C152" s="7"/>
      <c r="D152" s="16"/>
      <c r="E152" s="29"/>
      <c r="F152" s="29"/>
      <c r="BF152" s="7"/>
    </row>
    <row r="153" spans="1:58" x14ac:dyDescent="0.3">
      <c r="A153" s="190"/>
      <c r="B153" s="22"/>
      <c r="C153" s="7"/>
      <c r="D153" s="16"/>
      <c r="E153" s="29"/>
      <c r="F153" s="29"/>
      <c r="BF153" s="7"/>
    </row>
    <row r="154" spans="1:58" x14ac:dyDescent="0.3">
      <c r="A154" s="190"/>
      <c r="B154" s="22"/>
      <c r="C154" s="7"/>
      <c r="D154" s="16"/>
      <c r="E154" s="29"/>
      <c r="F154" s="29"/>
      <c r="BF154" s="7"/>
    </row>
    <row r="155" spans="1:58" x14ac:dyDescent="0.3">
      <c r="A155" s="190"/>
      <c r="B155" s="22"/>
      <c r="C155" s="7"/>
      <c r="D155" s="16"/>
      <c r="E155" s="29"/>
      <c r="F155" s="29"/>
      <c r="BF155" s="7"/>
    </row>
    <row r="156" spans="1:58" x14ac:dyDescent="0.3">
      <c r="A156" s="190"/>
      <c r="B156" s="22"/>
      <c r="C156" s="7"/>
      <c r="D156" s="16"/>
      <c r="E156" s="29"/>
      <c r="F156" s="29"/>
      <c r="BF156" s="7"/>
    </row>
    <row r="157" spans="1:58" x14ac:dyDescent="0.3">
      <c r="A157" s="190"/>
      <c r="B157" s="22"/>
      <c r="C157" s="7"/>
      <c r="D157" s="16"/>
      <c r="E157" s="29"/>
      <c r="F157" s="29"/>
      <c r="BF157" s="7"/>
    </row>
    <row r="158" spans="1:58" x14ac:dyDescent="0.3">
      <c r="A158" s="190"/>
      <c r="B158" s="22"/>
      <c r="C158" s="7"/>
      <c r="D158" s="16"/>
      <c r="E158" s="29"/>
      <c r="F158" s="29"/>
      <c r="BF158" s="7"/>
    </row>
    <row r="159" spans="1:58" x14ac:dyDescent="0.3">
      <c r="A159" s="190"/>
      <c r="B159" s="22"/>
      <c r="C159" s="7"/>
      <c r="D159" s="16"/>
      <c r="E159" s="29"/>
      <c r="F159" s="29"/>
      <c r="BF159" s="7"/>
    </row>
    <row r="160" spans="1:58" x14ac:dyDescent="0.3">
      <c r="A160" s="190"/>
      <c r="B160" s="22"/>
      <c r="C160" s="7"/>
      <c r="D160" s="16"/>
      <c r="E160" s="29"/>
      <c r="F160" s="29"/>
      <c r="BF160" s="7"/>
    </row>
    <row r="161" spans="1:58" x14ac:dyDescent="0.3">
      <c r="A161" s="190"/>
      <c r="B161" s="22"/>
      <c r="C161" s="7"/>
      <c r="D161" s="16"/>
      <c r="E161" s="29"/>
      <c r="F161" s="29"/>
      <c r="BF161" s="7"/>
    </row>
    <row r="162" spans="1:58" x14ac:dyDescent="0.3">
      <c r="A162" s="190"/>
      <c r="B162" s="22"/>
      <c r="C162" s="7"/>
      <c r="D162" s="16"/>
      <c r="E162" s="29"/>
      <c r="F162" s="29"/>
      <c r="BF162" s="7"/>
    </row>
    <row r="163" spans="1:58" x14ac:dyDescent="0.3">
      <c r="A163" s="190"/>
      <c r="B163" s="22"/>
      <c r="C163" s="7"/>
      <c r="D163" s="16"/>
      <c r="E163" s="29"/>
      <c r="F163" s="29"/>
      <c r="BF163" s="7"/>
    </row>
    <row r="164" spans="1:58" x14ac:dyDescent="0.3">
      <c r="A164" s="190"/>
      <c r="B164" s="22"/>
      <c r="C164" s="7"/>
      <c r="D164" s="16"/>
      <c r="E164" s="29"/>
      <c r="F164" s="29"/>
      <c r="BF164" s="7"/>
    </row>
    <row r="165" spans="1:58" x14ac:dyDescent="0.3">
      <c r="A165" s="190"/>
      <c r="B165" s="22"/>
      <c r="C165" s="7"/>
      <c r="D165" s="16"/>
      <c r="E165" s="29"/>
      <c r="F165" s="29"/>
      <c r="BF165" s="7"/>
    </row>
    <row r="166" spans="1:58" x14ac:dyDescent="0.3">
      <c r="A166" s="190"/>
      <c r="B166" s="22"/>
      <c r="C166" s="7"/>
      <c r="D166" s="16"/>
      <c r="E166" s="29"/>
      <c r="F166" s="29"/>
      <c r="BF166" s="7"/>
    </row>
    <row r="167" spans="1:58" x14ac:dyDescent="0.3">
      <c r="A167" s="190"/>
      <c r="B167" s="22"/>
      <c r="C167" s="7"/>
      <c r="D167" s="16"/>
      <c r="E167" s="29"/>
      <c r="F167" s="29"/>
      <c r="BF167" s="7"/>
    </row>
    <row r="168" spans="1:58" x14ac:dyDescent="0.3">
      <c r="A168" s="190"/>
      <c r="B168" s="22"/>
      <c r="C168" s="7"/>
      <c r="D168" s="16"/>
      <c r="E168" s="29"/>
      <c r="F168" s="29"/>
      <c r="BF168" s="7"/>
    </row>
    <row r="169" spans="1:58" x14ac:dyDescent="0.3">
      <c r="A169" s="190"/>
      <c r="B169" s="22"/>
      <c r="C169" s="7"/>
      <c r="D169" s="16"/>
      <c r="E169" s="29"/>
      <c r="F169" s="29"/>
      <c r="BF169" s="7"/>
    </row>
    <row r="170" spans="1:58" x14ac:dyDescent="0.3">
      <c r="A170" s="190"/>
      <c r="B170" s="22"/>
      <c r="C170" s="7"/>
      <c r="D170" s="16"/>
      <c r="E170" s="29"/>
      <c r="F170" s="29"/>
      <c r="BF170" s="7"/>
    </row>
    <row r="171" spans="1:58" x14ac:dyDescent="0.3">
      <c r="A171" s="190"/>
      <c r="B171" s="22"/>
      <c r="C171" s="7"/>
      <c r="D171" s="16"/>
      <c r="E171" s="29"/>
      <c r="F171" s="29"/>
      <c r="BF171" s="7"/>
    </row>
    <row r="172" spans="1:58" x14ac:dyDescent="0.3">
      <c r="A172" s="190"/>
      <c r="B172" s="22"/>
      <c r="C172" s="7"/>
      <c r="D172" s="16"/>
      <c r="E172" s="29"/>
      <c r="F172" s="29"/>
      <c r="BF172" s="7"/>
    </row>
    <row r="173" spans="1:58" x14ac:dyDescent="0.3">
      <c r="A173" s="190"/>
      <c r="B173" s="22"/>
      <c r="C173" s="7"/>
      <c r="D173" s="16"/>
      <c r="E173" s="29"/>
      <c r="F173" s="29"/>
      <c r="BF173" s="7"/>
    </row>
    <row r="174" spans="1:58" x14ac:dyDescent="0.3">
      <c r="A174" s="190"/>
      <c r="B174" s="22"/>
      <c r="C174" s="7"/>
      <c r="D174" s="16"/>
      <c r="E174" s="29"/>
      <c r="F174" s="29"/>
      <c r="BF174" s="7"/>
    </row>
    <row r="175" spans="1:58" x14ac:dyDescent="0.3">
      <c r="A175" s="190"/>
      <c r="B175" s="22"/>
      <c r="C175" s="7"/>
      <c r="D175" s="16"/>
      <c r="E175" s="29"/>
      <c r="F175" s="29"/>
      <c r="BF175" s="7"/>
    </row>
    <row r="176" spans="1:58" x14ac:dyDescent="0.3">
      <c r="A176" s="190"/>
      <c r="B176" s="22"/>
      <c r="C176" s="7"/>
      <c r="D176" s="16"/>
      <c r="E176" s="29"/>
      <c r="F176" s="29"/>
      <c r="BF176" s="7"/>
    </row>
    <row r="177" spans="1:58" x14ac:dyDescent="0.3">
      <c r="A177" s="190"/>
      <c r="B177" s="22"/>
      <c r="C177" s="7"/>
      <c r="D177" s="16"/>
      <c r="E177" s="29"/>
      <c r="F177" s="29"/>
      <c r="BF177" s="7"/>
    </row>
    <row r="178" spans="1:58" x14ac:dyDescent="0.3">
      <c r="A178" s="190"/>
      <c r="B178" s="22"/>
      <c r="C178" s="7"/>
      <c r="D178" s="16"/>
      <c r="E178" s="29"/>
      <c r="F178" s="29"/>
      <c r="BF178" s="7"/>
    </row>
    <row r="179" spans="1:58" x14ac:dyDescent="0.3">
      <c r="A179" s="190"/>
      <c r="B179" s="22"/>
      <c r="C179" s="7"/>
      <c r="D179" s="16"/>
      <c r="E179" s="29"/>
      <c r="F179" s="29"/>
      <c r="BF179" s="7"/>
    </row>
    <row r="180" spans="1:58" x14ac:dyDescent="0.3">
      <c r="A180" s="190"/>
      <c r="B180" s="22"/>
      <c r="C180" s="7"/>
      <c r="D180" s="16"/>
      <c r="E180" s="29"/>
      <c r="F180" s="29"/>
      <c r="BF180" s="7"/>
    </row>
    <row r="181" spans="1:58" x14ac:dyDescent="0.3">
      <c r="A181" s="190"/>
      <c r="B181" s="22"/>
      <c r="C181" s="7"/>
      <c r="D181" s="16"/>
      <c r="E181" s="29"/>
      <c r="F181" s="29"/>
      <c r="BF181" s="7"/>
    </row>
    <row r="182" spans="1:58" x14ac:dyDescent="0.3">
      <c r="A182" s="190"/>
      <c r="B182" s="22"/>
      <c r="C182" s="7"/>
      <c r="D182" s="16"/>
      <c r="E182" s="29"/>
      <c r="F182" s="29"/>
      <c r="BF182" s="7"/>
    </row>
    <row r="183" spans="1:58" x14ac:dyDescent="0.3">
      <c r="A183" s="190"/>
      <c r="B183" s="22"/>
      <c r="C183" s="7"/>
      <c r="D183" s="16"/>
      <c r="E183" s="29"/>
      <c r="F183" s="29"/>
      <c r="BF183" s="7"/>
    </row>
    <row r="184" spans="1:58" x14ac:dyDescent="0.3">
      <c r="A184" s="190"/>
      <c r="B184" s="22"/>
      <c r="C184" s="7"/>
      <c r="D184" s="16"/>
      <c r="E184" s="29"/>
      <c r="F184" s="29"/>
      <c r="BF184" s="7"/>
    </row>
    <row r="185" spans="1:58" x14ac:dyDescent="0.3">
      <c r="A185" s="190"/>
      <c r="B185" s="22"/>
      <c r="C185" s="7"/>
      <c r="D185" s="16"/>
      <c r="E185" s="29"/>
      <c r="F185" s="29"/>
      <c r="BF185" s="7"/>
    </row>
    <row r="186" spans="1:58" x14ac:dyDescent="0.3">
      <c r="A186" s="190"/>
      <c r="B186" s="22"/>
      <c r="C186" s="7"/>
      <c r="D186" s="16"/>
      <c r="E186" s="29"/>
      <c r="F186" s="29"/>
      <c r="BF186" s="7"/>
    </row>
    <row r="187" spans="1:58" x14ac:dyDescent="0.3">
      <c r="A187" s="190"/>
      <c r="B187" s="22"/>
      <c r="C187" s="7"/>
      <c r="D187" s="16"/>
      <c r="E187" s="29"/>
      <c r="F187" s="29"/>
      <c r="BF187" s="7"/>
    </row>
    <row r="188" spans="1:58" x14ac:dyDescent="0.3">
      <c r="A188" s="190"/>
      <c r="B188" s="22"/>
      <c r="C188" s="7"/>
      <c r="D188" s="16"/>
      <c r="E188" s="29"/>
      <c r="F188" s="29"/>
      <c r="BF188" s="7"/>
    </row>
    <row r="189" spans="1:58" x14ac:dyDescent="0.3">
      <c r="A189" s="190"/>
      <c r="B189" s="22"/>
      <c r="C189" s="7"/>
      <c r="D189" s="16"/>
      <c r="E189" s="29"/>
      <c r="F189" s="29"/>
      <c r="BF189" s="7"/>
    </row>
    <row r="190" spans="1:58" x14ac:dyDescent="0.3">
      <c r="A190" s="190"/>
      <c r="B190" s="22"/>
      <c r="C190" s="7"/>
      <c r="D190" s="16"/>
      <c r="E190" s="29"/>
      <c r="F190" s="29"/>
      <c r="BF190" s="7"/>
    </row>
    <row r="191" spans="1:58" x14ac:dyDescent="0.3">
      <c r="A191" s="190"/>
      <c r="B191" s="22"/>
      <c r="C191" s="7"/>
      <c r="D191" s="16"/>
      <c r="E191" s="29"/>
      <c r="F191" s="29"/>
      <c r="BF191" s="7"/>
    </row>
    <row r="192" spans="1:58" x14ac:dyDescent="0.3">
      <c r="A192" s="190"/>
      <c r="B192" s="22"/>
      <c r="C192" s="7"/>
      <c r="D192" s="16"/>
      <c r="E192" s="29"/>
      <c r="F192" s="29"/>
      <c r="BF192" s="7"/>
    </row>
    <row r="193" spans="1:58" x14ac:dyDescent="0.3">
      <c r="A193" s="190"/>
      <c r="B193" s="22"/>
      <c r="C193" s="7"/>
      <c r="D193" s="16"/>
      <c r="E193" s="29"/>
      <c r="F193" s="29"/>
      <c r="BF193" s="7"/>
    </row>
    <row r="194" spans="1:58" x14ac:dyDescent="0.3">
      <c r="A194" s="190"/>
      <c r="B194" s="22"/>
      <c r="C194" s="7"/>
      <c r="D194" s="16"/>
      <c r="E194" s="29"/>
      <c r="F194" s="29"/>
      <c r="BF194" s="7"/>
    </row>
    <row r="195" spans="1:58" x14ac:dyDescent="0.3">
      <c r="A195" s="190"/>
      <c r="B195" s="22"/>
      <c r="C195" s="7"/>
      <c r="D195" s="16"/>
      <c r="E195" s="29"/>
      <c r="F195" s="29"/>
      <c r="BF195" s="7"/>
    </row>
    <row r="196" spans="1:58" x14ac:dyDescent="0.3">
      <c r="A196" s="190"/>
      <c r="B196" s="22"/>
      <c r="C196" s="7"/>
      <c r="D196" s="16"/>
      <c r="E196" s="29"/>
      <c r="F196" s="29"/>
      <c r="BF196" s="7"/>
    </row>
    <row r="197" spans="1:58" x14ac:dyDescent="0.3">
      <c r="A197" s="190"/>
      <c r="B197" s="22"/>
      <c r="C197" s="7"/>
      <c r="D197" s="16"/>
      <c r="E197" s="29"/>
      <c r="F197" s="29"/>
      <c r="BF197" s="7"/>
    </row>
    <row r="198" spans="1:58" x14ac:dyDescent="0.3">
      <c r="A198" s="190"/>
      <c r="B198" s="22"/>
      <c r="C198" s="7"/>
      <c r="D198" s="16"/>
      <c r="E198" s="29"/>
      <c r="F198" s="29"/>
      <c r="BF198" s="7"/>
    </row>
    <row r="199" spans="1:58" x14ac:dyDescent="0.3">
      <c r="A199" s="190"/>
      <c r="B199" s="22"/>
      <c r="C199" s="7"/>
      <c r="D199" s="16"/>
      <c r="E199" s="29"/>
      <c r="F199" s="29"/>
      <c r="BF199" s="7"/>
    </row>
    <row r="200" spans="1:58" x14ac:dyDescent="0.3">
      <c r="A200" s="190"/>
      <c r="B200" s="22"/>
      <c r="C200" s="7"/>
      <c r="D200" s="16"/>
      <c r="E200" s="29"/>
      <c r="F200" s="29"/>
      <c r="BF200" s="7"/>
    </row>
    <row r="201" spans="1:58" x14ac:dyDescent="0.3">
      <c r="A201" s="190"/>
      <c r="B201" s="22"/>
      <c r="C201" s="7"/>
      <c r="D201" s="16"/>
      <c r="E201" s="29"/>
      <c r="F201" s="29"/>
      <c r="BF201" s="7"/>
    </row>
    <row r="202" spans="1:58" x14ac:dyDescent="0.3">
      <c r="A202" s="190"/>
      <c r="B202" s="22"/>
      <c r="C202" s="7"/>
      <c r="D202" s="16"/>
      <c r="E202" s="29"/>
      <c r="F202" s="29"/>
      <c r="BF202" s="7"/>
    </row>
    <row r="203" spans="1:58" x14ac:dyDescent="0.3">
      <c r="A203" s="190"/>
      <c r="B203" s="22"/>
      <c r="C203" s="7"/>
      <c r="D203" s="16"/>
      <c r="E203" s="29"/>
      <c r="F203" s="29"/>
      <c r="BF203" s="7"/>
    </row>
    <row r="204" spans="1:58" x14ac:dyDescent="0.3">
      <c r="A204" s="190"/>
      <c r="B204" s="22"/>
      <c r="C204" s="7"/>
      <c r="D204" s="16"/>
      <c r="E204" s="29"/>
      <c r="F204" s="29"/>
      <c r="BF204" s="7"/>
    </row>
    <row r="205" spans="1:58" x14ac:dyDescent="0.3">
      <c r="A205" s="190"/>
      <c r="B205" s="22"/>
      <c r="C205" s="7"/>
      <c r="D205" s="16"/>
      <c r="E205" s="29"/>
      <c r="F205" s="29"/>
      <c r="BF205" s="7"/>
    </row>
    <row r="206" spans="1:58" x14ac:dyDescent="0.3">
      <c r="A206" s="190"/>
      <c r="B206" s="22"/>
      <c r="C206" s="7"/>
      <c r="D206" s="16"/>
      <c r="E206" s="29"/>
      <c r="F206" s="29"/>
      <c r="BF206" s="7"/>
    </row>
    <row r="207" spans="1:58" x14ac:dyDescent="0.3">
      <c r="A207" s="190"/>
      <c r="B207" s="22"/>
      <c r="C207" s="7"/>
      <c r="D207" s="16"/>
      <c r="E207" s="29"/>
      <c r="F207" s="29"/>
      <c r="BF207" s="7"/>
    </row>
    <row r="208" spans="1:58" x14ac:dyDescent="0.3">
      <c r="A208" s="190"/>
      <c r="B208" s="22"/>
      <c r="C208" s="7"/>
      <c r="D208" s="16"/>
      <c r="E208" s="29"/>
      <c r="F208" s="29"/>
      <c r="BF208" s="7"/>
    </row>
    <row r="209" spans="1:58" x14ac:dyDescent="0.3">
      <c r="A209" s="190"/>
      <c r="B209" s="22"/>
      <c r="C209" s="7"/>
      <c r="D209" s="16"/>
      <c r="E209" s="29"/>
      <c r="F209" s="29"/>
      <c r="BF209" s="7"/>
    </row>
    <row r="210" spans="1:58" x14ac:dyDescent="0.3">
      <c r="A210" s="190"/>
      <c r="B210" s="22"/>
      <c r="C210" s="7"/>
      <c r="D210" s="16"/>
      <c r="E210" s="29"/>
      <c r="F210" s="29"/>
      <c r="BF210" s="7"/>
    </row>
    <row r="211" spans="1:58" x14ac:dyDescent="0.3">
      <c r="A211" s="190"/>
      <c r="B211" s="22"/>
      <c r="C211" s="7"/>
      <c r="D211" s="16"/>
      <c r="E211" s="29"/>
      <c r="F211" s="29"/>
      <c r="BF211" s="7"/>
    </row>
    <row r="212" spans="1:58" x14ac:dyDescent="0.3">
      <c r="A212" s="190"/>
      <c r="B212" s="22"/>
      <c r="C212" s="7"/>
      <c r="D212" s="16"/>
      <c r="E212" s="29"/>
      <c r="F212" s="29"/>
      <c r="BF212" s="7"/>
    </row>
    <row r="213" spans="1:58" x14ac:dyDescent="0.3">
      <c r="A213" s="190"/>
      <c r="B213" s="22"/>
      <c r="C213" s="7"/>
      <c r="D213" s="16"/>
      <c r="E213" s="29"/>
      <c r="F213" s="29"/>
      <c r="BF213" s="7"/>
    </row>
    <row r="214" spans="1:58" x14ac:dyDescent="0.3">
      <c r="A214" s="190"/>
      <c r="B214" s="22"/>
      <c r="C214" s="7"/>
      <c r="D214" s="16"/>
      <c r="E214" s="29"/>
      <c r="F214" s="29"/>
      <c r="BF214" s="7"/>
    </row>
    <row r="215" spans="1:58" x14ac:dyDescent="0.3">
      <c r="A215" s="190"/>
      <c r="B215" s="22"/>
      <c r="C215" s="7"/>
      <c r="D215" s="16"/>
      <c r="E215" s="29"/>
      <c r="F215" s="29"/>
      <c r="BF215" s="7"/>
    </row>
    <row r="216" spans="1:58" x14ac:dyDescent="0.3">
      <c r="A216" s="190"/>
      <c r="B216" s="22"/>
      <c r="C216" s="7"/>
      <c r="D216" s="16"/>
      <c r="E216" s="29"/>
      <c r="F216" s="29"/>
      <c r="BF216" s="7"/>
    </row>
    <row r="217" spans="1:58" x14ac:dyDescent="0.3">
      <c r="A217" s="190"/>
      <c r="B217" s="22"/>
      <c r="C217" s="7"/>
      <c r="D217" s="16"/>
      <c r="E217" s="29"/>
      <c r="F217" s="29"/>
      <c r="BF217" s="7"/>
    </row>
    <row r="218" spans="1:58" x14ac:dyDescent="0.3">
      <c r="A218" s="190"/>
      <c r="B218" s="22"/>
      <c r="C218" s="7"/>
      <c r="D218" s="16"/>
      <c r="E218" s="29"/>
      <c r="F218" s="29"/>
      <c r="BF218" s="7"/>
    </row>
    <row r="219" spans="1:58" x14ac:dyDescent="0.3">
      <c r="A219" s="190"/>
      <c r="B219" s="22"/>
      <c r="C219" s="7"/>
      <c r="D219" s="16"/>
      <c r="E219" s="29"/>
      <c r="F219" s="29"/>
      <c r="BF219" s="7"/>
    </row>
    <row r="220" spans="1:58" x14ac:dyDescent="0.3">
      <c r="A220" s="190"/>
      <c r="B220" s="22"/>
      <c r="C220" s="7"/>
      <c r="D220" s="16"/>
      <c r="E220" s="29"/>
      <c r="F220" s="29"/>
      <c r="BF220" s="7"/>
    </row>
    <row r="221" spans="1:58" x14ac:dyDescent="0.3">
      <c r="A221" s="190"/>
      <c r="B221" s="22"/>
      <c r="C221" s="7"/>
      <c r="D221" s="16"/>
      <c r="E221" s="29"/>
      <c r="F221" s="29"/>
      <c r="BF221" s="7"/>
    </row>
    <row r="222" spans="1:58" x14ac:dyDescent="0.3">
      <c r="A222" s="190"/>
      <c r="B222" s="22"/>
      <c r="C222" s="7"/>
      <c r="D222" s="16"/>
      <c r="E222" s="29"/>
      <c r="F222" s="29"/>
      <c r="BF222" s="7"/>
    </row>
    <row r="223" spans="1:58" x14ac:dyDescent="0.3">
      <c r="A223" s="190"/>
      <c r="B223" s="22"/>
      <c r="C223" s="7"/>
      <c r="D223" s="16"/>
      <c r="E223" s="29"/>
      <c r="F223" s="29"/>
      <c r="BF223" s="7"/>
    </row>
    <row r="224" spans="1:58" x14ac:dyDescent="0.3">
      <c r="A224" s="190"/>
      <c r="B224" s="22"/>
      <c r="C224" s="7"/>
      <c r="D224" s="16"/>
      <c r="E224" s="29"/>
      <c r="F224" s="29"/>
      <c r="BF224" s="7"/>
    </row>
    <row r="225" spans="1:58" x14ac:dyDescent="0.3">
      <c r="A225" s="190"/>
      <c r="B225" s="22"/>
      <c r="C225" s="7"/>
      <c r="D225" s="16"/>
      <c r="E225" s="29"/>
      <c r="F225" s="29"/>
      <c r="BF225" s="7"/>
    </row>
    <row r="226" spans="1:58" x14ac:dyDescent="0.3">
      <c r="A226" s="190"/>
      <c r="B226" s="22"/>
      <c r="C226" s="7"/>
      <c r="D226" s="16"/>
      <c r="E226" s="29"/>
      <c r="F226" s="29"/>
      <c r="BF226" s="7"/>
    </row>
    <row r="227" spans="1:58" x14ac:dyDescent="0.3">
      <c r="A227" s="190"/>
      <c r="B227" s="22"/>
      <c r="C227" s="7"/>
      <c r="D227" s="16"/>
      <c r="E227" s="29"/>
      <c r="F227" s="29"/>
      <c r="BF227" s="7"/>
    </row>
    <row r="228" spans="1:58" x14ac:dyDescent="0.3">
      <c r="A228" s="190"/>
      <c r="B228" s="22"/>
      <c r="C228" s="7"/>
      <c r="D228" s="16"/>
      <c r="E228" s="29"/>
      <c r="F228" s="29"/>
      <c r="BF228" s="7"/>
    </row>
    <row r="229" spans="1:58" x14ac:dyDescent="0.3">
      <c r="A229" s="190"/>
      <c r="B229" s="22"/>
      <c r="C229" s="7"/>
      <c r="D229" s="16"/>
      <c r="E229" s="29"/>
      <c r="F229" s="29"/>
      <c r="BF229" s="7"/>
    </row>
    <row r="230" spans="1:58" x14ac:dyDescent="0.3">
      <c r="A230" s="190"/>
      <c r="B230" s="22"/>
      <c r="C230" s="7"/>
      <c r="D230" s="16"/>
      <c r="E230" s="29"/>
      <c r="F230" s="29"/>
      <c r="BF230" s="7"/>
    </row>
    <row r="231" spans="1:58" x14ac:dyDescent="0.3">
      <c r="A231" s="190"/>
      <c r="B231" s="22"/>
      <c r="C231" s="7"/>
      <c r="D231" s="16"/>
      <c r="E231" s="29"/>
      <c r="F231" s="29"/>
      <c r="BF231" s="7"/>
    </row>
    <row r="232" spans="1:58" x14ac:dyDescent="0.3">
      <c r="A232" s="190"/>
      <c r="B232" s="22"/>
      <c r="C232" s="7"/>
      <c r="D232" s="16"/>
      <c r="E232" s="29"/>
      <c r="F232" s="29"/>
      <c r="BF232" s="7"/>
    </row>
    <row r="233" spans="1:58" x14ac:dyDescent="0.3">
      <c r="A233" s="190"/>
      <c r="B233" s="22"/>
      <c r="C233" s="7"/>
      <c r="D233" s="16"/>
      <c r="E233" s="29"/>
      <c r="F233" s="29"/>
      <c r="BF233" s="7"/>
    </row>
    <row r="234" spans="1:58" x14ac:dyDescent="0.3">
      <c r="A234" s="190"/>
      <c r="B234" s="22"/>
      <c r="C234" s="7"/>
      <c r="D234" s="16"/>
      <c r="E234" s="29"/>
      <c r="F234" s="29"/>
      <c r="BF234" s="7"/>
    </row>
    <row r="235" spans="1:58" x14ac:dyDescent="0.3">
      <c r="A235" s="190"/>
      <c r="B235" s="22"/>
      <c r="C235" s="7"/>
      <c r="D235" s="16"/>
      <c r="E235" s="29"/>
      <c r="F235" s="29"/>
      <c r="BF235" s="7"/>
    </row>
    <row r="236" spans="1:58" x14ac:dyDescent="0.3">
      <c r="A236" s="190"/>
      <c r="B236" s="22"/>
      <c r="C236" s="7"/>
      <c r="D236" s="16"/>
      <c r="E236" s="29"/>
      <c r="F236" s="29"/>
      <c r="BF236" s="7"/>
    </row>
    <row r="237" spans="1:58" x14ac:dyDescent="0.3">
      <c r="A237" s="190"/>
      <c r="B237" s="22"/>
      <c r="C237" s="7"/>
      <c r="D237" s="16"/>
      <c r="E237" s="29"/>
      <c r="F237" s="29"/>
      <c r="BF237" s="7"/>
    </row>
    <row r="238" spans="1:58" x14ac:dyDescent="0.3">
      <c r="A238" s="190"/>
      <c r="B238" s="22"/>
      <c r="C238" s="7"/>
      <c r="D238" s="16"/>
      <c r="E238" s="29"/>
      <c r="F238" s="29"/>
      <c r="BF238" s="7"/>
    </row>
    <row r="239" spans="1:58" x14ac:dyDescent="0.3">
      <c r="A239" s="190"/>
      <c r="B239" s="22"/>
      <c r="C239" s="7"/>
      <c r="D239" s="16"/>
      <c r="E239" s="29"/>
      <c r="F239" s="29"/>
      <c r="BF239" s="7"/>
    </row>
    <row r="240" spans="1:58" x14ac:dyDescent="0.3">
      <c r="A240" s="190"/>
      <c r="B240" s="22"/>
      <c r="C240" s="7"/>
      <c r="D240" s="16"/>
      <c r="E240" s="29"/>
      <c r="F240" s="29"/>
      <c r="BF240" s="7"/>
    </row>
    <row r="241" spans="1:58" x14ac:dyDescent="0.3">
      <c r="A241" s="190"/>
      <c r="B241" s="22"/>
      <c r="C241" s="7"/>
      <c r="D241" s="16"/>
      <c r="E241" s="29"/>
      <c r="F241" s="29"/>
      <c r="BF241" s="7"/>
    </row>
    <row r="242" spans="1:58" x14ac:dyDescent="0.3">
      <c r="A242" s="190"/>
      <c r="B242" s="22"/>
      <c r="C242" s="7"/>
      <c r="D242" s="16"/>
      <c r="E242" s="29"/>
      <c r="F242" s="29"/>
      <c r="BF242" s="7"/>
    </row>
    <row r="243" spans="1:58" x14ac:dyDescent="0.3">
      <c r="A243" s="190"/>
      <c r="B243" s="22"/>
      <c r="C243" s="7"/>
      <c r="D243" s="16"/>
      <c r="E243" s="29"/>
      <c r="F243" s="29"/>
      <c r="BF243" s="7"/>
    </row>
    <row r="244" spans="1:58" x14ac:dyDescent="0.3">
      <c r="A244" s="190"/>
      <c r="B244" s="22"/>
      <c r="C244" s="7"/>
      <c r="D244" s="16"/>
      <c r="E244" s="29"/>
      <c r="F244" s="29"/>
      <c r="BF244" s="7"/>
    </row>
    <row r="245" spans="1:58" x14ac:dyDescent="0.3">
      <c r="A245" s="190"/>
      <c r="B245" s="22"/>
      <c r="C245" s="7"/>
      <c r="D245" s="16"/>
      <c r="E245" s="29"/>
      <c r="F245" s="29"/>
      <c r="BF245" s="7"/>
    </row>
    <row r="246" spans="1:58" x14ac:dyDescent="0.3">
      <c r="A246" s="190"/>
      <c r="B246" s="22"/>
      <c r="C246" s="7"/>
      <c r="D246" s="16"/>
      <c r="E246" s="29"/>
      <c r="F246" s="29"/>
      <c r="BF246" s="7"/>
    </row>
    <row r="247" spans="1:58" x14ac:dyDescent="0.3">
      <c r="A247" s="190"/>
      <c r="B247" s="22"/>
      <c r="C247" s="7"/>
      <c r="D247" s="16"/>
      <c r="E247" s="29"/>
      <c r="F247" s="29"/>
      <c r="BF247" s="7"/>
    </row>
    <row r="248" spans="1:58" x14ac:dyDescent="0.3">
      <c r="A248" s="190"/>
      <c r="B248" s="22"/>
      <c r="C248" s="7"/>
      <c r="D248" s="16"/>
      <c r="E248" s="29"/>
      <c r="F248" s="29"/>
      <c r="BF248" s="7"/>
    </row>
    <row r="249" spans="1:58" x14ac:dyDescent="0.3">
      <c r="A249" s="190"/>
      <c r="B249" s="22"/>
      <c r="C249" s="7"/>
      <c r="D249" s="16"/>
      <c r="E249" s="29"/>
      <c r="F249" s="29"/>
      <c r="BF249" s="7"/>
    </row>
    <row r="250" spans="1:58" x14ac:dyDescent="0.3">
      <c r="A250" s="190"/>
      <c r="B250" s="22"/>
      <c r="C250" s="7"/>
      <c r="D250" s="16"/>
      <c r="E250" s="29"/>
      <c r="F250" s="29"/>
      <c r="BF250" s="7"/>
    </row>
    <row r="251" spans="1:58" x14ac:dyDescent="0.3">
      <c r="A251" s="190"/>
      <c r="B251" s="22"/>
      <c r="C251" s="7"/>
      <c r="D251" s="16"/>
      <c r="E251" s="29"/>
      <c r="F251" s="29"/>
      <c r="BF251" s="7"/>
    </row>
    <row r="252" spans="1:58" x14ac:dyDescent="0.3">
      <c r="A252" s="190"/>
      <c r="B252" s="22"/>
      <c r="C252" s="7"/>
      <c r="D252" s="16"/>
      <c r="E252" s="29"/>
      <c r="F252" s="29"/>
      <c r="BF252" s="7"/>
    </row>
    <row r="253" spans="1:58" x14ac:dyDescent="0.3">
      <c r="A253" s="190"/>
      <c r="B253" s="22"/>
      <c r="C253" s="7"/>
      <c r="D253" s="16"/>
      <c r="E253" s="29"/>
      <c r="F253" s="29"/>
      <c r="BF253" s="7"/>
    </row>
    <row r="254" spans="1:58" x14ac:dyDescent="0.3">
      <c r="A254" s="190"/>
      <c r="B254" s="22"/>
      <c r="C254" s="7"/>
      <c r="D254" s="16"/>
      <c r="E254" s="29"/>
      <c r="F254" s="29"/>
      <c r="BF254" s="7"/>
    </row>
    <row r="255" spans="1:58" x14ac:dyDescent="0.3">
      <c r="A255" s="190"/>
      <c r="B255" s="22"/>
      <c r="C255" s="7"/>
      <c r="D255" s="16"/>
      <c r="E255" s="29"/>
      <c r="F255" s="29"/>
      <c r="BF255" s="7"/>
    </row>
    <row r="256" spans="1:58" x14ac:dyDescent="0.3">
      <c r="A256" s="190"/>
      <c r="B256" s="22"/>
      <c r="C256" s="7"/>
      <c r="D256" s="16"/>
      <c r="E256" s="29"/>
      <c r="F256" s="29"/>
      <c r="BF256" s="7"/>
    </row>
    <row r="257" spans="1:58" x14ac:dyDescent="0.3">
      <c r="A257" s="190"/>
      <c r="B257" s="22"/>
      <c r="C257" s="7"/>
      <c r="D257" s="16"/>
      <c r="E257" s="29"/>
      <c r="F257" s="29"/>
      <c r="BF257" s="7"/>
    </row>
    <row r="258" spans="1:58" x14ac:dyDescent="0.3">
      <c r="A258" s="190"/>
      <c r="B258" s="22"/>
      <c r="C258" s="7"/>
      <c r="D258" s="16"/>
      <c r="E258" s="29"/>
      <c r="F258" s="29"/>
      <c r="BF258" s="7"/>
    </row>
    <row r="259" spans="1:58" x14ac:dyDescent="0.3">
      <c r="A259" s="190"/>
      <c r="B259" s="22"/>
      <c r="C259" s="7"/>
      <c r="D259" s="16"/>
      <c r="E259" s="29"/>
      <c r="F259" s="29"/>
      <c r="BF259" s="7"/>
    </row>
    <row r="260" spans="1:58" x14ac:dyDescent="0.3">
      <c r="A260" s="190"/>
      <c r="B260" s="22"/>
      <c r="C260" s="7"/>
      <c r="D260" s="16"/>
      <c r="E260" s="29"/>
      <c r="F260" s="29"/>
      <c r="BF260" s="7"/>
    </row>
    <row r="261" spans="1:58" x14ac:dyDescent="0.3">
      <c r="A261" s="190"/>
      <c r="B261" s="22"/>
      <c r="C261" s="7"/>
      <c r="D261" s="16"/>
      <c r="E261" s="29"/>
      <c r="F261" s="29"/>
      <c r="BF261" s="7"/>
    </row>
    <row r="262" spans="1:58" x14ac:dyDescent="0.3">
      <c r="A262" s="190"/>
      <c r="B262" s="22"/>
      <c r="C262" s="7"/>
      <c r="D262" s="16"/>
      <c r="E262" s="29"/>
      <c r="F262" s="29"/>
      <c r="BF262" s="7"/>
    </row>
    <row r="263" spans="1:58" x14ac:dyDescent="0.3">
      <c r="A263" s="190"/>
      <c r="B263" s="22"/>
      <c r="C263" s="7"/>
      <c r="D263" s="16"/>
      <c r="E263" s="29"/>
      <c r="F263" s="29"/>
      <c r="BF263" s="7"/>
    </row>
    <row r="264" spans="1:58" x14ac:dyDescent="0.3">
      <c r="A264" s="190"/>
      <c r="B264" s="22"/>
      <c r="C264" s="7"/>
      <c r="D264" s="16"/>
      <c r="E264" s="29"/>
      <c r="F264" s="29"/>
      <c r="BF264" s="7"/>
    </row>
    <row r="265" spans="1:58" x14ac:dyDescent="0.3">
      <c r="A265" s="190"/>
      <c r="B265" s="22"/>
      <c r="C265" s="7"/>
      <c r="D265" s="16"/>
      <c r="E265" s="29"/>
      <c r="F265" s="29"/>
      <c r="BF265" s="7"/>
    </row>
    <row r="266" spans="1:58" x14ac:dyDescent="0.3">
      <c r="A266" s="190"/>
      <c r="B266" s="22"/>
      <c r="C266" s="7"/>
      <c r="D266" s="16"/>
      <c r="E266" s="29"/>
      <c r="F266" s="29"/>
      <c r="BF266" s="7"/>
    </row>
    <row r="267" spans="1:58" x14ac:dyDescent="0.3">
      <c r="A267" s="190"/>
      <c r="B267" s="22"/>
      <c r="C267" s="7"/>
      <c r="D267" s="16"/>
      <c r="E267" s="29"/>
      <c r="F267" s="29"/>
      <c r="BF267" s="7"/>
    </row>
    <row r="268" spans="1:58" x14ac:dyDescent="0.3">
      <c r="A268" s="190"/>
      <c r="B268" s="22"/>
      <c r="C268" s="7"/>
      <c r="D268" s="16"/>
      <c r="E268" s="29"/>
      <c r="F268" s="29"/>
      <c r="BF268" s="7"/>
    </row>
    <row r="269" spans="1:58" x14ac:dyDescent="0.3">
      <c r="A269" s="190"/>
      <c r="B269" s="22"/>
      <c r="C269" s="7"/>
      <c r="D269" s="16"/>
      <c r="E269" s="29"/>
      <c r="F269" s="29"/>
      <c r="BF269" s="7"/>
    </row>
    <row r="270" spans="1:58" x14ac:dyDescent="0.3">
      <c r="A270" s="190"/>
      <c r="B270" s="22"/>
      <c r="C270" s="7"/>
      <c r="D270" s="16"/>
      <c r="E270" s="29"/>
      <c r="F270" s="29"/>
      <c r="BF270" s="7"/>
    </row>
    <row r="271" spans="1:58" x14ac:dyDescent="0.3">
      <c r="A271" s="190"/>
      <c r="B271" s="22"/>
      <c r="C271" s="7"/>
      <c r="D271" s="16"/>
      <c r="E271" s="29"/>
      <c r="F271" s="29"/>
      <c r="BF271" s="7"/>
    </row>
    <row r="272" spans="1:58" x14ac:dyDescent="0.3">
      <c r="A272" s="190"/>
      <c r="B272" s="22"/>
      <c r="C272" s="7"/>
      <c r="D272" s="16"/>
      <c r="E272" s="29"/>
      <c r="F272" s="29"/>
      <c r="BF272" s="7"/>
    </row>
    <row r="273" spans="1:58" x14ac:dyDescent="0.3">
      <c r="A273" s="190"/>
      <c r="B273" s="22"/>
      <c r="C273" s="7"/>
      <c r="D273" s="16"/>
      <c r="E273" s="29"/>
      <c r="F273" s="29"/>
      <c r="BF273" s="7"/>
    </row>
    <row r="274" spans="1:58" x14ac:dyDescent="0.3">
      <c r="A274" s="190"/>
      <c r="B274" s="22"/>
      <c r="C274" s="7"/>
      <c r="D274" s="16"/>
      <c r="E274" s="29"/>
      <c r="F274" s="29"/>
      <c r="BF274" s="7"/>
    </row>
    <row r="275" spans="1:58" x14ac:dyDescent="0.3">
      <c r="A275" s="190"/>
      <c r="B275" s="22"/>
      <c r="C275" s="7"/>
      <c r="D275" s="16"/>
      <c r="E275" s="29"/>
      <c r="F275" s="29"/>
      <c r="BF275" s="7"/>
    </row>
    <row r="276" spans="1:58" x14ac:dyDescent="0.3">
      <c r="A276" s="190"/>
      <c r="B276" s="22"/>
      <c r="C276" s="7"/>
      <c r="D276" s="16"/>
      <c r="E276" s="29"/>
      <c r="F276" s="29"/>
      <c r="BF276" s="7"/>
    </row>
    <row r="277" spans="1:58" x14ac:dyDescent="0.3">
      <c r="A277" s="190"/>
      <c r="B277" s="22"/>
      <c r="C277" s="7"/>
      <c r="D277" s="16"/>
      <c r="E277" s="29"/>
      <c r="F277" s="29"/>
      <c r="BF277" s="7"/>
    </row>
    <row r="278" spans="1:58" x14ac:dyDescent="0.3">
      <c r="A278" s="190"/>
      <c r="B278" s="22"/>
      <c r="C278" s="7"/>
      <c r="D278" s="16"/>
      <c r="E278" s="29"/>
      <c r="F278" s="29"/>
      <c r="BF278" s="7"/>
    </row>
    <row r="279" spans="1:58" x14ac:dyDescent="0.3">
      <c r="A279" s="190"/>
      <c r="B279" s="22"/>
      <c r="C279" s="7"/>
      <c r="D279" s="16"/>
      <c r="E279" s="29"/>
      <c r="F279" s="29"/>
      <c r="BF279" s="7"/>
    </row>
    <row r="280" spans="1:58" x14ac:dyDescent="0.3">
      <c r="A280" s="190"/>
      <c r="B280" s="22"/>
      <c r="C280" s="7"/>
      <c r="D280" s="16"/>
      <c r="E280" s="29"/>
      <c r="F280" s="29"/>
      <c r="BF280" s="7"/>
    </row>
    <row r="281" spans="1:58" x14ac:dyDescent="0.3">
      <c r="A281" s="190"/>
      <c r="B281" s="22"/>
      <c r="C281" s="7"/>
      <c r="D281" s="16"/>
      <c r="E281" s="29"/>
      <c r="F281" s="29"/>
      <c r="BF281" s="7"/>
    </row>
    <row r="282" spans="1:58" x14ac:dyDescent="0.3">
      <c r="A282" s="190"/>
      <c r="B282" s="22"/>
      <c r="C282" s="7"/>
      <c r="D282" s="16"/>
      <c r="E282" s="29"/>
      <c r="F282" s="29"/>
      <c r="BF282" s="7"/>
    </row>
    <row r="283" spans="1:58" x14ac:dyDescent="0.3">
      <c r="A283" s="190"/>
      <c r="B283" s="22"/>
      <c r="C283" s="7"/>
      <c r="D283" s="16"/>
      <c r="E283" s="29"/>
      <c r="F283" s="29"/>
      <c r="BF283" s="7"/>
    </row>
    <row r="284" spans="1:58" x14ac:dyDescent="0.3">
      <c r="A284" s="190"/>
      <c r="B284" s="22"/>
      <c r="C284" s="7"/>
      <c r="D284" s="16"/>
      <c r="E284" s="29"/>
      <c r="F284" s="29"/>
      <c r="BF284" s="7"/>
    </row>
    <row r="285" spans="1:58" x14ac:dyDescent="0.3">
      <c r="A285" s="190"/>
      <c r="B285" s="22"/>
      <c r="C285" s="7"/>
      <c r="D285" s="16"/>
      <c r="E285" s="29"/>
      <c r="F285" s="29"/>
      <c r="BF285" s="7"/>
    </row>
    <row r="286" spans="1:58" x14ac:dyDescent="0.3">
      <c r="A286" s="190"/>
      <c r="B286" s="22"/>
      <c r="C286" s="7"/>
      <c r="D286" s="16"/>
      <c r="E286" s="29"/>
      <c r="F286" s="29"/>
      <c r="BF286" s="7"/>
    </row>
    <row r="287" spans="1:58" x14ac:dyDescent="0.3">
      <c r="A287" s="190"/>
      <c r="B287" s="22"/>
      <c r="C287" s="7"/>
      <c r="D287" s="16"/>
      <c r="E287" s="29"/>
      <c r="F287" s="29"/>
      <c r="BF287" s="7"/>
    </row>
    <row r="288" spans="1:58" x14ac:dyDescent="0.3">
      <c r="A288" s="190"/>
      <c r="B288" s="22"/>
      <c r="C288" s="7"/>
      <c r="D288" s="16"/>
      <c r="E288" s="29"/>
      <c r="F288" s="29"/>
      <c r="BF288" s="7"/>
    </row>
    <row r="289" spans="1:58" x14ac:dyDescent="0.3">
      <c r="A289" s="190"/>
      <c r="B289" s="22"/>
      <c r="C289" s="7"/>
      <c r="D289" s="16"/>
      <c r="E289" s="29"/>
      <c r="F289" s="29"/>
      <c r="BF289" s="7"/>
    </row>
    <row r="290" spans="1:58" x14ac:dyDescent="0.3">
      <c r="A290" s="190"/>
      <c r="B290" s="22"/>
      <c r="C290" s="7"/>
      <c r="D290" s="16"/>
      <c r="E290" s="29"/>
      <c r="F290" s="29"/>
      <c r="BF290" s="7"/>
    </row>
    <row r="291" spans="1:58" x14ac:dyDescent="0.3">
      <c r="A291" s="190"/>
      <c r="B291" s="22"/>
      <c r="C291" s="7"/>
      <c r="D291" s="16"/>
      <c r="E291" s="29"/>
      <c r="F291" s="29"/>
      <c r="BF291" s="7"/>
    </row>
    <row r="292" spans="1:58" x14ac:dyDescent="0.3">
      <c r="A292" s="190"/>
      <c r="B292" s="22"/>
      <c r="C292" s="7"/>
      <c r="D292" s="16"/>
      <c r="E292" s="29"/>
      <c r="F292" s="29"/>
      <c r="BF292" s="7"/>
    </row>
    <row r="293" spans="1:58" x14ac:dyDescent="0.3">
      <c r="A293" s="190"/>
      <c r="B293" s="22"/>
      <c r="C293" s="7"/>
      <c r="D293" s="16"/>
      <c r="E293" s="29"/>
      <c r="F293" s="29"/>
      <c r="BF293" s="7"/>
    </row>
    <row r="294" spans="1:58" x14ac:dyDescent="0.3">
      <c r="A294" s="190"/>
      <c r="B294" s="22"/>
      <c r="C294" s="7"/>
      <c r="D294" s="16"/>
      <c r="E294" s="29"/>
      <c r="F294" s="29"/>
      <c r="BF294" s="7"/>
    </row>
    <row r="295" spans="1:58" x14ac:dyDescent="0.3">
      <c r="A295" s="190"/>
      <c r="B295" s="22"/>
      <c r="C295" s="7"/>
      <c r="D295" s="16"/>
      <c r="E295" s="29"/>
      <c r="F295" s="29"/>
      <c r="BF295" s="7"/>
    </row>
    <row r="296" spans="1:58" x14ac:dyDescent="0.3">
      <c r="A296" s="190"/>
      <c r="B296" s="22"/>
      <c r="C296" s="7"/>
      <c r="D296" s="16"/>
      <c r="E296" s="29"/>
      <c r="F296" s="29"/>
      <c r="BF296" s="7"/>
    </row>
    <row r="297" spans="1:58" x14ac:dyDescent="0.3">
      <c r="A297" s="190"/>
      <c r="B297" s="22"/>
      <c r="C297" s="7"/>
      <c r="D297" s="16"/>
      <c r="E297" s="29"/>
      <c r="F297" s="29"/>
      <c r="BF297" s="7"/>
    </row>
    <row r="298" spans="1:58" x14ac:dyDescent="0.3">
      <c r="A298" s="190"/>
      <c r="B298" s="22"/>
      <c r="C298" s="7"/>
      <c r="D298" s="16"/>
      <c r="E298" s="29"/>
      <c r="F298" s="29"/>
      <c r="BF298" s="7"/>
    </row>
    <row r="299" spans="1:58" x14ac:dyDescent="0.3">
      <c r="A299" s="190"/>
      <c r="B299" s="22"/>
      <c r="C299" s="7"/>
      <c r="D299" s="16"/>
      <c r="E299" s="29"/>
      <c r="F299" s="29"/>
      <c r="BF299" s="7"/>
    </row>
    <row r="300" spans="1:58" x14ac:dyDescent="0.3">
      <c r="A300" s="190"/>
      <c r="B300" s="22"/>
      <c r="C300" s="7"/>
      <c r="D300" s="16"/>
      <c r="E300" s="29"/>
      <c r="F300" s="29"/>
      <c r="BF300" s="7"/>
    </row>
    <row r="301" spans="1:58" x14ac:dyDescent="0.3">
      <c r="A301" s="190"/>
      <c r="B301" s="22"/>
      <c r="C301" s="7"/>
      <c r="D301" s="16"/>
      <c r="E301" s="29"/>
      <c r="F301" s="29"/>
      <c r="BF301" s="7"/>
    </row>
    <row r="302" spans="1:58" x14ac:dyDescent="0.3">
      <c r="A302" s="190"/>
      <c r="B302" s="22"/>
      <c r="C302" s="7"/>
      <c r="D302" s="16"/>
      <c r="E302" s="29"/>
      <c r="F302" s="29"/>
      <c r="BF302" s="7"/>
    </row>
    <row r="303" spans="1:58" x14ac:dyDescent="0.3">
      <c r="A303" s="190"/>
      <c r="B303" s="22"/>
      <c r="C303" s="7"/>
      <c r="D303" s="16"/>
      <c r="E303" s="29"/>
      <c r="F303" s="29"/>
      <c r="BF303" s="7"/>
    </row>
    <row r="304" spans="1:58" x14ac:dyDescent="0.3">
      <c r="A304" s="190"/>
      <c r="B304" s="22"/>
      <c r="C304" s="7"/>
      <c r="D304" s="16"/>
      <c r="E304" s="29"/>
      <c r="F304" s="29"/>
      <c r="BF304" s="7"/>
    </row>
    <row r="305" spans="1:58" x14ac:dyDescent="0.3">
      <c r="A305" s="190"/>
      <c r="B305" s="22"/>
      <c r="C305" s="7"/>
      <c r="D305" s="16"/>
      <c r="E305" s="29"/>
      <c r="F305" s="29"/>
      <c r="BF305" s="7"/>
    </row>
    <row r="306" spans="1:58" x14ac:dyDescent="0.3">
      <c r="A306" s="190"/>
      <c r="B306" s="22"/>
      <c r="C306" s="7"/>
      <c r="D306" s="16"/>
      <c r="E306" s="29"/>
      <c r="F306" s="29"/>
      <c r="BF306" s="7"/>
    </row>
    <row r="307" spans="1:58" x14ac:dyDescent="0.3">
      <c r="A307" s="190"/>
      <c r="B307" s="22"/>
      <c r="C307" s="7"/>
      <c r="D307" s="16"/>
      <c r="E307" s="29"/>
      <c r="F307" s="29"/>
      <c r="BF307" s="7"/>
    </row>
    <row r="308" spans="1:58" x14ac:dyDescent="0.3">
      <c r="A308" s="190"/>
      <c r="B308" s="22"/>
      <c r="C308" s="7"/>
      <c r="D308" s="16"/>
      <c r="E308" s="29"/>
      <c r="F308" s="29"/>
      <c r="BF308" s="7"/>
    </row>
    <row r="309" spans="1:58" x14ac:dyDescent="0.3">
      <c r="A309" s="190"/>
      <c r="B309" s="22"/>
      <c r="C309" s="7"/>
      <c r="D309" s="16"/>
      <c r="E309" s="29"/>
      <c r="F309" s="29"/>
      <c r="BF309" s="7"/>
    </row>
    <row r="310" spans="1:58" x14ac:dyDescent="0.3">
      <c r="A310" s="190"/>
      <c r="B310" s="22"/>
      <c r="C310" s="7"/>
      <c r="D310" s="16"/>
      <c r="E310" s="29"/>
      <c r="F310" s="29"/>
      <c r="BF310" s="7"/>
    </row>
    <row r="311" spans="1:58" x14ac:dyDescent="0.3">
      <c r="A311" s="190"/>
      <c r="B311" s="22"/>
      <c r="C311" s="7"/>
      <c r="D311" s="16"/>
      <c r="E311" s="29"/>
      <c r="F311" s="29"/>
      <c r="BF311" s="7"/>
    </row>
    <row r="312" spans="1:58" x14ac:dyDescent="0.3">
      <c r="A312" s="190"/>
      <c r="B312" s="22"/>
      <c r="C312" s="7"/>
      <c r="D312" s="16"/>
      <c r="E312" s="29"/>
      <c r="F312" s="29"/>
      <c r="BF312" s="7"/>
    </row>
    <row r="313" spans="1:58" x14ac:dyDescent="0.3">
      <c r="A313" s="190"/>
      <c r="B313" s="22"/>
      <c r="C313" s="7"/>
      <c r="D313" s="16"/>
      <c r="E313" s="29"/>
      <c r="F313" s="29"/>
      <c r="BF313" s="7"/>
    </row>
    <row r="314" spans="1:58" x14ac:dyDescent="0.3">
      <c r="A314" s="190"/>
      <c r="B314" s="22"/>
      <c r="C314" s="7"/>
      <c r="D314" s="16"/>
      <c r="E314" s="29"/>
      <c r="F314" s="29"/>
      <c r="BF314" s="7"/>
    </row>
    <row r="315" spans="1:58" x14ac:dyDescent="0.3">
      <c r="A315" s="190"/>
      <c r="B315" s="22"/>
      <c r="C315" s="7"/>
      <c r="D315" s="16"/>
      <c r="E315" s="29"/>
      <c r="F315" s="29"/>
      <c r="BF315" s="7"/>
    </row>
    <row r="316" spans="1:58" x14ac:dyDescent="0.3">
      <c r="A316" s="190"/>
      <c r="B316" s="22"/>
      <c r="C316" s="7"/>
      <c r="D316" s="16"/>
      <c r="E316" s="29"/>
      <c r="F316" s="29"/>
      <c r="BF316" s="7"/>
    </row>
    <row r="317" spans="1:58" x14ac:dyDescent="0.3">
      <c r="A317" s="190"/>
      <c r="B317" s="22"/>
      <c r="C317" s="7"/>
      <c r="D317" s="16"/>
      <c r="E317" s="29"/>
      <c r="F317" s="29"/>
      <c r="BF317" s="7"/>
    </row>
    <row r="318" spans="1:58" x14ac:dyDescent="0.3">
      <c r="A318" s="190"/>
      <c r="B318" s="22"/>
      <c r="C318" s="7"/>
      <c r="D318" s="16"/>
      <c r="E318" s="29"/>
      <c r="F318" s="29"/>
      <c r="BF318" s="7"/>
    </row>
    <row r="319" spans="1:58" x14ac:dyDescent="0.3">
      <c r="A319" s="190"/>
      <c r="B319" s="22"/>
      <c r="C319" s="7"/>
      <c r="D319" s="16"/>
      <c r="E319" s="29"/>
      <c r="F319" s="29"/>
      <c r="BF319" s="7"/>
    </row>
    <row r="320" spans="1:58" x14ac:dyDescent="0.3">
      <c r="A320" s="190"/>
      <c r="B320" s="22"/>
      <c r="C320" s="7"/>
      <c r="D320" s="16"/>
      <c r="E320" s="29"/>
      <c r="F320" s="29"/>
      <c r="BF320" s="7"/>
    </row>
    <row r="321" spans="1:58" x14ac:dyDescent="0.3">
      <c r="A321" s="190"/>
      <c r="B321" s="22"/>
      <c r="C321" s="7"/>
      <c r="D321" s="16"/>
      <c r="E321" s="29"/>
      <c r="F321" s="29"/>
      <c r="BF321" s="7"/>
    </row>
    <row r="322" spans="1:58" x14ac:dyDescent="0.3">
      <c r="A322" s="190"/>
      <c r="B322" s="22"/>
      <c r="C322" s="7"/>
      <c r="D322" s="16"/>
      <c r="E322" s="29"/>
      <c r="F322" s="29"/>
      <c r="BF322" s="7"/>
    </row>
    <row r="323" spans="1:58" x14ac:dyDescent="0.3">
      <c r="A323" s="190"/>
      <c r="B323" s="22"/>
      <c r="C323" s="7"/>
      <c r="D323" s="16"/>
      <c r="E323" s="29"/>
      <c r="F323" s="29"/>
      <c r="BF323" s="7"/>
    </row>
    <row r="324" spans="1:58" x14ac:dyDescent="0.3">
      <c r="A324" s="190"/>
      <c r="B324" s="22"/>
      <c r="C324" s="7"/>
      <c r="D324" s="16"/>
      <c r="E324" s="29"/>
      <c r="F324" s="29"/>
      <c r="BF324" s="7"/>
    </row>
    <row r="325" spans="1:58" x14ac:dyDescent="0.3">
      <c r="A325" s="190"/>
      <c r="B325" s="22"/>
      <c r="C325" s="7"/>
      <c r="D325" s="16"/>
      <c r="E325" s="29"/>
      <c r="F325" s="29"/>
      <c r="BF325" s="7"/>
    </row>
    <row r="326" spans="1:58" x14ac:dyDescent="0.3">
      <c r="A326" s="190"/>
      <c r="B326" s="22"/>
      <c r="C326" s="7"/>
      <c r="D326" s="16"/>
      <c r="E326" s="29"/>
      <c r="F326" s="29"/>
      <c r="BF326" s="7"/>
    </row>
    <row r="327" spans="1:58" x14ac:dyDescent="0.3">
      <c r="A327" s="190"/>
      <c r="B327" s="22"/>
      <c r="C327" s="7"/>
      <c r="D327" s="16"/>
      <c r="E327" s="29"/>
      <c r="F327" s="29"/>
      <c r="BF327" s="7"/>
    </row>
    <row r="328" spans="1:58" x14ac:dyDescent="0.3">
      <c r="A328" s="190"/>
      <c r="B328" s="22"/>
      <c r="C328" s="7"/>
      <c r="D328" s="16"/>
      <c r="E328" s="29"/>
      <c r="F328" s="29"/>
      <c r="BF328" s="7"/>
    </row>
    <row r="329" spans="1:58" x14ac:dyDescent="0.3">
      <c r="A329" s="190"/>
      <c r="B329" s="22"/>
      <c r="C329" s="7"/>
      <c r="D329" s="16"/>
      <c r="E329" s="29"/>
      <c r="F329" s="29"/>
      <c r="BF329" s="7"/>
    </row>
    <row r="330" spans="1:58" x14ac:dyDescent="0.3">
      <c r="A330" s="190"/>
      <c r="B330" s="22"/>
      <c r="C330" s="7"/>
      <c r="D330" s="16"/>
      <c r="E330" s="29"/>
      <c r="F330" s="29"/>
      <c r="BF330" s="7"/>
    </row>
    <row r="331" spans="1:58" x14ac:dyDescent="0.3">
      <c r="A331" s="190"/>
      <c r="B331" s="22"/>
      <c r="C331" s="7"/>
      <c r="D331" s="16"/>
      <c r="E331" s="29"/>
      <c r="F331" s="29"/>
      <c r="BF331" s="7"/>
    </row>
    <row r="332" spans="1:58" x14ac:dyDescent="0.3">
      <c r="A332" s="190"/>
      <c r="B332" s="22"/>
      <c r="C332" s="7"/>
      <c r="D332" s="16"/>
      <c r="E332" s="29"/>
      <c r="F332" s="29"/>
      <c r="BF332" s="7"/>
    </row>
    <row r="333" spans="1:58" x14ac:dyDescent="0.3">
      <c r="A333" s="190"/>
      <c r="B333" s="22"/>
      <c r="C333" s="7"/>
      <c r="D333" s="16"/>
      <c r="E333" s="29"/>
      <c r="F333" s="29"/>
      <c r="BF333" s="7"/>
    </row>
    <row r="334" spans="1:58" x14ac:dyDescent="0.3">
      <c r="A334" s="190"/>
      <c r="B334" s="22"/>
      <c r="C334" s="7"/>
      <c r="D334" s="16"/>
      <c r="E334" s="29"/>
      <c r="F334" s="29"/>
      <c r="BF334" s="7"/>
    </row>
    <row r="335" spans="1:58" x14ac:dyDescent="0.3">
      <c r="A335" s="190"/>
      <c r="B335" s="22"/>
      <c r="C335" s="7"/>
      <c r="D335" s="16"/>
      <c r="E335" s="29"/>
      <c r="F335" s="29"/>
      <c r="BF335" s="7"/>
    </row>
    <row r="336" spans="1:58" x14ac:dyDescent="0.3">
      <c r="A336" s="190"/>
      <c r="B336" s="22"/>
      <c r="C336" s="7"/>
      <c r="D336" s="16"/>
      <c r="E336" s="29"/>
      <c r="F336" s="29"/>
      <c r="BF336" s="7"/>
    </row>
    <row r="337" spans="1:58" x14ac:dyDescent="0.3">
      <c r="A337" s="190"/>
      <c r="B337" s="22"/>
      <c r="C337" s="7"/>
      <c r="D337" s="16"/>
      <c r="E337" s="29"/>
      <c r="F337" s="29"/>
      <c r="BF337" s="7"/>
    </row>
    <row r="338" spans="1:58" x14ac:dyDescent="0.3">
      <c r="A338" s="190"/>
      <c r="B338" s="22"/>
      <c r="C338" s="7"/>
      <c r="D338" s="16"/>
      <c r="E338" s="29"/>
      <c r="F338" s="29"/>
      <c r="BF338" s="7"/>
    </row>
    <row r="339" spans="1:58" x14ac:dyDescent="0.3">
      <c r="A339" s="190"/>
      <c r="B339" s="22"/>
      <c r="C339" s="7"/>
      <c r="D339" s="16"/>
      <c r="E339" s="29"/>
      <c r="F339" s="29"/>
      <c r="BF339" s="7"/>
    </row>
    <row r="340" spans="1:58" x14ac:dyDescent="0.3">
      <c r="A340" s="190"/>
      <c r="B340" s="22"/>
      <c r="C340" s="7"/>
      <c r="D340" s="16"/>
      <c r="E340" s="29"/>
      <c r="F340" s="29"/>
      <c r="BF340" s="7"/>
    </row>
    <row r="341" spans="1:58" x14ac:dyDescent="0.3">
      <c r="A341" s="190"/>
      <c r="B341" s="22"/>
      <c r="C341" s="7"/>
      <c r="D341" s="16"/>
      <c r="E341" s="29"/>
      <c r="F341" s="29"/>
      <c r="BF341" s="7"/>
    </row>
    <row r="342" spans="1:58" x14ac:dyDescent="0.3">
      <c r="A342" s="190"/>
      <c r="B342" s="22"/>
      <c r="C342" s="7"/>
      <c r="D342" s="16"/>
      <c r="E342" s="29"/>
      <c r="F342" s="29"/>
      <c r="BF342" s="7"/>
    </row>
    <row r="343" spans="1:58" x14ac:dyDescent="0.3">
      <c r="A343" s="190"/>
      <c r="B343" s="22"/>
      <c r="C343" s="7"/>
      <c r="D343" s="16"/>
      <c r="E343" s="29"/>
      <c r="F343" s="29"/>
      <c r="BF343" s="7"/>
    </row>
    <row r="344" spans="1:58" x14ac:dyDescent="0.3">
      <c r="A344" s="190"/>
      <c r="B344" s="22"/>
      <c r="C344" s="7"/>
      <c r="D344" s="16"/>
      <c r="E344" s="29"/>
      <c r="F344" s="29"/>
      <c r="BF344" s="7"/>
    </row>
    <row r="345" spans="1:58" x14ac:dyDescent="0.3">
      <c r="A345" s="190"/>
      <c r="B345" s="22"/>
      <c r="C345" s="7"/>
      <c r="D345" s="16"/>
      <c r="E345" s="29"/>
      <c r="F345" s="29"/>
      <c r="BF345" s="7"/>
    </row>
    <row r="346" spans="1:58" x14ac:dyDescent="0.3">
      <c r="A346" s="190"/>
      <c r="B346" s="22"/>
      <c r="C346" s="7"/>
      <c r="D346" s="16"/>
      <c r="E346" s="29"/>
      <c r="F346" s="29"/>
      <c r="BF346" s="7"/>
    </row>
    <row r="347" spans="1:58" x14ac:dyDescent="0.3">
      <c r="A347" s="190"/>
      <c r="B347" s="22"/>
      <c r="C347" s="7"/>
      <c r="D347" s="16"/>
      <c r="E347" s="29"/>
      <c r="F347" s="29"/>
      <c r="BF347" s="7"/>
    </row>
    <row r="348" spans="1:58" x14ac:dyDescent="0.3">
      <c r="A348" s="190"/>
      <c r="B348" s="22"/>
      <c r="C348" s="7"/>
      <c r="D348" s="16"/>
      <c r="E348" s="29"/>
      <c r="F348" s="29"/>
      <c r="BF348" s="7"/>
    </row>
    <row r="349" spans="1:58" x14ac:dyDescent="0.3">
      <c r="A349" s="190"/>
      <c r="B349" s="22"/>
      <c r="C349" s="7"/>
      <c r="D349" s="16"/>
      <c r="E349" s="29"/>
      <c r="F349" s="29"/>
      <c r="BF349" s="7"/>
    </row>
    <row r="350" spans="1:58" x14ac:dyDescent="0.3">
      <c r="A350" s="190"/>
      <c r="B350" s="22"/>
      <c r="C350" s="7"/>
      <c r="D350" s="16"/>
      <c r="E350" s="29"/>
      <c r="F350" s="29"/>
      <c r="BF350" s="7"/>
    </row>
    <row r="351" spans="1:58" x14ac:dyDescent="0.3">
      <c r="A351" s="190"/>
      <c r="B351" s="22"/>
      <c r="C351" s="7"/>
      <c r="D351" s="16"/>
      <c r="E351" s="29"/>
      <c r="F351" s="29"/>
      <c r="BF351" s="7"/>
    </row>
    <row r="352" spans="1:58" x14ac:dyDescent="0.3">
      <c r="A352" s="190"/>
      <c r="B352" s="22"/>
      <c r="C352" s="7"/>
      <c r="D352" s="16"/>
      <c r="E352" s="29"/>
      <c r="F352" s="29"/>
      <c r="BF352" s="7"/>
    </row>
    <row r="353" spans="1:58" x14ac:dyDescent="0.3">
      <c r="A353" s="190"/>
      <c r="B353" s="22"/>
      <c r="C353" s="7"/>
      <c r="D353" s="16"/>
      <c r="E353" s="29"/>
      <c r="F353" s="29"/>
      <c r="BF353" s="7"/>
    </row>
    <row r="354" spans="1:58" x14ac:dyDescent="0.3">
      <c r="A354" s="190"/>
      <c r="B354" s="22"/>
      <c r="C354" s="7"/>
      <c r="D354" s="16"/>
      <c r="E354" s="29"/>
      <c r="F354" s="29"/>
      <c r="BF354" s="7"/>
    </row>
    <row r="355" spans="1:58" x14ac:dyDescent="0.3">
      <c r="A355" s="190"/>
      <c r="B355" s="22"/>
      <c r="C355" s="7"/>
      <c r="D355" s="16"/>
      <c r="E355" s="29"/>
      <c r="F355" s="29"/>
      <c r="BF355" s="7"/>
    </row>
    <row r="356" spans="1:58" x14ac:dyDescent="0.3">
      <c r="A356" s="190"/>
      <c r="B356" s="22"/>
      <c r="C356" s="7"/>
      <c r="D356" s="16"/>
      <c r="E356" s="29"/>
      <c r="F356" s="29"/>
      <c r="BF356" s="7"/>
    </row>
    <row r="357" spans="1:58" x14ac:dyDescent="0.3">
      <c r="A357" s="190"/>
      <c r="B357" s="22"/>
      <c r="C357" s="7"/>
      <c r="D357" s="16"/>
      <c r="E357" s="29"/>
      <c r="F357" s="29"/>
      <c r="BF357" s="7"/>
    </row>
    <row r="358" spans="1:58" x14ac:dyDescent="0.3">
      <c r="A358" s="190"/>
      <c r="B358" s="22"/>
      <c r="C358" s="7"/>
      <c r="D358" s="16"/>
      <c r="E358" s="29"/>
      <c r="F358" s="29"/>
      <c r="BF358" s="7"/>
    </row>
    <row r="359" spans="1:58" x14ac:dyDescent="0.3">
      <c r="A359" s="190"/>
      <c r="B359" s="22"/>
      <c r="C359" s="7"/>
      <c r="D359" s="16"/>
      <c r="E359" s="29"/>
      <c r="F359" s="29"/>
      <c r="BF359" s="7"/>
    </row>
    <row r="360" spans="1:58" x14ac:dyDescent="0.3">
      <c r="A360" s="190"/>
      <c r="B360" s="22"/>
      <c r="C360" s="7"/>
      <c r="D360" s="16"/>
      <c r="E360" s="29"/>
      <c r="F360" s="29"/>
      <c r="BF360" s="7"/>
    </row>
    <row r="361" spans="1:58" x14ac:dyDescent="0.3">
      <c r="A361" s="190"/>
      <c r="B361" s="22"/>
      <c r="C361" s="7"/>
      <c r="D361" s="16"/>
      <c r="E361" s="29"/>
      <c r="F361" s="29"/>
      <c r="BF361" s="7"/>
    </row>
    <row r="362" spans="1:58" x14ac:dyDescent="0.3">
      <c r="A362" s="190"/>
      <c r="B362" s="22"/>
      <c r="C362" s="7"/>
      <c r="D362" s="16"/>
      <c r="E362" s="29"/>
      <c r="F362" s="29"/>
      <c r="BF362" s="7"/>
    </row>
    <row r="363" spans="1:58" x14ac:dyDescent="0.3">
      <c r="A363" s="190"/>
      <c r="B363" s="22"/>
      <c r="C363" s="7"/>
      <c r="D363" s="16"/>
      <c r="E363" s="29"/>
      <c r="F363" s="29"/>
      <c r="BF363" s="7"/>
    </row>
    <row r="364" spans="1:58" x14ac:dyDescent="0.3">
      <c r="A364" s="190"/>
      <c r="B364" s="22"/>
      <c r="C364" s="7"/>
      <c r="D364" s="16"/>
      <c r="E364" s="29"/>
      <c r="F364" s="29"/>
      <c r="BF364" s="7"/>
    </row>
    <row r="365" spans="1:58" x14ac:dyDescent="0.3">
      <c r="A365" s="190"/>
      <c r="B365" s="22"/>
      <c r="C365" s="7"/>
      <c r="D365" s="16"/>
      <c r="E365" s="29"/>
      <c r="F365" s="29"/>
      <c r="BF365" s="7"/>
    </row>
    <row r="366" spans="1:58" x14ac:dyDescent="0.3">
      <c r="A366" s="190"/>
      <c r="B366" s="22"/>
      <c r="C366" s="7"/>
      <c r="D366" s="16"/>
      <c r="E366" s="29"/>
      <c r="F366" s="29"/>
      <c r="BF366" s="7"/>
    </row>
    <row r="367" spans="1:58" x14ac:dyDescent="0.3">
      <c r="A367" s="190"/>
      <c r="B367" s="22"/>
      <c r="C367" s="7"/>
      <c r="D367" s="16"/>
      <c r="E367" s="29"/>
      <c r="F367" s="29"/>
      <c r="BF367" s="7"/>
    </row>
    <row r="368" spans="1:58" x14ac:dyDescent="0.3">
      <c r="A368" s="190"/>
      <c r="B368" s="22"/>
      <c r="C368" s="7"/>
      <c r="D368" s="16"/>
      <c r="E368" s="29"/>
      <c r="F368" s="29"/>
      <c r="BF368" s="7"/>
    </row>
    <row r="369" spans="1:58" x14ac:dyDescent="0.3">
      <c r="A369" s="190"/>
      <c r="B369" s="22"/>
      <c r="C369" s="7"/>
      <c r="D369" s="16"/>
      <c r="E369" s="29"/>
      <c r="F369" s="29"/>
      <c r="BF369" s="7"/>
    </row>
    <row r="370" spans="1:58" x14ac:dyDescent="0.3">
      <c r="A370" s="190"/>
      <c r="B370" s="22"/>
      <c r="C370" s="7"/>
      <c r="D370" s="16"/>
      <c r="E370" s="29"/>
      <c r="F370" s="29"/>
      <c r="BF370" s="7"/>
    </row>
    <row r="371" spans="1:58" x14ac:dyDescent="0.3">
      <c r="A371" s="190"/>
      <c r="B371" s="22"/>
      <c r="C371" s="7"/>
      <c r="D371" s="16"/>
      <c r="E371" s="29"/>
      <c r="F371" s="29"/>
      <c r="BF371" s="7"/>
    </row>
    <row r="372" spans="1:58" x14ac:dyDescent="0.3">
      <c r="A372" s="190"/>
      <c r="B372" s="22"/>
      <c r="C372" s="7"/>
      <c r="D372" s="16"/>
      <c r="E372" s="29"/>
      <c r="F372" s="29"/>
      <c r="BF372" s="7"/>
    </row>
    <row r="373" spans="1:58" x14ac:dyDescent="0.3">
      <c r="A373" s="190"/>
      <c r="B373" s="22"/>
      <c r="C373" s="7"/>
      <c r="D373" s="16"/>
      <c r="E373" s="29"/>
      <c r="F373" s="29"/>
      <c r="BF373" s="7"/>
    </row>
    <row r="374" spans="1:58" x14ac:dyDescent="0.3">
      <c r="A374" s="190"/>
      <c r="B374" s="22"/>
      <c r="C374" s="7"/>
      <c r="D374" s="16"/>
      <c r="E374" s="29"/>
      <c r="F374" s="29"/>
      <c r="BF374" s="7"/>
    </row>
    <row r="375" spans="1:58" x14ac:dyDescent="0.3">
      <c r="A375" s="190"/>
      <c r="B375" s="22"/>
      <c r="C375" s="7"/>
      <c r="D375" s="16"/>
      <c r="E375" s="29"/>
      <c r="F375" s="29"/>
      <c r="BF375" s="7"/>
    </row>
    <row r="376" spans="1:58" x14ac:dyDescent="0.3">
      <c r="A376" s="190"/>
      <c r="B376" s="22"/>
      <c r="C376" s="7"/>
      <c r="D376" s="16"/>
      <c r="E376" s="29"/>
      <c r="F376" s="29"/>
      <c r="BF376" s="7"/>
    </row>
    <row r="377" spans="1:58" x14ac:dyDescent="0.3">
      <c r="A377" s="190"/>
      <c r="B377" s="22"/>
      <c r="C377" s="7"/>
      <c r="D377" s="16"/>
      <c r="E377" s="29"/>
      <c r="F377" s="29"/>
      <c r="BF377" s="7"/>
    </row>
    <row r="378" spans="1:58" x14ac:dyDescent="0.3">
      <c r="A378" s="190"/>
      <c r="B378" s="22"/>
      <c r="C378" s="7"/>
      <c r="D378" s="16"/>
      <c r="E378" s="29"/>
      <c r="F378" s="29"/>
      <c r="BF378" s="7"/>
    </row>
    <row r="379" spans="1:58" x14ac:dyDescent="0.3">
      <c r="A379" s="190"/>
      <c r="B379" s="22"/>
      <c r="C379" s="7"/>
      <c r="D379" s="16"/>
      <c r="E379" s="29"/>
      <c r="F379" s="29"/>
      <c r="BF379" s="7"/>
    </row>
    <row r="380" spans="1:58" x14ac:dyDescent="0.3">
      <c r="A380" s="190"/>
      <c r="B380" s="22"/>
      <c r="C380" s="7"/>
      <c r="D380" s="16"/>
      <c r="E380" s="29"/>
      <c r="F380" s="29"/>
      <c r="BF380" s="7"/>
    </row>
    <row r="381" spans="1:58" x14ac:dyDescent="0.3">
      <c r="A381" s="190"/>
      <c r="B381" s="22"/>
      <c r="C381" s="7"/>
      <c r="D381" s="16"/>
      <c r="E381" s="29"/>
      <c r="F381" s="29"/>
      <c r="BF381" s="7"/>
    </row>
    <row r="382" spans="1:58" x14ac:dyDescent="0.3">
      <c r="A382" s="190"/>
      <c r="B382" s="22"/>
      <c r="C382" s="7"/>
      <c r="D382" s="16"/>
      <c r="E382" s="29"/>
      <c r="F382" s="29"/>
      <c r="BF382" s="7"/>
    </row>
    <row r="383" spans="1:58" x14ac:dyDescent="0.3">
      <c r="A383" s="190"/>
      <c r="B383" s="22"/>
      <c r="C383" s="7"/>
      <c r="D383" s="16"/>
      <c r="E383" s="29"/>
      <c r="F383" s="29"/>
      <c r="BF383" s="7"/>
    </row>
    <row r="384" spans="1:58" x14ac:dyDescent="0.3">
      <c r="A384" s="190"/>
      <c r="B384" s="22"/>
      <c r="C384" s="7"/>
      <c r="D384" s="16"/>
      <c r="E384" s="29"/>
      <c r="F384" s="29"/>
      <c r="BF384" s="7"/>
    </row>
    <row r="385" spans="1:58" x14ac:dyDescent="0.3">
      <c r="A385" s="190"/>
      <c r="B385" s="22"/>
      <c r="C385" s="7"/>
      <c r="D385" s="16"/>
      <c r="E385" s="29"/>
      <c r="F385" s="29"/>
      <c r="BF385" s="7"/>
    </row>
    <row r="386" spans="1:58" x14ac:dyDescent="0.3">
      <c r="A386" s="190"/>
      <c r="B386" s="22"/>
      <c r="C386" s="7"/>
      <c r="D386" s="16"/>
      <c r="E386" s="29"/>
      <c r="F386" s="29"/>
      <c r="BF386" s="7"/>
    </row>
    <row r="387" spans="1:58" x14ac:dyDescent="0.3">
      <c r="A387" s="190"/>
      <c r="B387" s="22"/>
      <c r="C387" s="7"/>
      <c r="D387" s="16"/>
      <c r="E387" s="29"/>
      <c r="F387" s="29"/>
      <c r="BF387" s="7"/>
    </row>
    <row r="388" spans="1:58" x14ac:dyDescent="0.3">
      <c r="A388" s="190"/>
      <c r="B388" s="22"/>
      <c r="C388" s="7"/>
      <c r="D388" s="16"/>
      <c r="E388" s="29"/>
      <c r="F388" s="29"/>
      <c r="BF388" s="7"/>
    </row>
    <row r="389" spans="1:58" x14ac:dyDescent="0.3">
      <c r="A389" s="190"/>
      <c r="B389" s="22"/>
      <c r="C389" s="7"/>
      <c r="D389" s="16"/>
      <c r="E389" s="29"/>
      <c r="F389" s="29"/>
      <c r="BF389" s="7"/>
    </row>
    <row r="390" spans="1:58" x14ac:dyDescent="0.3">
      <c r="A390" s="190"/>
      <c r="B390" s="22"/>
      <c r="C390" s="7"/>
      <c r="D390" s="16"/>
      <c r="E390" s="29"/>
      <c r="F390" s="29"/>
      <c r="BF390" s="7"/>
    </row>
    <row r="391" spans="1:58" x14ac:dyDescent="0.3">
      <c r="A391" s="190"/>
      <c r="B391" s="22"/>
      <c r="C391" s="7"/>
      <c r="D391" s="16"/>
      <c r="E391" s="29"/>
      <c r="F391" s="29"/>
      <c r="BF391" s="7"/>
    </row>
    <row r="392" spans="1:58" x14ac:dyDescent="0.3">
      <c r="A392" s="190"/>
      <c r="B392" s="22"/>
      <c r="C392" s="7"/>
      <c r="D392" s="16"/>
      <c r="E392" s="29"/>
      <c r="F392" s="29"/>
      <c r="BF392" s="7"/>
    </row>
    <row r="393" spans="1:58" x14ac:dyDescent="0.3">
      <c r="A393" s="190"/>
      <c r="B393" s="22"/>
      <c r="C393" s="7"/>
      <c r="D393" s="16"/>
      <c r="E393" s="29"/>
      <c r="F393" s="29"/>
      <c r="BF393" s="7"/>
    </row>
    <row r="394" spans="1:58" x14ac:dyDescent="0.3">
      <c r="A394" s="190"/>
      <c r="B394" s="22"/>
      <c r="C394" s="7"/>
      <c r="D394" s="16"/>
      <c r="E394" s="29"/>
      <c r="F394" s="29"/>
      <c r="BF394" s="7"/>
    </row>
    <row r="395" spans="1:58" x14ac:dyDescent="0.3">
      <c r="A395" s="190"/>
      <c r="B395" s="22"/>
      <c r="C395" s="7"/>
      <c r="D395" s="16"/>
      <c r="E395" s="29"/>
      <c r="F395" s="29"/>
      <c r="BF395" s="7"/>
    </row>
    <row r="396" spans="1:58" x14ac:dyDescent="0.3">
      <c r="A396" s="190"/>
      <c r="B396" s="22"/>
      <c r="C396" s="7"/>
      <c r="D396" s="16"/>
      <c r="E396" s="29"/>
      <c r="F396" s="29"/>
      <c r="BF396" s="7"/>
    </row>
    <row r="397" spans="1:58" x14ac:dyDescent="0.3">
      <c r="A397" s="190"/>
      <c r="B397" s="22"/>
      <c r="C397" s="7"/>
      <c r="D397" s="16"/>
      <c r="E397" s="29"/>
      <c r="F397" s="29"/>
      <c r="BF397" s="7"/>
    </row>
    <row r="398" spans="1:58" x14ac:dyDescent="0.3">
      <c r="A398" s="190"/>
      <c r="B398" s="22"/>
      <c r="C398" s="7"/>
      <c r="D398" s="16"/>
      <c r="E398" s="29"/>
      <c r="F398" s="29"/>
      <c r="BF398" s="7"/>
    </row>
    <row r="399" spans="1:58" x14ac:dyDescent="0.3">
      <c r="A399" s="190"/>
      <c r="B399" s="22"/>
      <c r="C399" s="7"/>
      <c r="D399" s="16"/>
      <c r="E399" s="29"/>
      <c r="F399" s="29"/>
      <c r="BF399" s="7"/>
    </row>
    <row r="400" spans="1:58" x14ac:dyDescent="0.3">
      <c r="A400" s="190"/>
      <c r="B400" s="22"/>
      <c r="C400" s="7"/>
      <c r="D400" s="16"/>
      <c r="E400" s="29"/>
      <c r="F400" s="29"/>
      <c r="BF400" s="7"/>
    </row>
    <row r="401" spans="1:58" x14ac:dyDescent="0.3">
      <c r="A401" s="190"/>
      <c r="B401" s="22"/>
      <c r="C401" s="7"/>
      <c r="D401" s="16"/>
      <c r="E401" s="29"/>
      <c r="F401" s="29"/>
      <c r="BF401" s="7"/>
    </row>
    <row r="402" spans="1:58" x14ac:dyDescent="0.3">
      <c r="A402" s="190"/>
      <c r="B402" s="22"/>
      <c r="C402" s="7"/>
      <c r="D402" s="16"/>
      <c r="E402" s="29"/>
      <c r="F402" s="29"/>
      <c r="BF402" s="7"/>
    </row>
    <row r="403" spans="1:58" x14ac:dyDescent="0.3">
      <c r="A403" s="190"/>
      <c r="B403" s="22"/>
      <c r="C403" s="7"/>
      <c r="D403" s="16"/>
      <c r="E403" s="29"/>
      <c r="F403" s="29"/>
      <c r="BF403" s="7"/>
    </row>
    <row r="404" spans="1:58" x14ac:dyDescent="0.3">
      <c r="A404" s="190"/>
      <c r="B404" s="22"/>
      <c r="C404" s="7"/>
      <c r="D404" s="16"/>
      <c r="E404" s="29"/>
      <c r="F404" s="29"/>
      <c r="BF404" s="7"/>
    </row>
    <row r="405" spans="1:58" x14ac:dyDescent="0.3">
      <c r="A405" s="190"/>
      <c r="B405" s="22"/>
      <c r="C405" s="7"/>
      <c r="D405" s="16"/>
      <c r="E405" s="29"/>
      <c r="F405" s="29"/>
      <c r="BF405" s="7"/>
    </row>
    <row r="406" spans="1:58" x14ac:dyDescent="0.3">
      <c r="A406" s="190"/>
      <c r="B406" s="22"/>
      <c r="C406" s="7"/>
      <c r="D406" s="16"/>
      <c r="E406" s="29"/>
      <c r="F406" s="29"/>
      <c r="BF406" s="7"/>
    </row>
    <row r="407" spans="1:58" x14ac:dyDescent="0.3">
      <c r="A407" s="190"/>
      <c r="B407" s="22"/>
      <c r="C407" s="7"/>
      <c r="D407" s="16"/>
      <c r="E407" s="29"/>
      <c r="F407" s="29"/>
      <c r="BF407" s="7"/>
    </row>
    <row r="408" spans="1:58" x14ac:dyDescent="0.3">
      <c r="A408" s="190"/>
      <c r="B408" s="22"/>
      <c r="C408" s="7"/>
      <c r="D408" s="16"/>
      <c r="E408" s="29"/>
      <c r="F408" s="29"/>
      <c r="BF408" s="7"/>
    </row>
    <row r="409" spans="1:58" x14ac:dyDescent="0.3">
      <c r="A409" s="190"/>
      <c r="B409" s="22"/>
      <c r="C409" s="7"/>
      <c r="D409" s="16"/>
      <c r="E409" s="29"/>
      <c r="F409" s="29"/>
      <c r="BF409" s="7"/>
    </row>
    <row r="410" spans="1:58" x14ac:dyDescent="0.3">
      <c r="A410" s="190"/>
      <c r="B410" s="22"/>
      <c r="C410" s="7"/>
      <c r="D410" s="16"/>
      <c r="E410" s="29"/>
      <c r="F410" s="29"/>
      <c r="BF410" s="7"/>
    </row>
    <row r="411" spans="1:58" x14ac:dyDescent="0.3">
      <c r="A411" s="190"/>
      <c r="B411" s="22"/>
      <c r="C411" s="7"/>
      <c r="D411" s="16"/>
      <c r="E411" s="29"/>
      <c r="F411" s="29"/>
      <c r="BF411" s="7"/>
    </row>
    <row r="412" spans="1:58" x14ac:dyDescent="0.3">
      <c r="A412" s="190"/>
      <c r="B412" s="22"/>
      <c r="C412" s="7"/>
      <c r="D412" s="16"/>
      <c r="E412" s="29"/>
      <c r="F412" s="29"/>
      <c r="BF412" s="7"/>
    </row>
    <row r="413" spans="1:58" x14ac:dyDescent="0.3">
      <c r="A413" s="190"/>
      <c r="B413" s="22"/>
      <c r="C413" s="7"/>
      <c r="D413" s="16"/>
      <c r="E413" s="29"/>
      <c r="F413" s="29"/>
      <c r="BF413" s="7"/>
    </row>
    <row r="414" spans="1:58" x14ac:dyDescent="0.3">
      <c r="A414" s="190"/>
      <c r="B414" s="22"/>
      <c r="C414" s="7"/>
      <c r="D414" s="16"/>
      <c r="E414" s="29"/>
      <c r="F414" s="29"/>
      <c r="BF414" s="7"/>
    </row>
    <row r="415" spans="1:58" x14ac:dyDescent="0.3">
      <c r="A415" s="190"/>
      <c r="B415" s="22"/>
      <c r="C415" s="7"/>
      <c r="D415" s="16"/>
      <c r="E415" s="29"/>
      <c r="F415" s="29"/>
      <c r="BF415" s="7"/>
    </row>
    <row r="416" spans="1:58" x14ac:dyDescent="0.3">
      <c r="A416" s="190"/>
      <c r="B416" s="22"/>
      <c r="C416" s="7"/>
      <c r="D416" s="16"/>
      <c r="E416" s="29"/>
      <c r="F416" s="29"/>
      <c r="BF416" s="7"/>
    </row>
    <row r="417" spans="1:58" x14ac:dyDescent="0.3">
      <c r="A417" s="190"/>
      <c r="B417" s="22"/>
      <c r="C417" s="7"/>
      <c r="D417" s="16"/>
      <c r="E417" s="29"/>
      <c r="F417" s="29"/>
      <c r="BF417" s="7"/>
    </row>
    <row r="418" spans="1:58" x14ac:dyDescent="0.3">
      <c r="A418" s="190"/>
      <c r="B418" s="22"/>
      <c r="C418" s="7"/>
      <c r="D418" s="16"/>
      <c r="E418" s="29"/>
      <c r="F418" s="29"/>
      <c r="BF418" s="7"/>
    </row>
    <row r="419" spans="1:58" x14ac:dyDescent="0.3">
      <c r="A419" s="190"/>
      <c r="B419" s="22"/>
      <c r="C419" s="7"/>
      <c r="D419" s="16"/>
      <c r="E419" s="29"/>
      <c r="F419" s="29"/>
      <c r="BF419" s="7"/>
    </row>
    <row r="420" spans="1:58" x14ac:dyDescent="0.3">
      <c r="A420" s="190"/>
      <c r="B420" s="22"/>
      <c r="C420" s="7"/>
      <c r="D420" s="16"/>
      <c r="E420" s="29"/>
      <c r="F420" s="29"/>
      <c r="BF420" s="7"/>
    </row>
    <row r="421" spans="1:58" x14ac:dyDescent="0.3">
      <c r="A421" s="190"/>
      <c r="B421" s="22"/>
      <c r="C421" s="7"/>
      <c r="D421" s="16"/>
      <c r="E421" s="29"/>
      <c r="F421" s="29"/>
      <c r="BF421" s="7"/>
    </row>
    <row r="422" spans="1:58" x14ac:dyDescent="0.3">
      <c r="A422" s="190"/>
      <c r="B422" s="22"/>
      <c r="C422" s="7"/>
      <c r="D422" s="16"/>
      <c r="E422" s="29"/>
      <c r="F422" s="29"/>
      <c r="BF422" s="7"/>
    </row>
    <row r="423" spans="1:58" x14ac:dyDescent="0.3">
      <c r="A423" s="190"/>
      <c r="B423" s="22"/>
      <c r="C423" s="7"/>
      <c r="D423" s="16"/>
      <c r="E423" s="29"/>
      <c r="F423" s="29"/>
      <c r="BF423" s="7"/>
    </row>
    <row r="424" spans="1:58" x14ac:dyDescent="0.3">
      <c r="A424" s="190"/>
      <c r="B424" s="22"/>
      <c r="C424" s="7"/>
      <c r="D424" s="16"/>
      <c r="E424" s="29"/>
      <c r="F424" s="29"/>
      <c r="BF424" s="7"/>
    </row>
    <row r="425" spans="1:58" x14ac:dyDescent="0.3">
      <c r="A425" s="190"/>
      <c r="B425" s="22"/>
      <c r="C425" s="7"/>
      <c r="D425" s="16"/>
      <c r="E425" s="29"/>
      <c r="F425" s="29"/>
      <c r="BF425" s="7"/>
    </row>
    <row r="426" spans="1:58" x14ac:dyDescent="0.3">
      <c r="A426" s="190"/>
      <c r="B426" s="22"/>
      <c r="C426" s="7"/>
      <c r="D426" s="16"/>
      <c r="E426" s="29"/>
      <c r="F426" s="29"/>
      <c r="BF426" s="7"/>
    </row>
    <row r="427" spans="1:58" x14ac:dyDescent="0.3">
      <c r="A427" s="190"/>
      <c r="B427" s="22"/>
      <c r="C427" s="7"/>
      <c r="D427" s="16"/>
      <c r="E427" s="29"/>
      <c r="F427" s="29"/>
      <c r="BF427" s="7"/>
    </row>
    <row r="428" spans="1:58" x14ac:dyDescent="0.3">
      <c r="A428" s="190"/>
      <c r="B428" s="22"/>
      <c r="C428" s="7"/>
      <c r="D428" s="16"/>
      <c r="E428" s="29"/>
      <c r="F428" s="29"/>
      <c r="BF428" s="7"/>
    </row>
    <row r="429" spans="1:58" x14ac:dyDescent="0.3">
      <c r="A429" s="190"/>
      <c r="B429" s="22"/>
      <c r="C429" s="7"/>
      <c r="D429" s="16"/>
      <c r="E429" s="29"/>
      <c r="F429" s="29"/>
      <c r="BF429" s="7"/>
    </row>
    <row r="430" spans="1:58" x14ac:dyDescent="0.3">
      <c r="A430" s="190"/>
      <c r="B430" s="22"/>
      <c r="C430" s="7"/>
      <c r="D430" s="16"/>
      <c r="E430" s="29"/>
      <c r="F430" s="29"/>
      <c r="BF430" s="7"/>
    </row>
    <row r="431" spans="1:58" x14ac:dyDescent="0.3">
      <c r="A431" s="190"/>
      <c r="B431" s="22"/>
      <c r="C431" s="7"/>
      <c r="D431" s="16"/>
      <c r="E431" s="29"/>
      <c r="F431" s="29"/>
      <c r="BF431" s="7"/>
    </row>
    <row r="432" spans="1:58" x14ac:dyDescent="0.3">
      <c r="A432" s="190"/>
      <c r="B432" s="22"/>
      <c r="C432" s="7"/>
      <c r="D432" s="16"/>
      <c r="E432" s="29"/>
      <c r="F432" s="29"/>
      <c r="BF432" s="7"/>
    </row>
    <row r="433" spans="1:58" x14ac:dyDescent="0.3">
      <c r="A433" s="190"/>
      <c r="B433" s="22"/>
      <c r="C433" s="7"/>
      <c r="D433" s="16"/>
      <c r="E433" s="29"/>
      <c r="F433" s="29"/>
      <c r="BF433" s="7"/>
    </row>
    <row r="434" spans="1:58" x14ac:dyDescent="0.3">
      <c r="A434" s="190"/>
      <c r="B434" s="22"/>
      <c r="C434" s="7"/>
      <c r="D434" s="16"/>
      <c r="E434" s="29"/>
      <c r="F434" s="29"/>
      <c r="BF434" s="7"/>
    </row>
    <row r="435" spans="1:58" x14ac:dyDescent="0.3">
      <c r="A435" s="190"/>
      <c r="B435" s="22"/>
      <c r="C435" s="7"/>
      <c r="D435" s="16"/>
      <c r="E435" s="29"/>
      <c r="F435" s="29"/>
      <c r="BF435" s="7"/>
    </row>
    <row r="436" spans="1:58" hidden="1" x14ac:dyDescent="0.3">
      <c r="A436" s="190"/>
      <c r="B436" s="22"/>
      <c r="C436" s="7"/>
      <c r="D436" s="16"/>
      <c r="E436" s="29"/>
      <c r="F436" s="29"/>
      <c r="BF436" s="7"/>
    </row>
    <row r="437" spans="1:58" hidden="1" x14ac:dyDescent="0.3">
      <c r="A437" s="190"/>
      <c r="B437" s="22"/>
      <c r="C437" s="7"/>
      <c r="D437" s="16"/>
      <c r="E437" s="29"/>
      <c r="F437" s="29"/>
      <c r="BF437" s="7"/>
    </row>
    <row r="438" spans="1:58" hidden="1" x14ac:dyDescent="0.3">
      <c r="A438" s="190"/>
      <c r="B438" s="22"/>
      <c r="C438" s="7"/>
      <c r="D438" s="16"/>
      <c r="E438" s="29"/>
      <c r="F438" s="29"/>
      <c r="BF438" s="7"/>
    </row>
    <row r="439" spans="1:58" hidden="1" x14ac:dyDescent="0.3">
      <c r="A439" s="190"/>
      <c r="B439" s="22"/>
      <c r="C439" s="7"/>
      <c r="D439" s="16"/>
      <c r="E439" s="29"/>
      <c r="F439" s="29"/>
      <c r="BF439" s="7"/>
    </row>
    <row r="440" spans="1:58" hidden="1" x14ac:dyDescent="0.3">
      <c r="A440" s="190"/>
      <c r="B440" s="22"/>
      <c r="C440" s="7"/>
      <c r="D440" s="16"/>
      <c r="E440" s="29"/>
      <c r="F440" s="29"/>
      <c r="BF440" s="7"/>
    </row>
    <row r="441" spans="1:58" hidden="1" x14ac:dyDescent="0.3">
      <c r="A441" s="190"/>
      <c r="B441" s="22"/>
      <c r="C441" s="7"/>
      <c r="D441" s="16"/>
      <c r="E441" s="29"/>
      <c r="F441" s="29"/>
      <c r="BF441" s="7"/>
    </row>
    <row r="442" spans="1:58" hidden="1" x14ac:dyDescent="0.3">
      <c r="A442" s="190"/>
      <c r="B442" s="22"/>
      <c r="C442" s="7"/>
      <c r="D442" s="16"/>
      <c r="E442" s="29"/>
      <c r="F442" s="29"/>
      <c r="BF442" s="7"/>
    </row>
    <row r="443" spans="1:58" hidden="1" x14ac:dyDescent="0.3">
      <c r="A443" s="190"/>
      <c r="B443" s="22"/>
      <c r="C443" s="7"/>
      <c r="D443" s="16"/>
      <c r="E443" s="29"/>
      <c r="F443" s="29"/>
      <c r="BF443" s="7"/>
    </row>
    <row r="444" spans="1:58" hidden="1" x14ac:dyDescent="0.3">
      <c r="A444" s="190"/>
      <c r="B444" s="22"/>
      <c r="C444" s="7"/>
      <c r="D444" s="16"/>
      <c r="E444" s="29"/>
      <c r="F444" s="29"/>
      <c r="BF444" s="7"/>
    </row>
    <row r="445" spans="1:58" hidden="1" x14ac:dyDescent="0.3">
      <c r="A445" s="190"/>
      <c r="B445" s="22"/>
      <c r="C445" s="7"/>
      <c r="D445" s="16"/>
      <c r="E445" s="29"/>
      <c r="F445" s="29"/>
      <c r="BF445" s="7"/>
    </row>
    <row r="446" spans="1:58" hidden="1" x14ac:dyDescent="0.3">
      <c r="A446" s="190"/>
      <c r="B446" s="22"/>
      <c r="C446" s="7"/>
      <c r="D446" s="16"/>
      <c r="E446" s="29"/>
      <c r="F446" s="29"/>
      <c r="BF446" s="7"/>
    </row>
    <row r="447" spans="1:58" hidden="1" x14ac:dyDescent="0.3">
      <c r="A447" s="190"/>
      <c r="B447" s="22"/>
      <c r="C447" s="7"/>
      <c r="D447" s="16"/>
      <c r="E447" s="29"/>
      <c r="F447" s="29"/>
      <c r="BF447" s="7"/>
    </row>
    <row r="448" spans="1:58" hidden="1" x14ac:dyDescent="0.3">
      <c r="A448" s="190"/>
      <c r="B448" s="22"/>
      <c r="C448" s="7"/>
      <c r="D448" s="16"/>
      <c r="E448" s="29"/>
      <c r="F448" s="29"/>
      <c r="BF448" s="7"/>
    </row>
    <row r="449" spans="1:58" hidden="1" x14ac:dyDescent="0.3">
      <c r="A449" s="190"/>
      <c r="B449" s="22"/>
      <c r="C449" s="7"/>
      <c r="D449" s="16"/>
      <c r="E449" s="29"/>
      <c r="F449" s="29"/>
      <c r="BF449" s="7"/>
    </row>
    <row r="450" spans="1:58" hidden="1" x14ac:dyDescent="0.3">
      <c r="A450" s="190"/>
      <c r="B450" s="22"/>
      <c r="C450" s="7"/>
      <c r="D450" s="16"/>
      <c r="E450" s="29"/>
      <c r="F450" s="29"/>
      <c r="BF450" s="7"/>
    </row>
    <row r="451" spans="1:58" hidden="1" x14ac:dyDescent="0.3">
      <c r="A451" s="190"/>
      <c r="B451" s="22"/>
      <c r="C451" s="7"/>
      <c r="D451" s="16"/>
      <c r="E451" s="29"/>
      <c r="F451" s="29"/>
      <c r="BF451" s="7"/>
    </row>
    <row r="452" spans="1:58" hidden="1" x14ac:dyDescent="0.3">
      <c r="A452" s="190"/>
      <c r="B452" s="22"/>
      <c r="C452" s="7"/>
      <c r="D452" s="16"/>
      <c r="E452" s="29"/>
      <c r="F452" s="29"/>
      <c r="BF452" s="7"/>
    </row>
    <row r="453" spans="1:58" hidden="1" x14ac:dyDescent="0.3">
      <c r="A453" s="190"/>
      <c r="B453" s="22"/>
      <c r="C453" s="7"/>
      <c r="D453" s="16"/>
      <c r="E453" s="29"/>
      <c r="F453" s="29"/>
      <c r="BF453" s="7"/>
    </row>
    <row r="454" spans="1:58" hidden="1" x14ac:dyDescent="0.3">
      <c r="A454" s="190"/>
      <c r="B454" s="22"/>
      <c r="C454" s="7"/>
      <c r="D454" s="16"/>
      <c r="E454" s="29"/>
      <c r="F454" s="29"/>
      <c r="BF454" s="7"/>
    </row>
    <row r="455" spans="1:58" hidden="1" x14ac:dyDescent="0.3">
      <c r="A455" s="190"/>
      <c r="B455" s="22"/>
      <c r="C455" s="7"/>
      <c r="D455" s="16"/>
      <c r="E455" s="29"/>
      <c r="F455" s="29"/>
      <c r="BF455" s="7"/>
    </row>
    <row r="456" spans="1:58" hidden="1" x14ac:dyDescent="0.3">
      <c r="A456" s="190"/>
      <c r="B456" s="22"/>
      <c r="C456" s="7"/>
      <c r="D456" s="16"/>
      <c r="E456" s="29"/>
      <c r="F456" s="29"/>
      <c r="BF456" s="7"/>
    </row>
    <row r="457" spans="1:58" hidden="1" x14ac:dyDescent="0.3">
      <c r="A457" s="190"/>
      <c r="B457" s="22"/>
      <c r="C457" s="7"/>
      <c r="D457" s="16"/>
      <c r="E457" s="29"/>
      <c r="F457" s="29"/>
      <c r="BF457" s="7"/>
    </row>
    <row r="458" spans="1:58" hidden="1" x14ac:dyDescent="0.3">
      <c r="A458" s="190"/>
      <c r="B458" s="22"/>
      <c r="C458" s="7"/>
      <c r="D458" s="16"/>
      <c r="E458" s="29"/>
      <c r="F458" s="29"/>
      <c r="BF458" s="7"/>
    </row>
    <row r="459" spans="1:58" hidden="1" x14ac:dyDescent="0.3">
      <c r="A459" s="190"/>
      <c r="B459" s="22"/>
      <c r="C459" s="7"/>
      <c r="D459" s="16"/>
      <c r="E459" s="29"/>
      <c r="F459" s="29"/>
      <c r="BF459" s="7"/>
    </row>
    <row r="460" spans="1:58" hidden="1" x14ac:dyDescent="0.3">
      <c r="A460" s="190"/>
      <c r="B460" s="22"/>
      <c r="C460" s="7"/>
      <c r="D460" s="16"/>
      <c r="E460" s="29"/>
      <c r="F460" s="29"/>
      <c r="BF460" s="7"/>
    </row>
    <row r="461" spans="1:58" hidden="1" x14ac:dyDescent="0.3">
      <c r="A461" s="190"/>
      <c r="B461" s="22"/>
      <c r="C461" s="7"/>
      <c r="D461" s="16"/>
      <c r="E461" s="29"/>
      <c r="F461" s="29"/>
      <c r="BF461" s="7"/>
    </row>
    <row r="462" spans="1:58" hidden="1" x14ac:dyDescent="0.3">
      <c r="A462" s="190"/>
      <c r="B462" s="22"/>
      <c r="C462" s="7"/>
      <c r="D462" s="16"/>
      <c r="E462" s="29"/>
      <c r="F462" s="29"/>
      <c r="BF462" s="7"/>
    </row>
    <row r="463" spans="1:58" hidden="1" x14ac:dyDescent="0.3">
      <c r="A463" s="190"/>
      <c r="B463" s="22"/>
      <c r="C463" s="7"/>
      <c r="D463" s="16"/>
      <c r="E463" s="29"/>
      <c r="F463" s="29"/>
      <c r="BF463" s="7"/>
    </row>
    <row r="464" spans="1:58" hidden="1" x14ac:dyDescent="0.3">
      <c r="A464" s="190"/>
      <c r="B464" s="22"/>
      <c r="C464" s="7"/>
      <c r="D464" s="16"/>
      <c r="E464" s="29"/>
      <c r="F464" s="29"/>
      <c r="BF464" s="7"/>
    </row>
    <row r="465" spans="1:58" hidden="1" x14ac:dyDescent="0.3">
      <c r="A465" s="190"/>
      <c r="B465" s="22"/>
      <c r="C465" s="7"/>
      <c r="D465" s="16"/>
      <c r="E465" s="29"/>
      <c r="F465" s="29"/>
      <c r="BF465" s="7"/>
    </row>
    <row r="466" spans="1:58" hidden="1" x14ac:dyDescent="0.3">
      <c r="A466" s="190"/>
      <c r="B466" s="22"/>
      <c r="C466" s="7"/>
      <c r="D466" s="16"/>
      <c r="E466" s="29"/>
      <c r="F466" s="29"/>
      <c r="BF466" s="7"/>
    </row>
    <row r="467" spans="1:58" hidden="1" x14ac:dyDescent="0.3">
      <c r="A467" s="190"/>
      <c r="B467" s="22"/>
      <c r="C467" s="7"/>
      <c r="D467" s="16"/>
      <c r="E467" s="29"/>
      <c r="F467" s="29"/>
      <c r="BF467" s="7"/>
    </row>
    <row r="468" spans="1:58" hidden="1" x14ac:dyDescent="0.3">
      <c r="A468" s="190"/>
      <c r="B468" s="22"/>
      <c r="C468" s="7"/>
      <c r="D468" s="16"/>
      <c r="E468" s="29"/>
      <c r="F468" s="29"/>
      <c r="BF468" s="7"/>
    </row>
    <row r="469" spans="1:58" hidden="1" x14ac:dyDescent="0.3">
      <c r="A469" s="190"/>
      <c r="B469" s="22"/>
      <c r="C469" s="7"/>
      <c r="D469" s="16"/>
      <c r="E469" s="29"/>
      <c r="F469" s="29"/>
      <c r="BF469" s="7"/>
    </row>
    <row r="470" spans="1:58" hidden="1" x14ac:dyDescent="0.3">
      <c r="A470" s="190"/>
      <c r="B470" s="22"/>
      <c r="C470" s="7"/>
      <c r="D470" s="16"/>
      <c r="E470" s="29"/>
      <c r="F470" s="29"/>
      <c r="BF470" s="7"/>
    </row>
    <row r="471" spans="1:58" hidden="1" x14ac:dyDescent="0.3">
      <c r="A471" s="190"/>
      <c r="B471" s="22"/>
      <c r="C471" s="7"/>
      <c r="D471" s="16"/>
      <c r="E471" s="29"/>
      <c r="F471" s="29"/>
      <c r="BF471" s="7"/>
    </row>
    <row r="472" spans="1:58" hidden="1" x14ac:dyDescent="0.3">
      <c r="A472" s="190"/>
      <c r="B472" s="22"/>
      <c r="C472" s="7"/>
      <c r="D472" s="16"/>
      <c r="E472" s="29"/>
      <c r="F472" s="29"/>
      <c r="BF472" s="7"/>
    </row>
    <row r="473" spans="1:58" hidden="1" x14ac:dyDescent="0.3">
      <c r="A473" s="190"/>
      <c r="B473" s="22"/>
      <c r="C473" s="7"/>
      <c r="D473" s="16"/>
      <c r="E473" s="29"/>
      <c r="F473" s="29"/>
      <c r="BF473" s="7"/>
    </row>
    <row r="474" spans="1:58" hidden="1" x14ac:dyDescent="0.3">
      <c r="A474" s="190"/>
      <c r="B474" s="22"/>
      <c r="C474" s="7"/>
      <c r="D474" s="16"/>
      <c r="E474" s="29"/>
      <c r="F474" s="29"/>
      <c r="BF474" s="7"/>
    </row>
    <row r="475" spans="1:58" hidden="1" x14ac:dyDescent="0.3">
      <c r="A475" s="190"/>
      <c r="B475" s="22"/>
      <c r="C475" s="7"/>
      <c r="D475" s="16"/>
      <c r="E475" s="29"/>
      <c r="F475" s="29"/>
      <c r="BF475" s="7"/>
    </row>
    <row r="476" spans="1:58" hidden="1" x14ac:dyDescent="0.3">
      <c r="A476" s="190"/>
      <c r="B476" s="22"/>
      <c r="C476" s="7"/>
      <c r="D476" s="16"/>
      <c r="E476" s="29"/>
      <c r="F476" s="29"/>
      <c r="BF476" s="7"/>
    </row>
    <row r="477" spans="1:58" hidden="1" x14ac:dyDescent="0.3">
      <c r="A477" s="190"/>
      <c r="B477" s="22"/>
      <c r="C477" s="7"/>
      <c r="D477" s="16"/>
      <c r="E477" s="29"/>
      <c r="F477" s="29"/>
      <c r="BF477" s="7"/>
    </row>
    <row r="478" spans="1:58" hidden="1" x14ac:dyDescent="0.3">
      <c r="A478" s="190"/>
      <c r="B478" s="22"/>
      <c r="C478" s="7"/>
      <c r="D478" s="16"/>
      <c r="E478" s="29"/>
      <c r="F478" s="29"/>
      <c r="BF478" s="7"/>
    </row>
    <row r="479" spans="1:58" hidden="1" x14ac:dyDescent="0.3">
      <c r="A479" s="190"/>
      <c r="B479" s="22"/>
      <c r="C479" s="7"/>
      <c r="D479" s="16"/>
      <c r="E479" s="29"/>
      <c r="F479" s="29"/>
      <c r="BF479" s="7"/>
    </row>
    <row r="480" spans="1:58" hidden="1" x14ac:dyDescent="0.3">
      <c r="A480" s="190"/>
      <c r="B480" s="22"/>
      <c r="C480" s="7"/>
      <c r="D480" s="16"/>
      <c r="E480" s="29"/>
      <c r="F480" s="29"/>
      <c r="BF480" s="7"/>
    </row>
    <row r="481" spans="1:58" hidden="1" x14ac:dyDescent="0.3">
      <c r="A481" s="190"/>
      <c r="B481" s="22"/>
      <c r="C481" s="7"/>
      <c r="D481" s="16"/>
      <c r="E481" s="29"/>
      <c r="F481" s="29"/>
      <c r="BF481" s="7"/>
    </row>
    <row r="482" spans="1:58" hidden="1" x14ac:dyDescent="0.3">
      <c r="A482" s="190"/>
      <c r="B482" s="22"/>
      <c r="C482" s="7"/>
      <c r="D482" s="16"/>
      <c r="E482" s="29"/>
      <c r="F482" s="29"/>
      <c r="BF482" s="7"/>
    </row>
    <row r="483" spans="1:58" hidden="1" x14ac:dyDescent="0.3">
      <c r="A483" s="190"/>
      <c r="B483" s="22"/>
      <c r="C483" s="7"/>
      <c r="D483" s="16"/>
      <c r="E483" s="29"/>
      <c r="F483" s="29"/>
      <c r="BF483" s="7"/>
    </row>
    <row r="484" spans="1:58" hidden="1" x14ac:dyDescent="0.3">
      <c r="A484" s="190"/>
      <c r="B484" s="22"/>
      <c r="C484" s="7"/>
      <c r="D484" s="16"/>
      <c r="E484" s="29"/>
      <c r="F484" s="29"/>
      <c r="BF484" s="7"/>
    </row>
    <row r="485" spans="1:58" hidden="1" x14ac:dyDescent="0.3">
      <c r="A485" s="190"/>
      <c r="B485" s="22"/>
      <c r="C485" s="7"/>
      <c r="D485" s="16"/>
      <c r="E485" s="29"/>
      <c r="F485" s="29"/>
      <c r="BF485" s="7"/>
    </row>
    <row r="486" spans="1:58" hidden="1" x14ac:dyDescent="0.3">
      <c r="A486" s="190"/>
      <c r="B486" s="22"/>
      <c r="C486" s="7"/>
      <c r="D486" s="16"/>
      <c r="E486" s="29"/>
      <c r="F486" s="29"/>
      <c r="BF486" s="7"/>
    </row>
    <row r="487" spans="1:58" hidden="1" x14ac:dyDescent="0.3">
      <c r="A487" s="190"/>
      <c r="B487" s="22"/>
      <c r="C487" s="7"/>
      <c r="D487" s="16"/>
      <c r="E487" s="29"/>
      <c r="F487" s="29"/>
      <c r="BF487" s="7"/>
    </row>
    <row r="488" spans="1:58" hidden="1" x14ac:dyDescent="0.3">
      <c r="A488" s="190"/>
      <c r="B488" s="22"/>
      <c r="C488" s="7"/>
      <c r="D488" s="16"/>
      <c r="E488" s="29"/>
      <c r="F488" s="29"/>
      <c r="BF488" s="7"/>
    </row>
    <row r="489" spans="1:58" hidden="1" x14ac:dyDescent="0.3">
      <c r="A489" s="190"/>
      <c r="B489" s="22"/>
      <c r="C489" s="7"/>
      <c r="D489" s="16"/>
      <c r="E489" s="29"/>
      <c r="F489" s="29"/>
      <c r="BF489" s="7"/>
    </row>
    <row r="490" spans="1:58" hidden="1" x14ac:dyDescent="0.3">
      <c r="A490" s="190"/>
      <c r="B490" s="22"/>
      <c r="C490" s="7"/>
      <c r="D490" s="16"/>
      <c r="E490" s="29"/>
      <c r="F490" s="29"/>
      <c r="BF490" s="7"/>
    </row>
    <row r="491" spans="1:58" hidden="1" x14ac:dyDescent="0.3">
      <c r="A491" s="190"/>
      <c r="B491" s="22"/>
      <c r="C491" s="7"/>
      <c r="D491" s="16"/>
      <c r="E491" s="29"/>
      <c r="F491" s="29"/>
      <c r="BF491" s="7"/>
    </row>
    <row r="492" spans="1:58" hidden="1" x14ac:dyDescent="0.3">
      <c r="A492" s="190"/>
      <c r="B492" s="22"/>
      <c r="C492" s="7"/>
      <c r="D492" s="16"/>
      <c r="E492" s="29"/>
      <c r="F492" s="29"/>
      <c r="BF492" s="7"/>
    </row>
    <row r="493" spans="1:58" hidden="1" x14ac:dyDescent="0.3">
      <c r="A493" s="190"/>
      <c r="B493" s="22"/>
      <c r="C493" s="7"/>
      <c r="D493" s="16"/>
      <c r="E493" s="29"/>
      <c r="F493" s="29"/>
      <c r="BF493" s="7"/>
    </row>
    <row r="494" spans="1:58" hidden="1" x14ac:dyDescent="0.3">
      <c r="A494" s="190"/>
      <c r="B494" s="22"/>
      <c r="C494" s="7"/>
      <c r="D494" s="16"/>
      <c r="E494" s="29"/>
      <c r="F494" s="29"/>
      <c r="BF494" s="7"/>
    </row>
    <row r="495" spans="1:58" hidden="1" x14ac:dyDescent="0.3">
      <c r="A495" s="190"/>
      <c r="B495" s="22"/>
      <c r="C495" s="7"/>
      <c r="D495" s="16"/>
      <c r="E495" s="29"/>
      <c r="F495" s="29"/>
      <c r="BF495" s="7"/>
    </row>
    <row r="496" spans="1:58" hidden="1" x14ac:dyDescent="0.3">
      <c r="A496" s="190"/>
      <c r="B496" s="22"/>
      <c r="C496" s="7"/>
      <c r="D496" s="16"/>
      <c r="E496" s="29"/>
      <c r="F496" s="29"/>
      <c r="BF496" s="7"/>
    </row>
    <row r="497" spans="1:58" hidden="1" x14ac:dyDescent="0.3">
      <c r="A497" s="190"/>
      <c r="B497" s="22"/>
      <c r="C497" s="7"/>
      <c r="D497" s="16"/>
      <c r="E497" s="29"/>
      <c r="F497" s="29"/>
      <c r="BF497" s="7"/>
    </row>
    <row r="498" spans="1:58" hidden="1" x14ac:dyDescent="0.3">
      <c r="A498" s="190"/>
      <c r="B498" s="22"/>
      <c r="C498" s="7"/>
      <c r="D498" s="16"/>
      <c r="E498" s="29"/>
      <c r="F498" s="29"/>
      <c r="BF498" s="7"/>
    </row>
    <row r="499" spans="1:58" hidden="1" x14ac:dyDescent="0.3">
      <c r="A499" s="190"/>
      <c r="B499" s="22"/>
      <c r="C499" s="7"/>
      <c r="D499" s="16"/>
      <c r="E499" s="29"/>
      <c r="F499" s="29"/>
      <c r="BF499" s="7"/>
    </row>
    <row r="500" spans="1:58" hidden="1" x14ac:dyDescent="0.3">
      <c r="A500" s="190"/>
      <c r="B500" s="22"/>
      <c r="C500" s="7"/>
      <c r="D500" s="16"/>
      <c r="E500" s="29"/>
      <c r="F500" s="29"/>
      <c r="BF500" s="7"/>
    </row>
    <row r="501" spans="1:58" hidden="1" x14ac:dyDescent="0.3">
      <c r="A501" s="190"/>
      <c r="B501" s="22"/>
      <c r="C501" s="7"/>
      <c r="D501" s="16"/>
      <c r="E501" s="29"/>
      <c r="F501" s="29"/>
      <c r="BF501" s="7"/>
    </row>
    <row r="502" spans="1:58" hidden="1" x14ac:dyDescent="0.3">
      <c r="A502" s="190"/>
      <c r="B502" s="22"/>
      <c r="C502" s="7"/>
      <c r="D502" s="16"/>
      <c r="E502" s="29"/>
      <c r="F502" s="29"/>
      <c r="BF502" s="7"/>
    </row>
    <row r="503" spans="1:58" hidden="1" x14ac:dyDescent="0.3">
      <c r="A503" s="190"/>
      <c r="B503" s="22"/>
      <c r="C503" s="7"/>
      <c r="D503" s="16"/>
      <c r="E503" s="29"/>
      <c r="F503" s="29"/>
      <c r="BF503" s="7"/>
    </row>
    <row r="504" spans="1:58" hidden="1" x14ac:dyDescent="0.3">
      <c r="A504" s="190"/>
      <c r="B504" s="22"/>
      <c r="C504" s="7"/>
      <c r="D504" s="16"/>
      <c r="E504" s="29"/>
      <c r="F504" s="29"/>
      <c r="BF504" s="7"/>
    </row>
    <row r="505" spans="1:58" hidden="1" x14ac:dyDescent="0.3">
      <c r="A505" s="190"/>
      <c r="B505" s="22"/>
      <c r="C505" s="7"/>
      <c r="D505" s="16"/>
      <c r="E505" s="29"/>
      <c r="F505" s="29"/>
      <c r="BF505" s="7"/>
    </row>
    <row r="506" spans="1:58" hidden="1" x14ac:dyDescent="0.3">
      <c r="A506" s="190"/>
      <c r="B506" s="22"/>
      <c r="C506" s="7"/>
      <c r="D506" s="16"/>
      <c r="E506" s="29"/>
      <c r="F506" s="29"/>
      <c r="BF506" s="7"/>
    </row>
    <row r="507" spans="1:58" hidden="1" x14ac:dyDescent="0.3">
      <c r="A507" s="190"/>
      <c r="B507" s="22"/>
      <c r="C507" s="7"/>
      <c r="D507" s="16"/>
      <c r="E507" s="29"/>
      <c r="F507" s="29"/>
      <c r="BF507" s="7"/>
    </row>
    <row r="508" spans="1:58" hidden="1" x14ac:dyDescent="0.3">
      <c r="A508" s="190"/>
      <c r="B508" s="22"/>
      <c r="C508" s="7"/>
      <c r="D508" s="16"/>
      <c r="E508" s="29"/>
      <c r="F508" s="29"/>
      <c r="BF508" s="7"/>
    </row>
    <row r="509" spans="1:58" hidden="1" x14ac:dyDescent="0.3">
      <c r="A509" s="190"/>
      <c r="B509" s="22"/>
      <c r="C509" s="7"/>
      <c r="D509" s="16"/>
      <c r="E509" s="29"/>
      <c r="F509" s="29"/>
      <c r="BF509" s="7"/>
    </row>
    <row r="510" spans="1:58" hidden="1" x14ac:dyDescent="0.3">
      <c r="A510" s="190"/>
      <c r="B510" s="22"/>
      <c r="C510" s="7"/>
      <c r="D510" s="16"/>
      <c r="E510" s="29"/>
      <c r="F510" s="29"/>
      <c r="BF510" s="7"/>
    </row>
    <row r="511" spans="1:58" hidden="1" x14ac:dyDescent="0.3">
      <c r="A511" s="190"/>
      <c r="B511" s="22"/>
      <c r="C511" s="7"/>
      <c r="D511" s="16"/>
      <c r="E511" s="29"/>
      <c r="F511" s="29"/>
      <c r="BF511" s="7"/>
    </row>
    <row r="512" spans="1:58" hidden="1" x14ac:dyDescent="0.3">
      <c r="A512" s="190"/>
      <c r="B512" s="22"/>
      <c r="C512" s="7"/>
      <c r="D512" s="16"/>
      <c r="E512" s="29"/>
      <c r="F512" s="29"/>
      <c r="BF512" s="7"/>
    </row>
    <row r="513" spans="1:58" hidden="1" x14ac:dyDescent="0.3">
      <c r="A513" s="190"/>
      <c r="B513" s="22"/>
      <c r="C513" s="7"/>
      <c r="D513" s="16"/>
      <c r="E513" s="29"/>
      <c r="F513" s="29"/>
      <c r="BF513" s="7"/>
    </row>
    <row r="514" spans="1:58" hidden="1" x14ac:dyDescent="0.3">
      <c r="A514" s="190"/>
      <c r="B514" s="22"/>
      <c r="C514" s="7"/>
      <c r="D514" s="16"/>
      <c r="E514" s="29"/>
      <c r="F514" s="29"/>
      <c r="BF514" s="7"/>
    </row>
    <row r="515" spans="1:58" hidden="1" x14ac:dyDescent="0.3">
      <c r="A515" s="190"/>
      <c r="B515" s="22"/>
      <c r="C515" s="7"/>
      <c r="D515" s="16"/>
      <c r="E515" s="29"/>
      <c r="F515" s="29"/>
      <c r="BF515" s="7"/>
    </row>
    <row r="516" spans="1:58" hidden="1" x14ac:dyDescent="0.3">
      <c r="A516" s="190"/>
      <c r="B516" s="22"/>
      <c r="C516" s="7"/>
      <c r="D516" s="16"/>
      <c r="E516" s="29"/>
      <c r="F516" s="29"/>
      <c r="BF516" s="7"/>
    </row>
    <row r="517" spans="1:58" hidden="1" x14ac:dyDescent="0.3">
      <c r="A517" s="190"/>
      <c r="B517" s="22"/>
      <c r="C517" s="7"/>
      <c r="D517" s="16"/>
      <c r="E517" s="29"/>
      <c r="F517" s="29"/>
      <c r="BF517" s="7"/>
    </row>
    <row r="518" spans="1:58" hidden="1" x14ac:dyDescent="0.3">
      <c r="A518" s="190"/>
      <c r="B518" s="22"/>
      <c r="C518" s="7"/>
      <c r="D518" s="16"/>
      <c r="E518" s="29"/>
      <c r="F518" s="29"/>
      <c r="BF518" s="7"/>
    </row>
    <row r="519" spans="1:58" hidden="1" x14ac:dyDescent="0.3">
      <c r="A519" s="190"/>
      <c r="B519" s="22"/>
      <c r="C519" s="7"/>
      <c r="D519" s="16"/>
      <c r="E519" s="29"/>
      <c r="F519" s="29"/>
      <c r="BF519" s="7"/>
    </row>
    <row r="520" spans="1:58" hidden="1" x14ac:dyDescent="0.3">
      <c r="A520" s="190"/>
      <c r="B520" s="22"/>
      <c r="C520" s="7"/>
      <c r="D520" s="16"/>
      <c r="E520" s="29"/>
      <c r="F520" s="29"/>
      <c r="BF520" s="7"/>
    </row>
    <row r="521" spans="1:58" hidden="1" x14ac:dyDescent="0.3">
      <c r="A521" s="190"/>
      <c r="B521" s="22"/>
      <c r="C521" s="7"/>
      <c r="D521" s="16"/>
      <c r="E521" s="29"/>
      <c r="F521" s="29"/>
      <c r="BF521" s="7"/>
    </row>
    <row r="522" spans="1:58" hidden="1" x14ac:dyDescent="0.3">
      <c r="A522" s="190"/>
      <c r="B522" s="22"/>
      <c r="C522" s="7"/>
      <c r="D522" s="16"/>
      <c r="E522" s="29"/>
      <c r="F522" s="29"/>
      <c r="BF522" s="7"/>
    </row>
    <row r="523" spans="1:58" hidden="1" x14ac:dyDescent="0.3">
      <c r="A523" s="190"/>
      <c r="B523" s="22"/>
      <c r="C523" s="7"/>
      <c r="D523" s="16"/>
      <c r="E523" s="29"/>
      <c r="F523" s="29"/>
      <c r="BF523" s="7"/>
    </row>
    <row r="524" spans="1:58" hidden="1" x14ac:dyDescent="0.3">
      <c r="A524" s="190"/>
      <c r="B524" s="22"/>
      <c r="C524" s="7"/>
      <c r="D524" s="16"/>
      <c r="E524" s="29"/>
      <c r="F524" s="29"/>
      <c r="BF524" s="7"/>
    </row>
    <row r="525" spans="1:58" hidden="1" x14ac:dyDescent="0.3">
      <c r="A525" s="190"/>
      <c r="B525" s="22"/>
      <c r="C525" s="7"/>
      <c r="D525" s="16"/>
      <c r="E525" s="29"/>
      <c r="F525" s="29"/>
      <c r="BF525" s="7"/>
    </row>
    <row r="526" spans="1:58" hidden="1" x14ac:dyDescent="0.3">
      <c r="A526" s="190"/>
      <c r="B526" s="22"/>
      <c r="C526" s="7"/>
      <c r="D526" s="16"/>
      <c r="E526" s="29"/>
      <c r="F526" s="29"/>
      <c r="BF526" s="7"/>
    </row>
    <row r="527" spans="1:58" hidden="1" x14ac:dyDescent="0.3">
      <c r="A527" s="190"/>
      <c r="B527" s="22"/>
      <c r="C527" s="7"/>
      <c r="D527" s="16"/>
      <c r="E527" s="29"/>
      <c r="F527" s="29"/>
      <c r="BF527" s="7"/>
    </row>
    <row r="528" spans="1:58" hidden="1" x14ac:dyDescent="0.3">
      <c r="A528" s="190"/>
      <c r="B528" s="22"/>
      <c r="C528" s="7"/>
      <c r="D528" s="16"/>
      <c r="E528" s="29"/>
      <c r="F528" s="29"/>
      <c r="BF528" s="7"/>
    </row>
    <row r="529" spans="1:58" hidden="1" x14ac:dyDescent="0.3">
      <c r="A529" s="190"/>
      <c r="B529" s="22"/>
      <c r="C529" s="7"/>
      <c r="D529" s="16"/>
      <c r="E529" s="29"/>
      <c r="F529" s="29"/>
      <c r="BF529" s="7"/>
    </row>
    <row r="530" spans="1:58" hidden="1" x14ac:dyDescent="0.3">
      <c r="A530" s="190"/>
      <c r="B530" s="22"/>
      <c r="C530" s="7"/>
      <c r="D530" s="16"/>
      <c r="E530" s="29"/>
      <c r="F530" s="29"/>
      <c r="BF530" s="7"/>
    </row>
    <row r="531" spans="1:58" hidden="1" x14ac:dyDescent="0.3">
      <c r="A531" s="190"/>
      <c r="B531" s="22"/>
      <c r="C531" s="7"/>
      <c r="D531" s="16"/>
      <c r="E531" s="29"/>
      <c r="F531" s="29"/>
      <c r="BF531" s="7"/>
    </row>
    <row r="532" spans="1:58" hidden="1" x14ac:dyDescent="0.3">
      <c r="A532" s="190"/>
      <c r="B532" s="22"/>
      <c r="C532" s="7"/>
      <c r="D532" s="16"/>
      <c r="E532" s="29"/>
      <c r="F532" s="29"/>
      <c r="BF532" s="7"/>
    </row>
    <row r="533" spans="1:58" hidden="1" x14ac:dyDescent="0.3">
      <c r="A533" s="190"/>
      <c r="B533" s="22"/>
      <c r="C533" s="7"/>
      <c r="D533" s="16"/>
      <c r="E533" s="29"/>
      <c r="F533" s="29"/>
      <c r="BF533" s="7"/>
    </row>
    <row r="534" spans="1:58" hidden="1" x14ac:dyDescent="0.3">
      <c r="A534" s="190"/>
      <c r="B534" s="22"/>
      <c r="C534" s="7"/>
      <c r="D534" s="16"/>
      <c r="E534" s="29"/>
      <c r="F534" s="29"/>
      <c r="BF534" s="7"/>
    </row>
    <row r="535" spans="1:58" hidden="1" x14ac:dyDescent="0.3">
      <c r="A535" s="190"/>
      <c r="B535" s="22"/>
      <c r="C535" s="7"/>
      <c r="D535" s="16"/>
      <c r="E535" s="29"/>
      <c r="F535" s="29"/>
      <c r="BF535" s="7"/>
    </row>
    <row r="536" spans="1:58" hidden="1" x14ac:dyDescent="0.3">
      <c r="A536" s="190"/>
      <c r="B536" s="22"/>
      <c r="C536" s="7"/>
      <c r="D536" s="16"/>
      <c r="E536" s="29"/>
      <c r="F536" s="29"/>
      <c r="BF536" s="7"/>
    </row>
    <row r="537" spans="1:58" hidden="1" x14ac:dyDescent="0.3">
      <c r="A537" s="190"/>
      <c r="B537" s="22"/>
      <c r="C537" s="7"/>
      <c r="D537" s="16"/>
      <c r="E537" s="29"/>
      <c r="F537" s="29"/>
      <c r="BF537" s="7"/>
    </row>
    <row r="538" spans="1:58" hidden="1" x14ac:dyDescent="0.3">
      <c r="A538" s="190"/>
      <c r="B538" s="22"/>
      <c r="C538" s="7"/>
      <c r="D538" s="16"/>
      <c r="E538" s="29"/>
      <c r="F538" s="29"/>
      <c r="BF538" s="7"/>
    </row>
    <row r="539" spans="1:58" hidden="1" x14ac:dyDescent="0.3">
      <c r="A539" s="190"/>
      <c r="B539" s="22"/>
      <c r="C539" s="7"/>
      <c r="D539" s="16"/>
      <c r="E539" s="29"/>
      <c r="F539" s="29"/>
      <c r="BF539" s="7"/>
    </row>
    <row r="540" spans="1:58" hidden="1" x14ac:dyDescent="0.3">
      <c r="A540" s="190"/>
      <c r="B540" s="22"/>
      <c r="C540" s="7"/>
      <c r="D540" s="16"/>
      <c r="E540" s="29"/>
      <c r="F540" s="29"/>
      <c r="BF540" s="7"/>
    </row>
    <row r="541" spans="1:58" hidden="1" x14ac:dyDescent="0.3">
      <c r="A541" s="190"/>
      <c r="B541" s="22"/>
      <c r="C541" s="7"/>
      <c r="D541" s="16"/>
      <c r="E541" s="29"/>
      <c r="F541" s="29"/>
      <c r="BF541" s="7"/>
    </row>
    <row r="542" spans="1:58" hidden="1" x14ac:dyDescent="0.3">
      <c r="A542" s="190"/>
      <c r="B542" s="22"/>
      <c r="C542" s="7"/>
      <c r="D542" s="16"/>
      <c r="E542" s="29"/>
      <c r="F542" s="29"/>
      <c r="BF542" s="7"/>
    </row>
    <row r="543" spans="1:58" hidden="1" x14ac:dyDescent="0.3">
      <c r="A543" s="190"/>
      <c r="B543" s="22"/>
      <c r="C543" s="7"/>
      <c r="D543" s="16"/>
      <c r="E543" s="29"/>
      <c r="F543" s="29"/>
      <c r="BF543" s="7"/>
    </row>
    <row r="544" spans="1:58" hidden="1" x14ac:dyDescent="0.3">
      <c r="A544" s="190"/>
      <c r="B544" s="22"/>
      <c r="C544" s="7"/>
      <c r="D544" s="16"/>
      <c r="E544" s="29"/>
      <c r="F544" s="29"/>
      <c r="BF544" s="7"/>
    </row>
    <row r="545" spans="1:58" hidden="1" x14ac:dyDescent="0.3">
      <c r="A545" s="190"/>
      <c r="B545" s="22"/>
      <c r="C545" s="7"/>
      <c r="D545" s="16"/>
      <c r="E545" s="29"/>
      <c r="F545" s="29"/>
      <c r="BF545" s="7"/>
    </row>
    <row r="546" spans="1:58" hidden="1" x14ac:dyDescent="0.3">
      <c r="A546" s="190"/>
      <c r="B546" s="22"/>
      <c r="C546" s="7"/>
      <c r="D546" s="16"/>
      <c r="E546" s="29"/>
      <c r="F546" s="29"/>
      <c r="BF546" s="7"/>
    </row>
    <row r="547" spans="1:58" hidden="1" x14ac:dyDescent="0.3">
      <c r="A547" s="190"/>
      <c r="B547" s="22"/>
      <c r="C547" s="7"/>
      <c r="D547" s="16"/>
      <c r="E547" s="29"/>
      <c r="F547" s="29"/>
      <c r="BF547" s="7"/>
    </row>
    <row r="548" spans="1:58" hidden="1" x14ac:dyDescent="0.3">
      <c r="A548" s="190"/>
      <c r="B548" s="22"/>
      <c r="C548" s="7"/>
      <c r="D548" s="16"/>
      <c r="E548" s="29"/>
      <c r="F548" s="29"/>
      <c r="BF548" s="7"/>
    </row>
    <row r="549" spans="1:58" hidden="1" x14ac:dyDescent="0.3">
      <c r="A549" s="190"/>
      <c r="B549" s="22"/>
      <c r="C549" s="7"/>
      <c r="D549" s="16"/>
      <c r="E549" s="29"/>
      <c r="F549" s="29"/>
      <c r="BF549" s="7"/>
    </row>
    <row r="550" spans="1:58" hidden="1" x14ac:dyDescent="0.3">
      <c r="A550" s="190"/>
      <c r="B550" s="22"/>
      <c r="C550" s="7"/>
      <c r="D550" s="16"/>
      <c r="E550" s="29"/>
      <c r="F550" s="29"/>
      <c r="BF550" s="7"/>
    </row>
    <row r="551" spans="1:58" hidden="1" x14ac:dyDescent="0.3">
      <c r="A551" s="190"/>
      <c r="B551" s="22"/>
      <c r="C551" s="7"/>
      <c r="D551" s="16"/>
      <c r="E551" s="29"/>
      <c r="F551" s="29"/>
      <c r="BF551" s="7"/>
    </row>
    <row r="552" spans="1:58" hidden="1" x14ac:dyDescent="0.3">
      <c r="A552" s="190"/>
      <c r="B552" s="22"/>
      <c r="C552" s="7"/>
      <c r="D552" s="16"/>
      <c r="E552" s="29"/>
      <c r="F552" s="29"/>
      <c r="BF552" s="7"/>
    </row>
    <row r="553" spans="1:58" hidden="1" x14ac:dyDescent="0.3">
      <c r="A553" s="190"/>
      <c r="B553" s="22"/>
      <c r="C553" s="7"/>
      <c r="D553" s="16"/>
      <c r="E553" s="29"/>
      <c r="F553" s="29"/>
      <c r="BF553" s="7"/>
    </row>
    <row r="554" spans="1:58" hidden="1" x14ac:dyDescent="0.3">
      <c r="A554" s="190"/>
      <c r="B554" s="22"/>
      <c r="C554" s="7"/>
      <c r="D554" s="16"/>
      <c r="E554" s="29"/>
      <c r="F554" s="29"/>
      <c r="BF554" s="7"/>
    </row>
    <row r="555" spans="1:58" hidden="1" x14ac:dyDescent="0.3">
      <c r="A555" s="190"/>
      <c r="B555" s="22"/>
      <c r="C555" s="7"/>
      <c r="D555" s="16"/>
      <c r="E555" s="29"/>
      <c r="F555" s="29"/>
      <c r="BF555" s="7"/>
    </row>
    <row r="556" spans="1:58" hidden="1" x14ac:dyDescent="0.3">
      <c r="A556" s="190"/>
      <c r="B556" s="22"/>
      <c r="C556" s="7"/>
      <c r="D556" s="16"/>
      <c r="E556" s="29"/>
      <c r="F556" s="29"/>
      <c r="BF556" s="7"/>
    </row>
    <row r="557" spans="1:58" hidden="1" x14ac:dyDescent="0.3">
      <c r="A557" s="190"/>
      <c r="B557" s="22"/>
      <c r="C557" s="7"/>
      <c r="D557" s="16"/>
      <c r="E557" s="29"/>
      <c r="F557" s="29"/>
      <c r="BF557" s="7"/>
    </row>
    <row r="558" spans="1:58" hidden="1" x14ac:dyDescent="0.3">
      <c r="A558" s="190"/>
      <c r="B558" s="22"/>
      <c r="C558" s="7"/>
      <c r="D558" s="16"/>
      <c r="E558" s="29"/>
      <c r="F558" s="29"/>
      <c r="BF558" s="7"/>
    </row>
    <row r="559" spans="1:58" hidden="1" x14ac:dyDescent="0.3">
      <c r="A559" s="190"/>
      <c r="B559" s="22"/>
      <c r="C559" s="7"/>
      <c r="D559" s="16"/>
      <c r="E559" s="29"/>
      <c r="F559" s="29"/>
      <c r="BF559" s="7"/>
    </row>
    <row r="560" spans="1:58" hidden="1" x14ac:dyDescent="0.3">
      <c r="A560" s="190"/>
      <c r="B560" s="22"/>
      <c r="C560" s="7"/>
      <c r="D560" s="16"/>
      <c r="E560" s="29"/>
      <c r="F560" s="29"/>
      <c r="BF560" s="7"/>
    </row>
    <row r="561" spans="1:58" hidden="1" x14ac:dyDescent="0.3">
      <c r="A561" s="190"/>
      <c r="B561" s="22"/>
      <c r="C561" s="7"/>
      <c r="D561" s="16"/>
      <c r="E561" s="29"/>
      <c r="F561" s="29"/>
      <c r="BF561" s="7"/>
    </row>
    <row r="562" spans="1:58" hidden="1" x14ac:dyDescent="0.3">
      <c r="A562" s="190"/>
      <c r="B562" s="22"/>
      <c r="C562" s="7"/>
      <c r="D562" s="16"/>
      <c r="E562" s="29"/>
      <c r="F562" s="29"/>
      <c r="BF562" s="7"/>
    </row>
    <row r="563" spans="1:58" hidden="1" x14ac:dyDescent="0.3">
      <c r="A563" s="190"/>
      <c r="B563" s="22"/>
      <c r="C563" s="7"/>
      <c r="D563" s="16"/>
      <c r="E563" s="29"/>
      <c r="F563" s="29"/>
      <c r="BF563" s="7"/>
    </row>
    <row r="564" spans="1:58" hidden="1" x14ac:dyDescent="0.3">
      <c r="A564" s="190"/>
      <c r="B564" s="22"/>
      <c r="C564" s="7"/>
      <c r="D564" s="16"/>
      <c r="E564" s="29"/>
      <c r="F564" s="29"/>
      <c r="BF564" s="7"/>
    </row>
    <row r="565" spans="1:58" hidden="1" x14ac:dyDescent="0.3">
      <c r="A565" s="190"/>
      <c r="B565" s="22"/>
      <c r="C565" s="7"/>
      <c r="D565" s="16"/>
      <c r="E565" s="29"/>
      <c r="F565" s="29"/>
      <c r="BF565" s="7"/>
    </row>
    <row r="566" spans="1:58" hidden="1" x14ac:dyDescent="0.3">
      <c r="A566" s="190"/>
      <c r="B566" s="22"/>
      <c r="C566" s="7"/>
      <c r="D566" s="16"/>
      <c r="E566" s="29"/>
      <c r="F566" s="29"/>
      <c r="BF566" s="7"/>
    </row>
    <row r="567" spans="1:58" hidden="1" x14ac:dyDescent="0.3">
      <c r="A567" s="190"/>
      <c r="B567" s="22"/>
      <c r="C567" s="7"/>
      <c r="D567" s="16"/>
      <c r="E567" s="29"/>
      <c r="F567" s="29"/>
      <c r="BF567" s="7"/>
    </row>
    <row r="568" spans="1:58" hidden="1" x14ac:dyDescent="0.3">
      <c r="A568" s="190"/>
      <c r="B568" s="22"/>
      <c r="C568" s="7"/>
      <c r="D568" s="16"/>
      <c r="E568" s="29"/>
      <c r="F568" s="29"/>
      <c r="BF568" s="7"/>
    </row>
    <row r="569" spans="1:58" hidden="1" x14ac:dyDescent="0.3">
      <c r="A569" s="190"/>
      <c r="B569" s="22"/>
      <c r="C569" s="7"/>
      <c r="D569" s="16"/>
      <c r="E569" s="29"/>
      <c r="F569" s="29"/>
      <c r="BF569" s="7"/>
    </row>
    <row r="570" spans="1:58" hidden="1" x14ac:dyDescent="0.3">
      <c r="A570" s="190"/>
      <c r="B570" s="22"/>
      <c r="C570" s="7"/>
      <c r="D570" s="16"/>
      <c r="E570" s="29"/>
      <c r="F570" s="29"/>
      <c r="BF570" s="7"/>
    </row>
    <row r="571" spans="1:58" hidden="1" x14ac:dyDescent="0.3">
      <c r="A571" s="190"/>
      <c r="B571" s="22"/>
      <c r="C571" s="7"/>
      <c r="D571" s="16"/>
      <c r="E571" s="29"/>
      <c r="F571" s="29"/>
      <c r="BF571" s="7"/>
    </row>
    <row r="572" spans="1:58" hidden="1" x14ac:dyDescent="0.3">
      <c r="A572" s="190"/>
      <c r="B572" s="22"/>
      <c r="C572" s="7"/>
      <c r="D572" s="16"/>
      <c r="E572" s="29"/>
      <c r="F572" s="29"/>
      <c r="BF572" s="7"/>
    </row>
    <row r="573" spans="1:58" hidden="1" x14ac:dyDescent="0.3">
      <c r="A573" s="190"/>
      <c r="B573" s="22"/>
      <c r="C573" s="7"/>
      <c r="D573" s="16"/>
      <c r="E573" s="29"/>
      <c r="F573" s="29"/>
      <c r="BF573" s="7"/>
    </row>
    <row r="574" spans="1:58" hidden="1" x14ac:dyDescent="0.3">
      <c r="A574" s="190"/>
      <c r="B574" s="22"/>
      <c r="C574" s="7"/>
      <c r="D574" s="16"/>
      <c r="E574" s="29"/>
      <c r="F574" s="29"/>
      <c r="BF574" s="7"/>
    </row>
    <row r="575" spans="1:58" hidden="1" x14ac:dyDescent="0.3">
      <c r="A575" s="190"/>
      <c r="B575" s="22"/>
      <c r="C575" s="7"/>
      <c r="D575" s="16"/>
      <c r="E575" s="29"/>
      <c r="F575" s="29"/>
      <c r="BF575" s="7"/>
    </row>
    <row r="576" spans="1:58" hidden="1" x14ac:dyDescent="0.3">
      <c r="A576" s="190"/>
      <c r="B576" s="22"/>
      <c r="C576" s="7"/>
      <c r="D576" s="16"/>
      <c r="E576" s="29"/>
      <c r="F576" s="29"/>
      <c r="BF576" s="7"/>
    </row>
    <row r="577" spans="1:58" hidden="1" x14ac:dyDescent="0.3">
      <c r="A577" s="190"/>
      <c r="B577" s="22"/>
      <c r="C577" s="7"/>
      <c r="D577" s="16"/>
      <c r="E577" s="29"/>
      <c r="F577" s="29"/>
      <c r="BF577" s="7"/>
    </row>
    <row r="578" spans="1:58" hidden="1" x14ac:dyDescent="0.3">
      <c r="A578" s="190"/>
      <c r="B578" s="22"/>
      <c r="C578" s="7"/>
      <c r="D578" s="16"/>
      <c r="E578" s="29"/>
      <c r="F578" s="29"/>
      <c r="BF578" s="7"/>
    </row>
    <row r="579" spans="1:58" hidden="1" x14ac:dyDescent="0.3">
      <c r="A579" s="190"/>
      <c r="B579" s="22"/>
      <c r="C579" s="7"/>
      <c r="D579" s="16"/>
      <c r="E579" s="29"/>
      <c r="F579" s="29"/>
      <c r="BF579" s="7"/>
    </row>
    <row r="580" spans="1:58" hidden="1" x14ac:dyDescent="0.3">
      <c r="A580" s="190"/>
      <c r="B580" s="22"/>
      <c r="C580" s="7"/>
      <c r="D580" s="16"/>
      <c r="E580" s="29"/>
      <c r="F580" s="29"/>
      <c r="BF580" s="7"/>
    </row>
    <row r="581" spans="1:58" hidden="1" x14ac:dyDescent="0.3">
      <c r="A581" s="190"/>
      <c r="B581" s="22"/>
      <c r="C581" s="7"/>
      <c r="D581" s="16"/>
      <c r="E581" s="29"/>
      <c r="F581" s="29"/>
      <c r="BF581" s="7"/>
    </row>
    <row r="582" spans="1:58" hidden="1" x14ac:dyDescent="0.3">
      <c r="A582" s="190"/>
      <c r="B582" s="22"/>
      <c r="C582" s="7"/>
      <c r="D582" s="16"/>
      <c r="E582" s="29"/>
      <c r="F582" s="29"/>
      <c r="BF582" s="7"/>
    </row>
    <row r="583" spans="1:58" hidden="1" x14ac:dyDescent="0.3">
      <c r="A583" s="190"/>
      <c r="B583" s="22"/>
      <c r="C583" s="7"/>
      <c r="D583" s="16"/>
      <c r="E583" s="29"/>
      <c r="F583" s="29"/>
      <c r="BF583" s="7"/>
    </row>
    <row r="584" spans="1:58" hidden="1" x14ac:dyDescent="0.3">
      <c r="A584" s="190"/>
      <c r="B584" s="22"/>
      <c r="C584" s="7"/>
      <c r="D584" s="16"/>
      <c r="E584" s="29"/>
      <c r="F584" s="29"/>
      <c r="BF584" s="7"/>
    </row>
    <row r="585" spans="1:58" hidden="1" x14ac:dyDescent="0.3">
      <c r="A585" s="190"/>
      <c r="B585" s="22"/>
      <c r="C585" s="7"/>
      <c r="D585" s="16"/>
      <c r="E585" s="29"/>
      <c r="F585" s="29"/>
      <c r="BF585" s="7"/>
    </row>
    <row r="586" spans="1:58" hidden="1" x14ac:dyDescent="0.3">
      <c r="A586" s="190"/>
      <c r="B586" s="22"/>
      <c r="C586" s="7"/>
      <c r="D586" s="16"/>
      <c r="E586" s="29"/>
      <c r="F586" s="29"/>
      <c r="BF586" s="7"/>
    </row>
    <row r="587" spans="1:58" hidden="1" x14ac:dyDescent="0.3">
      <c r="A587" s="190"/>
      <c r="B587" s="22"/>
      <c r="C587" s="7"/>
      <c r="D587" s="16"/>
      <c r="E587" s="29"/>
      <c r="F587" s="29"/>
      <c r="BF587" s="7"/>
    </row>
    <row r="588" spans="1:58" hidden="1" x14ac:dyDescent="0.3">
      <c r="A588" s="190"/>
      <c r="B588" s="22"/>
      <c r="C588" s="7"/>
      <c r="D588" s="16"/>
      <c r="E588" s="29"/>
      <c r="F588" s="29"/>
      <c r="BF588" s="7"/>
    </row>
    <row r="589" spans="1:58" hidden="1" x14ac:dyDescent="0.3">
      <c r="A589" s="190"/>
      <c r="B589" s="22"/>
      <c r="C589" s="7"/>
      <c r="D589" s="16"/>
      <c r="E589" s="29"/>
      <c r="F589" s="29"/>
      <c r="BF589" s="7"/>
    </row>
    <row r="590" spans="1:58" hidden="1" x14ac:dyDescent="0.3">
      <c r="A590" s="190"/>
      <c r="B590" s="22"/>
      <c r="C590" s="7"/>
      <c r="D590" s="16"/>
      <c r="E590" s="29"/>
      <c r="F590" s="29"/>
      <c r="BF590" s="7"/>
    </row>
    <row r="591" spans="1:58" hidden="1" x14ac:dyDescent="0.3">
      <c r="A591" s="190"/>
      <c r="B591" s="22"/>
      <c r="C591" s="7"/>
      <c r="D591" s="16"/>
      <c r="E591" s="29"/>
      <c r="F591" s="29"/>
      <c r="BF591" s="7"/>
    </row>
    <row r="592" spans="1:58" hidden="1" x14ac:dyDescent="0.3">
      <c r="A592" s="190"/>
      <c r="B592" s="22"/>
      <c r="C592" s="7"/>
      <c r="D592" s="16"/>
      <c r="E592" s="29"/>
      <c r="F592" s="29"/>
      <c r="BF592" s="7"/>
    </row>
    <row r="593" spans="1:58" hidden="1" x14ac:dyDescent="0.3">
      <c r="A593" s="190"/>
      <c r="B593" s="22"/>
      <c r="C593" s="7"/>
      <c r="D593" s="16"/>
      <c r="E593" s="29"/>
      <c r="F593" s="29"/>
      <c r="BF593" s="7"/>
    </row>
    <row r="594" spans="1:58" hidden="1" x14ac:dyDescent="0.3">
      <c r="A594" s="190"/>
      <c r="B594" s="22"/>
      <c r="C594" s="7"/>
      <c r="D594" s="16"/>
      <c r="E594" s="29"/>
      <c r="F594" s="29"/>
      <c r="BF594" s="7"/>
    </row>
    <row r="595" spans="1:58" hidden="1" x14ac:dyDescent="0.3">
      <c r="A595" s="190"/>
      <c r="B595" s="22"/>
      <c r="C595" s="7"/>
      <c r="D595" s="16"/>
      <c r="E595" s="29"/>
      <c r="F595" s="29"/>
      <c r="BF595" s="7"/>
    </row>
    <row r="596" spans="1:58" hidden="1" x14ac:dyDescent="0.3">
      <c r="A596" s="190"/>
      <c r="B596" s="22"/>
      <c r="C596" s="7"/>
      <c r="D596" s="16"/>
      <c r="E596" s="29"/>
      <c r="F596" s="29"/>
      <c r="BF596" s="7"/>
    </row>
    <row r="597" spans="1:58" hidden="1" x14ac:dyDescent="0.3">
      <c r="A597" s="190"/>
      <c r="B597" s="22"/>
      <c r="C597" s="7"/>
      <c r="D597" s="16"/>
      <c r="E597" s="29"/>
      <c r="F597" s="29"/>
      <c r="BF597" s="7"/>
    </row>
    <row r="598" spans="1:58" hidden="1" x14ac:dyDescent="0.3">
      <c r="A598" s="190"/>
      <c r="B598" s="22"/>
      <c r="C598" s="7"/>
      <c r="D598" s="16"/>
      <c r="E598" s="29"/>
      <c r="F598" s="29"/>
      <c r="BF598" s="7"/>
    </row>
    <row r="599" spans="1:58" hidden="1" x14ac:dyDescent="0.3">
      <c r="A599" s="190"/>
      <c r="B599" s="22"/>
      <c r="C599" s="7"/>
      <c r="D599" s="16"/>
      <c r="E599" s="29"/>
      <c r="F599" s="29"/>
      <c r="BF599" s="7"/>
    </row>
    <row r="600" spans="1:58" hidden="1" x14ac:dyDescent="0.3">
      <c r="A600" s="190"/>
      <c r="B600" s="22"/>
      <c r="C600" s="7"/>
      <c r="D600" s="16"/>
      <c r="E600" s="29"/>
      <c r="F600" s="29"/>
      <c r="BF600" s="7"/>
    </row>
    <row r="601" spans="1:58" hidden="1" x14ac:dyDescent="0.3">
      <c r="A601" s="190"/>
      <c r="B601" s="22"/>
      <c r="C601" s="7"/>
      <c r="D601" s="16"/>
      <c r="E601" s="29"/>
      <c r="F601" s="29"/>
      <c r="BF601" s="7"/>
    </row>
    <row r="602" spans="1:58" hidden="1" x14ac:dyDescent="0.3">
      <c r="A602" s="190"/>
      <c r="B602" s="22"/>
      <c r="C602" s="7"/>
      <c r="D602" s="16"/>
      <c r="E602" s="29"/>
      <c r="F602" s="29"/>
      <c r="BF602" s="7"/>
    </row>
    <row r="603" spans="1:58" hidden="1" x14ac:dyDescent="0.3">
      <c r="A603" s="190"/>
      <c r="B603" s="22"/>
      <c r="C603" s="7"/>
      <c r="D603" s="16"/>
      <c r="E603" s="29"/>
      <c r="F603" s="29"/>
      <c r="BF603" s="7"/>
    </row>
    <row r="604" spans="1:58" hidden="1" x14ac:dyDescent="0.3">
      <c r="A604" s="190"/>
      <c r="B604" s="22"/>
      <c r="C604" s="7"/>
      <c r="D604" s="16"/>
      <c r="E604" s="29"/>
      <c r="F604" s="29"/>
      <c r="BF604" s="7"/>
    </row>
    <row r="605" spans="1:58" hidden="1" x14ac:dyDescent="0.3">
      <c r="A605" s="190"/>
      <c r="B605" s="22"/>
      <c r="C605" s="7"/>
      <c r="D605" s="16"/>
      <c r="E605" s="29"/>
      <c r="F605" s="29"/>
      <c r="BF605" s="7"/>
    </row>
    <row r="606" spans="1:58" hidden="1" x14ac:dyDescent="0.3">
      <c r="A606" s="190"/>
      <c r="B606" s="22"/>
      <c r="C606" s="7"/>
      <c r="D606" s="16"/>
      <c r="E606" s="29"/>
      <c r="F606" s="29"/>
      <c r="BF606" s="7"/>
    </row>
    <row r="607" spans="1:58" hidden="1" x14ac:dyDescent="0.3">
      <c r="A607" s="190"/>
      <c r="B607" s="22"/>
      <c r="C607" s="7"/>
      <c r="D607" s="16"/>
      <c r="E607" s="29"/>
      <c r="F607" s="29"/>
      <c r="BF607" s="7"/>
    </row>
    <row r="608" spans="1:58" hidden="1" x14ac:dyDescent="0.3">
      <c r="A608" s="190"/>
      <c r="B608" s="22"/>
      <c r="C608" s="7"/>
      <c r="D608" s="16"/>
      <c r="E608" s="29"/>
      <c r="F608" s="29"/>
      <c r="BF608" s="7"/>
    </row>
    <row r="609" spans="1:58" hidden="1" x14ac:dyDescent="0.3">
      <c r="A609" s="190"/>
      <c r="B609" s="22"/>
      <c r="C609" s="7"/>
      <c r="D609" s="16"/>
      <c r="E609" s="29"/>
      <c r="F609" s="29"/>
      <c r="BF609" s="7"/>
    </row>
    <row r="610" spans="1:58" hidden="1" x14ac:dyDescent="0.3">
      <c r="A610" s="190"/>
      <c r="B610" s="22"/>
      <c r="C610" s="7"/>
      <c r="D610" s="16"/>
      <c r="E610" s="29"/>
      <c r="F610" s="29"/>
      <c r="BF610" s="7"/>
    </row>
    <row r="611" spans="1:58" hidden="1" x14ac:dyDescent="0.3">
      <c r="A611" s="190"/>
      <c r="B611" s="22"/>
      <c r="C611" s="7"/>
      <c r="D611" s="16"/>
      <c r="E611" s="29"/>
      <c r="F611" s="29"/>
      <c r="BF611" s="7"/>
    </row>
    <row r="612" spans="1:58" hidden="1" x14ac:dyDescent="0.3">
      <c r="A612" s="190"/>
      <c r="B612" s="22"/>
      <c r="C612" s="7"/>
      <c r="D612" s="16"/>
      <c r="E612" s="29"/>
      <c r="F612" s="29"/>
      <c r="BF612" s="7"/>
    </row>
    <row r="613" spans="1:58" hidden="1" x14ac:dyDescent="0.3">
      <c r="A613" s="190"/>
      <c r="B613" s="22"/>
      <c r="C613" s="7"/>
      <c r="D613" s="16"/>
      <c r="E613" s="29"/>
      <c r="F613" s="29"/>
      <c r="BF613" s="7"/>
    </row>
    <row r="614" spans="1:58" hidden="1" x14ac:dyDescent="0.3">
      <c r="A614" s="190"/>
      <c r="B614" s="22"/>
      <c r="C614" s="7"/>
      <c r="D614" s="16"/>
      <c r="E614" s="29"/>
      <c r="F614" s="29"/>
      <c r="BF614" s="7"/>
    </row>
    <row r="615" spans="1:58" hidden="1" x14ac:dyDescent="0.3">
      <c r="A615" s="190"/>
      <c r="B615" s="22"/>
      <c r="C615" s="7"/>
      <c r="D615" s="16"/>
      <c r="E615" s="29"/>
      <c r="F615" s="29"/>
      <c r="BF615" s="7"/>
    </row>
    <row r="616" spans="1:58" hidden="1" x14ac:dyDescent="0.3">
      <c r="A616" s="190"/>
      <c r="B616" s="22"/>
      <c r="C616" s="7"/>
      <c r="D616" s="16"/>
      <c r="E616" s="29"/>
      <c r="F616" s="29"/>
      <c r="BF616" s="7"/>
    </row>
    <row r="617" spans="1:58" hidden="1" x14ac:dyDescent="0.3">
      <c r="A617" s="190"/>
      <c r="B617" s="22"/>
      <c r="C617" s="7"/>
      <c r="D617" s="16"/>
      <c r="E617" s="29"/>
      <c r="F617" s="29"/>
      <c r="BF617" s="7"/>
    </row>
    <row r="618" spans="1:58" hidden="1" x14ac:dyDescent="0.3">
      <c r="A618" s="190"/>
      <c r="B618" s="22"/>
      <c r="C618" s="7"/>
      <c r="D618" s="16"/>
      <c r="E618" s="29"/>
      <c r="F618" s="29"/>
      <c r="BF618" s="7"/>
    </row>
    <row r="619" spans="1:58" hidden="1" x14ac:dyDescent="0.3">
      <c r="A619" s="190"/>
      <c r="B619" s="22"/>
      <c r="C619" s="7"/>
      <c r="D619" s="16"/>
      <c r="E619" s="29"/>
      <c r="F619" s="29"/>
      <c r="BF619" s="7"/>
    </row>
    <row r="620" spans="1:58" hidden="1" x14ac:dyDescent="0.3">
      <c r="A620" s="190"/>
      <c r="B620" s="22"/>
      <c r="C620" s="7"/>
      <c r="D620" s="16"/>
      <c r="E620" s="29"/>
      <c r="F620" s="29"/>
      <c r="BF620" s="7"/>
    </row>
    <row r="621" spans="1:58" hidden="1" x14ac:dyDescent="0.3">
      <c r="A621" s="190"/>
      <c r="B621" s="22"/>
      <c r="C621" s="7"/>
      <c r="D621" s="16"/>
      <c r="E621" s="29"/>
      <c r="F621" s="29"/>
      <c r="BF621" s="7"/>
    </row>
    <row r="622" spans="1:58" hidden="1" x14ac:dyDescent="0.3">
      <c r="A622" s="190"/>
      <c r="B622" s="22"/>
      <c r="C622" s="7"/>
      <c r="D622" s="16"/>
      <c r="E622" s="29"/>
      <c r="F622" s="29"/>
      <c r="BF622" s="7"/>
    </row>
    <row r="623" spans="1:58" hidden="1" x14ac:dyDescent="0.3">
      <c r="A623" s="190"/>
      <c r="B623" s="22"/>
      <c r="C623" s="7"/>
      <c r="D623" s="16"/>
      <c r="E623" s="29"/>
      <c r="F623" s="29"/>
      <c r="BF623" s="7"/>
    </row>
    <row r="624" spans="1:58" hidden="1" x14ac:dyDescent="0.3">
      <c r="A624" s="190"/>
      <c r="B624" s="22"/>
      <c r="C624" s="7"/>
      <c r="D624" s="16"/>
      <c r="E624" s="29"/>
      <c r="F624" s="29"/>
      <c r="BF624" s="7"/>
    </row>
    <row r="625" spans="1:58" hidden="1" x14ac:dyDescent="0.3">
      <c r="A625" s="190"/>
      <c r="B625" s="22"/>
      <c r="C625" s="7"/>
      <c r="D625" s="16"/>
      <c r="E625" s="29"/>
      <c r="F625" s="29"/>
      <c r="BF625" s="7"/>
    </row>
    <row r="626" spans="1:58" hidden="1" x14ac:dyDescent="0.3">
      <c r="A626" s="190"/>
      <c r="B626" s="22"/>
      <c r="C626" s="7"/>
      <c r="D626" s="16"/>
      <c r="E626" s="29"/>
      <c r="F626" s="29"/>
      <c r="BF626" s="7"/>
    </row>
    <row r="627" spans="1:58" hidden="1" x14ac:dyDescent="0.3">
      <c r="A627" s="190"/>
      <c r="B627" s="22"/>
      <c r="C627" s="7"/>
      <c r="D627" s="16"/>
      <c r="E627" s="29"/>
      <c r="F627" s="29"/>
      <c r="BF627" s="7"/>
    </row>
    <row r="628" spans="1:58" hidden="1" x14ac:dyDescent="0.3">
      <c r="A628" s="190"/>
      <c r="B628" s="22"/>
      <c r="C628" s="7"/>
      <c r="D628" s="16"/>
      <c r="E628" s="29"/>
      <c r="F628" s="29"/>
      <c r="BF628" s="7"/>
    </row>
    <row r="629" spans="1:58" hidden="1" x14ac:dyDescent="0.3">
      <c r="A629" s="190"/>
      <c r="B629" s="22"/>
      <c r="C629" s="7"/>
      <c r="D629" s="16"/>
      <c r="E629" s="29"/>
      <c r="F629" s="29"/>
      <c r="BF629" s="7"/>
    </row>
    <row r="630" spans="1:58" hidden="1" x14ac:dyDescent="0.3">
      <c r="A630" s="190"/>
      <c r="B630" s="22"/>
      <c r="C630" s="7"/>
      <c r="D630" s="16"/>
      <c r="E630" s="29"/>
      <c r="F630" s="29"/>
      <c r="BF630" s="7"/>
    </row>
    <row r="631" spans="1:58" hidden="1" x14ac:dyDescent="0.3">
      <c r="A631" s="190"/>
      <c r="B631" s="22"/>
      <c r="C631" s="7"/>
      <c r="D631" s="16"/>
      <c r="E631" s="29"/>
      <c r="F631" s="29"/>
      <c r="BF631" s="7"/>
    </row>
    <row r="632" spans="1:58" hidden="1" x14ac:dyDescent="0.3">
      <c r="A632" s="190"/>
      <c r="B632" s="22"/>
      <c r="C632" s="7"/>
      <c r="D632" s="16"/>
      <c r="E632" s="29"/>
      <c r="F632" s="29"/>
      <c r="BF632" s="7"/>
    </row>
    <row r="633" spans="1:58" hidden="1" x14ac:dyDescent="0.3">
      <c r="A633" s="190"/>
      <c r="B633" s="22"/>
      <c r="C633" s="7"/>
      <c r="D633" s="16"/>
      <c r="E633" s="29"/>
      <c r="F633" s="29"/>
      <c r="BF633" s="7"/>
    </row>
    <row r="634" spans="1:58" hidden="1" x14ac:dyDescent="0.3">
      <c r="A634" s="190"/>
      <c r="B634" s="22"/>
      <c r="C634" s="7"/>
      <c r="D634" s="16"/>
      <c r="E634" s="29"/>
      <c r="F634" s="29"/>
      <c r="BF634" s="7"/>
    </row>
    <row r="635" spans="1:58" hidden="1" x14ac:dyDescent="0.3">
      <c r="A635" s="190"/>
      <c r="B635" s="22"/>
      <c r="C635" s="7"/>
      <c r="D635" s="16"/>
      <c r="E635" s="29"/>
      <c r="F635" s="29"/>
      <c r="BF635" s="7"/>
    </row>
    <row r="636" spans="1:58" hidden="1" x14ac:dyDescent="0.3">
      <c r="A636" s="190"/>
      <c r="B636" s="22"/>
      <c r="C636" s="7"/>
      <c r="D636" s="16"/>
      <c r="E636" s="29"/>
      <c r="F636" s="29"/>
      <c r="BF636" s="7"/>
    </row>
    <row r="637" spans="1:58" hidden="1" x14ac:dyDescent="0.3">
      <c r="A637" s="190"/>
      <c r="B637" s="22"/>
      <c r="C637" s="7"/>
      <c r="D637" s="16"/>
      <c r="E637" s="29"/>
      <c r="F637" s="29"/>
      <c r="BF637" s="7"/>
    </row>
    <row r="638" spans="1:58" hidden="1" x14ac:dyDescent="0.3">
      <c r="A638" s="190"/>
      <c r="B638" s="22"/>
      <c r="C638" s="7"/>
      <c r="D638" s="16"/>
      <c r="E638" s="29"/>
      <c r="F638" s="29"/>
      <c r="BF638" s="7"/>
    </row>
    <row r="639" spans="1:58" hidden="1" x14ac:dyDescent="0.3">
      <c r="A639" s="190"/>
      <c r="B639" s="22"/>
      <c r="C639" s="7"/>
      <c r="D639" s="16"/>
      <c r="E639" s="29"/>
      <c r="F639" s="29"/>
      <c r="BF639" s="7"/>
    </row>
    <row r="640" spans="1:58" hidden="1" x14ac:dyDescent="0.3">
      <c r="A640" s="190"/>
      <c r="B640" s="22"/>
      <c r="C640" s="7"/>
      <c r="D640" s="16"/>
      <c r="E640" s="29"/>
      <c r="F640" s="29"/>
      <c r="BF640" s="7"/>
    </row>
    <row r="641" spans="1:58" hidden="1" x14ac:dyDescent="0.3">
      <c r="A641" s="190"/>
      <c r="B641" s="22"/>
      <c r="C641" s="7"/>
      <c r="D641" s="16"/>
      <c r="E641" s="29"/>
      <c r="F641" s="29"/>
      <c r="BF641" s="7"/>
    </row>
    <row r="642" spans="1:58" hidden="1" x14ac:dyDescent="0.3">
      <c r="A642" s="190"/>
      <c r="B642" s="22"/>
      <c r="C642" s="7"/>
      <c r="D642" s="16"/>
      <c r="E642" s="29"/>
      <c r="F642" s="29"/>
      <c r="BF642" s="7"/>
    </row>
    <row r="643" spans="1:58" hidden="1" x14ac:dyDescent="0.3">
      <c r="A643" s="190"/>
      <c r="B643" s="22"/>
      <c r="C643" s="7"/>
      <c r="D643" s="16"/>
      <c r="E643" s="29"/>
      <c r="F643" s="29"/>
      <c r="BF643" s="7"/>
    </row>
    <row r="644" spans="1:58" hidden="1" x14ac:dyDescent="0.3">
      <c r="A644" s="190"/>
      <c r="B644" s="22"/>
      <c r="C644" s="7"/>
      <c r="D644" s="16"/>
      <c r="E644" s="29"/>
      <c r="F644" s="29"/>
      <c r="BF644" s="7"/>
    </row>
    <row r="645" spans="1:58" hidden="1" x14ac:dyDescent="0.3">
      <c r="A645" s="190"/>
      <c r="B645" s="22"/>
      <c r="C645" s="7"/>
      <c r="D645" s="16"/>
      <c r="E645" s="29"/>
      <c r="F645" s="29"/>
      <c r="BF645" s="7"/>
    </row>
    <row r="646" spans="1:58" hidden="1" x14ac:dyDescent="0.3">
      <c r="A646" s="190"/>
      <c r="B646" s="22"/>
      <c r="C646" s="7"/>
      <c r="D646" s="16"/>
      <c r="E646" s="29"/>
      <c r="F646" s="29"/>
      <c r="BF646" s="7"/>
    </row>
    <row r="647" spans="1:58" hidden="1" x14ac:dyDescent="0.3">
      <c r="A647" s="190"/>
      <c r="B647" s="22"/>
      <c r="C647" s="7"/>
      <c r="D647" s="16"/>
      <c r="E647" s="29"/>
      <c r="F647" s="29"/>
      <c r="BF647" s="7"/>
    </row>
    <row r="648" spans="1:58" hidden="1" x14ac:dyDescent="0.3">
      <c r="A648" s="190"/>
      <c r="B648" s="22"/>
      <c r="C648" s="7"/>
      <c r="D648" s="16"/>
      <c r="E648" s="29"/>
      <c r="F648" s="29"/>
      <c r="BF648" s="7"/>
    </row>
    <row r="649" spans="1:58" hidden="1" x14ac:dyDescent="0.3">
      <c r="A649" s="190"/>
      <c r="B649" s="22"/>
      <c r="C649" s="7"/>
      <c r="D649" s="16"/>
      <c r="E649" s="29"/>
      <c r="F649" s="29"/>
      <c r="BF649" s="7"/>
    </row>
    <row r="650" spans="1:58" hidden="1" x14ac:dyDescent="0.3">
      <c r="A650" s="190"/>
      <c r="B650" s="22"/>
      <c r="C650" s="7"/>
      <c r="D650" s="16"/>
      <c r="E650" s="29"/>
      <c r="F650" s="29"/>
      <c r="BF650" s="7"/>
    </row>
    <row r="651" spans="1:58" hidden="1" x14ac:dyDescent="0.3">
      <c r="A651" s="190"/>
      <c r="B651" s="22"/>
      <c r="C651" s="7"/>
      <c r="D651" s="16"/>
      <c r="E651" s="29"/>
      <c r="F651" s="29"/>
      <c r="BF651" s="7"/>
    </row>
    <row r="652" spans="1:58" hidden="1" x14ac:dyDescent="0.3">
      <c r="A652" s="190"/>
      <c r="B652" s="22"/>
      <c r="C652" s="7"/>
      <c r="D652" s="16"/>
      <c r="E652" s="29"/>
      <c r="F652" s="29"/>
      <c r="BF652" s="7"/>
    </row>
    <row r="653" spans="1:58" hidden="1" x14ac:dyDescent="0.3">
      <c r="A653" s="190"/>
      <c r="B653" s="22"/>
      <c r="C653" s="7"/>
      <c r="D653" s="16"/>
      <c r="E653" s="29"/>
      <c r="F653" s="29"/>
      <c r="BF653" s="7"/>
    </row>
    <row r="654" spans="1:58" hidden="1" x14ac:dyDescent="0.3">
      <c r="A654" s="190"/>
      <c r="B654" s="22"/>
      <c r="C654" s="7"/>
      <c r="D654" s="16"/>
      <c r="E654" s="29"/>
      <c r="F654" s="29"/>
      <c r="BF654" s="7"/>
    </row>
    <row r="655" spans="1:58" hidden="1" x14ac:dyDescent="0.3">
      <c r="A655" s="190"/>
      <c r="B655" s="22"/>
      <c r="C655" s="7"/>
      <c r="D655" s="16"/>
      <c r="E655" s="29"/>
      <c r="F655" s="29"/>
      <c r="BF655" s="7"/>
    </row>
    <row r="656" spans="1:58" hidden="1" x14ac:dyDescent="0.3">
      <c r="A656" s="190"/>
      <c r="B656" s="22"/>
      <c r="C656" s="7"/>
      <c r="D656" s="16"/>
      <c r="E656" s="29"/>
      <c r="F656" s="29"/>
      <c r="BF656" s="7"/>
    </row>
    <row r="657" spans="1:58" hidden="1" x14ac:dyDescent="0.3">
      <c r="A657" s="190"/>
      <c r="B657" s="22"/>
      <c r="C657" s="7"/>
      <c r="D657" s="16"/>
      <c r="E657" s="29"/>
      <c r="F657" s="29"/>
      <c r="BF657" s="7"/>
    </row>
    <row r="658" spans="1:58" hidden="1" x14ac:dyDescent="0.3">
      <c r="A658" s="190"/>
      <c r="B658" s="22"/>
      <c r="C658" s="7"/>
      <c r="D658" s="16"/>
      <c r="E658" s="29"/>
      <c r="F658" s="29"/>
      <c r="BF658" s="7"/>
    </row>
    <row r="659" spans="1:58" hidden="1" x14ac:dyDescent="0.3">
      <c r="A659" s="190"/>
      <c r="B659" s="22"/>
      <c r="C659" s="7"/>
      <c r="D659" s="16"/>
      <c r="E659" s="29"/>
      <c r="F659" s="29"/>
      <c r="BF659" s="7"/>
    </row>
    <row r="660" spans="1:58" hidden="1" x14ac:dyDescent="0.3">
      <c r="A660" s="190"/>
      <c r="B660" s="22"/>
      <c r="C660" s="7"/>
      <c r="D660" s="16"/>
      <c r="E660" s="29"/>
      <c r="F660" s="29"/>
      <c r="BF660" s="7"/>
    </row>
    <row r="661" spans="1:58" hidden="1" x14ac:dyDescent="0.3">
      <c r="A661" s="190"/>
      <c r="B661" s="22"/>
      <c r="C661" s="7"/>
      <c r="D661" s="16"/>
      <c r="E661" s="29"/>
      <c r="F661" s="29"/>
      <c r="BF661" s="7"/>
    </row>
    <row r="662" spans="1:58" hidden="1" x14ac:dyDescent="0.3">
      <c r="A662" s="190"/>
      <c r="B662" s="22"/>
      <c r="C662" s="7"/>
      <c r="D662" s="16"/>
      <c r="E662" s="29"/>
      <c r="F662" s="29"/>
      <c r="BF662" s="7"/>
    </row>
    <row r="663" spans="1:58" hidden="1" x14ac:dyDescent="0.3">
      <c r="A663" s="190"/>
      <c r="B663" s="22"/>
      <c r="C663" s="7"/>
      <c r="D663" s="16"/>
      <c r="E663" s="29"/>
      <c r="F663" s="29"/>
      <c r="BF663" s="7"/>
    </row>
    <row r="664" spans="1:58" hidden="1" x14ac:dyDescent="0.3">
      <c r="A664" s="190"/>
      <c r="B664" s="22"/>
      <c r="C664" s="7"/>
      <c r="D664" s="16"/>
      <c r="E664" s="29"/>
      <c r="F664" s="29"/>
      <c r="BF664" s="7"/>
    </row>
    <row r="665" spans="1:58" hidden="1" x14ac:dyDescent="0.3">
      <c r="A665" s="190"/>
      <c r="B665" s="22"/>
      <c r="C665" s="7"/>
      <c r="D665" s="16"/>
      <c r="E665" s="29"/>
      <c r="F665" s="29"/>
      <c r="BF665" s="7"/>
    </row>
    <row r="666" spans="1:58" hidden="1" x14ac:dyDescent="0.3">
      <c r="A666" s="190"/>
      <c r="B666" s="22"/>
      <c r="C666" s="7"/>
      <c r="D666" s="16"/>
      <c r="E666" s="29"/>
      <c r="F666" s="29"/>
      <c r="BF666" s="7"/>
    </row>
    <row r="667" spans="1:58" hidden="1" x14ac:dyDescent="0.3">
      <c r="A667" s="190"/>
      <c r="B667" s="22"/>
      <c r="C667" s="7"/>
      <c r="D667" s="16"/>
      <c r="E667" s="29"/>
      <c r="F667" s="29"/>
      <c r="BF667" s="7"/>
    </row>
    <row r="668" spans="1:58" hidden="1" x14ac:dyDescent="0.3">
      <c r="A668" s="190"/>
      <c r="B668" s="22"/>
      <c r="C668" s="7"/>
      <c r="D668" s="16"/>
      <c r="E668" s="29"/>
      <c r="F668" s="29"/>
      <c r="BF668" s="7"/>
    </row>
    <row r="669" spans="1:58" hidden="1" x14ac:dyDescent="0.3">
      <c r="A669" s="190"/>
      <c r="B669" s="22"/>
      <c r="C669" s="7"/>
      <c r="D669" s="16"/>
      <c r="E669" s="29"/>
      <c r="F669" s="29"/>
      <c r="BF669" s="7"/>
    </row>
    <row r="670" spans="1:58" hidden="1" x14ac:dyDescent="0.3">
      <c r="A670" s="190"/>
      <c r="B670" s="22"/>
      <c r="C670" s="7"/>
      <c r="D670" s="16"/>
      <c r="E670" s="29"/>
      <c r="F670" s="29"/>
      <c r="BF670" s="7"/>
    </row>
    <row r="671" spans="1:58" hidden="1" x14ac:dyDescent="0.3">
      <c r="A671" s="190"/>
      <c r="B671" s="22"/>
      <c r="C671" s="7"/>
      <c r="D671" s="16"/>
      <c r="E671" s="29"/>
      <c r="F671" s="29"/>
      <c r="BF671" s="7"/>
    </row>
    <row r="672" spans="1:58" hidden="1" x14ac:dyDescent="0.3">
      <c r="A672" s="190"/>
      <c r="B672" s="22"/>
      <c r="C672" s="7"/>
      <c r="D672" s="16"/>
      <c r="E672" s="29"/>
      <c r="F672" s="29"/>
      <c r="BF672" s="7"/>
    </row>
    <row r="673" spans="1:58" hidden="1" x14ac:dyDescent="0.3">
      <c r="A673" s="190"/>
      <c r="B673" s="22"/>
      <c r="C673" s="7"/>
      <c r="D673" s="16"/>
      <c r="E673" s="29"/>
      <c r="F673" s="29"/>
      <c r="BF673" s="7"/>
    </row>
    <row r="674" spans="1:58" hidden="1" x14ac:dyDescent="0.3">
      <c r="A674" s="190"/>
      <c r="B674" s="22"/>
      <c r="C674" s="7"/>
      <c r="D674" s="16"/>
      <c r="E674" s="29"/>
      <c r="F674" s="29"/>
      <c r="BF674" s="7"/>
    </row>
    <row r="675" spans="1:58" hidden="1" x14ac:dyDescent="0.3">
      <c r="A675" s="190"/>
      <c r="B675" s="22"/>
      <c r="C675" s="7"/>
      <c r="D675" s="16"/>
      <c r="E675" s="29"/>
      <c r="F675" s="29"/>
      <c r="BF675" s="7"/>
    </row>
    <row r="676" spans="1:58" hidden="1" x14ac:dyDescent="0.3">
      <c r="A676" s="190"/>
      <c r="B676" s="22"/>
      <c r="C676" s="7"/>
      <c r="D676" s="16"/>
      <c r="E676" s="29"/>
      <c r="F676" s="29"/>
      <c r="BF676" s="7"/>
    </row>
    <row r="677" spans="1:58" hidden="1" x14ac:dyDescent="0.3">
      <c r="A677" s="190"/>
      <c r="B677" s="22"/>
      <c r="C677" s="7"/>
      <c r="D677" s="16"/>
      <c r="E677" s="29"/>
      <c r="F677" s="29"/>
      <c r="BF677" s="7"/>
    </row>
    <row r="678" spans="1:58" hidden="1" x14ac:dyDescent="0.3">
      <c r="A678" s="190"/>
      <c r="B678" s="22"/>
      <c r="C678" s="7"/>
      <c r="D678" s="16"/>
      <c r="E678" s="29"/>
      <c r="F678" s="29"/>
      <c r="BF678" s="7"/>
    </row>
    <row r="679" spans="1:58" hidden="1" x14ac:dyDescent="0.3">
      <c r="A679" s="190"/>
      <c r="B679" s="22"/>
      <c r="C679" s="7"/>
      <c r="D679" s="16"/>
      <c r="E679" s="29"/>
      <c r="F679" s="29"/>
      <c r="BF679" s="7"/>
    </row>
    <row r="680" spans="1:58" hidden="1" x14ac:dyDescent="0.3">
      <c r="A680" s="190"/>
      <c r="B680" s="22"/>
      <c r="C680" s="7"/>
      <c r="D680" s="16"/>
      <c r="E680" s="29"/>
      <c r="F680" s="29"/>
      <c r="BF680" s="7"/>
    </row>
    <row r="681" spans="1:58" hidden="1" x14ac:dyDescent="0.3">
      <c r="A681" s="190"/>
      <c r="B681" s="22"/>
      <c r="C681" s="7"/>
      <c r="D681" s="16"/>
      <c r="E681" s="29"/>
      <c r="F681" s="29"/>
      <c r="BF681" s="7"/>
    </row>
    <row r="682" spans="1:58" hidden="1" x14ac:dyDescent="0.3">
      <c r="A682" s="190"/>
      <c r="B682" s="22"/>
      <c r="C682" s="7"/>
      <c r="D682" s="16"/>
      <c r="E682" s="29"/>
      <c r="F682" s="29"/>
      <c r="BF682" s="7"/>
    </row>
    <row r="683" spans="1:58" hidden="1" x14ac:dyDescent="0.3">
      <c r="A683" s="190"/>
      <c r="B683" s="22"/>
      <c r="C683" s="7"/>
      <c r="D683" s="16"/>
      <c r="E683" s="29"/>
      <c r="F683" s="29"/>
      <c r="BF683" s="7"/>
    </row>
    <row r="684" spans="1:58" hidden="1" x14ac:dyDescent="0.3">
      <c r="A684" s="190"/>
      <c r="B684" s="22"/>
      <c r="C684" s="7"/>
      <c r="D684" s="16"/>
      <c r="E684" s="29"/>
      <c r="F684" s="29"/>
      <c r="BF684" s="7"/>
    </row>
    <row r="685" spans="1:58" hidden="1" x14ac:dyDescent="0.3">
      <c r="A685" s="190"/>
      <c r="B685" s="22"/>
      <c r="C685" s="7"/>
      <c r="D685" s="16"/>
      <c r="E685" s="29"/>
      <c r="F685" s="29"/>
      <c r="BF685" s="7"/>
    </row>
    <row r="686" spans="1:58" hidden="1" x14ac:dyDescent="0.3">
      <c r="A686" s="190"/>
      <c r="B686" s="22"/>
      <c r="C686" s="7"/>
      <c r="D686" s="16"/>
      <c r="E686" s="29"/>
      <c r="F686" s="29"/>
      <c r="BF686" s="7"/>
    </row>
    <row r="687" spans="1:58" hidden="1" x14ac:dyDescent="0.3">
      <c r="A687" s="190"/>
      <c r="B687" s="22"/>
      <c r="C687" s="7"/>
      <c r="D687" s="16"/>
      <c r="E687" s="29"/>
      <c r="F687" s="29"/>
      <c r="BF687" s="7"/>
    </row>
    <row r="688" spans="1:58" hidden="1" x14ac:dyDescent="0.3">
      <c r="A688" s="190"/>
      <c r="B688" s="22"/>
      <c r="C688" s="7"/>
      <c r="D688" s="16"/>
      <c r="E688" s="29"/>
      <c r="F688" s="29"/>
      <c r="BF688" s="7"/>
    </row>
    <row r="689" spans="1:58" hidden="1" x14ac:dyDescent="0.3">
      <c r="A689" s="190"/>
      <c r="B689" s="22"/>
      <c r="C689" s="7"/>
      <c r="D689" s="16"/>
      <c r="E689" s="29"/>
      <c r="F689" s="29"/>
      <c r="BF689" s="7"/>
    </row>
    <row r="690" spans="1:58" hidden="1" x14ac:dyDescent="0.3">
      <c r="A690" s="190"/>
      <c r="B690" s="22"/>
      <c r="C690" s="7"/>
      <c r="D690" s="16"/>
      <c r="E690" s="29"/>
      <c r="F690" s="29"/>
      <c r="BF690" s="7"/>
    </row>
    <row r="691" spans="1:58" hidden="1" x14ac:dyDescent="0.3">
      <c r="A691" s="190"/>
      <c r="B691" s="22"/>
      <c r="C691" s="7"/>
      <c r="D691" s="16"/>
      <c r="E691" s="29"/>
      <c r="F691" s="29"/>
      <c r="BF691" s="7"/>
    </row>
    <row r="692" spans="1:58" hidden="1" x14ac:dyDescent="0.3">
      <c r="A692" s="190"/>
      <c r="B692" s="22"/>
      <c r="C692" s="7"/>
      <c r="D692" s="16"/>
      <c r="E692" s="29"/>
      <c r="F692" s="29"/>
      <c r="BF692" s="7"/>
    </row>
    <row r="693" spans="1:58" hidden="1" x14ac:dyDescent="0.3">
      <c r="A693" s="190"/>
      <c r="B693" s="22"/>
      <c r="C693" s="7"/>
      <c r="D693" s="16"/>
      <c r="E693" s="29"/>
      <c r="F693" s="29"/>
      <c r="BF693" s="7"/>
    </row>
    <row r="694" spans="1:58" hidden="1" x14ac:dyDescent="0.3">
      <c r="A694" s="190"/>
      <c r="B694" s="22"/>
      <c r="C694" s="7"/>
      <c r="D694" s="16"/>
      <c r="E694" s="29"/>
      <c r="F694" s="29"/>
      <c r="BF694" s="7"/>
    </row>
    <row r="695" spans="1:58" hidden="1" x14ac:dyDescent="0.3">
      <c r="A695" s="190"/>
      <c r="B695" s="22"/>
      <c r="C695" s="7"/>
      <c r="D695" s="16"/>
      <c r="E695" s="29"/>
      <c r="F695" s="29"/>
      <c r="BF695" s="7"/>
    </row>
    <row r="696" spans="1:58" hidden="1" x14ac:dyDescent="0.3">
      <c r="A696" s="190"/>
      <c r="B696" s="22"/>
      <c r="C696" s="7"/>
      <c r="D696" s="16"/>
      <c r="E696" s="29"/>
      <c r="F696" s="29"/>
      <c r="BF696" s="7"/>
    </row>
    <row r="697" spans="1:58" hidden="1" x14ac:dyDescent="0.3">
      <c r="A697" s="190"/>
      <c r="B697" s="22"/>
      <c r="C697" s="7"/>
      <c r="D697" s="16"/>
      <c r="E697" s="29"/>
      <c r="F697" s="29"/>
      <c r="BF697" s="7"/>
    </row>
    <row r="698" spans="1:58" hidden="1" x14ac:dyDescent="0.3">
      <c r="A698" s="190"/>
      <c r="B698" s="22"/>
      <c r="C698" s="7"/>
      <c r="D698" s="16"/>
      <c r="E698" s="29"/>
      <c r="F698" s="29"/>
      <c r="BF698" s="7"/>
    </row>
    <row r="699" spans="1:58" hidden="1" x14ac:dyDescent="0.3">
      <c r="A699" s="190"/>
      <c r="B699" s="22"/>
      <c r="C699" s="7"/>
      <c r="D699" s="16"/>
      <c r="E699" s="29"/>
      <c r="F699" s="29"/>
      <c r="BF699" s="7"/>
    </row>
    <row r="700" spans="1:58" hidden="1" x14ac:dyDescent="0.3">
      <c r="A700" s="190"/>
      <c r="B700" s="22"/>
      <c r="C700" s="7"/>
      <c r="D700" s="16"/>
      <c r="E700" s="29"/>
      <c r="F700" s="29"/>
      <c r="BF700" s="7"/>
    </row>
    <row r="701" spans="1:58" hidden="1" x14ac:dyDescent="0.3">
      <c r="A701" s="190"/>
      <c r="B701" s="22"/>
      <c r="C701" s="7"/>
      <c r="D701" s="16"/>
      <c r="E701" s="29"/>
      <c r="F701" s="29"/>
      <c r="BF701" s="7"/>
    </row>
    <row r="702" spans="1:58" hidden="1" x14ac:dyDescent="0.3">
      <c r="A702" s="190"/>
      <c r="B702" s="22"/>
      <c r="C702" s="7"/>
      <c r="D702" s="16"/>
      <c r="E702" s="29"/>
      <c r="F702" s="29"/>
      <c r="BF702" s="7"/>
    </row>
    <row r="703" spans="1:58" hidden="1" x14ac:dyDescent="0.3">
      <c r="A703" s="190"/>
      <c r="B703" s="22"/>
      <c r="C703" s="7"/>
      <c r="D703" s="16"/>
      <c r="E703" s="29"/>
      <c r="F703" s="29"/>
      <c r="BF703" s="7"/>
    </row>
    <row r="704" spans="1:58" hidden="1" x14ac:dyDescent="0.3">
      <c r="A704" s="190"/>
      <c r="B704" s="22"/>
      <c r="C704" s="7"/>
      <c r="D704" s="16"/>
      <c r="E704" s="29"/>
      <c r="F704" s="29"/>
      <c r="BF704" s="7"/>
    </row>
    <row r="705" spans="1:58" hidden="1" x14ac:dyDescent="0.3">
      <c r="A705" s="190"/>
      <c r="B705" s="22"/>
      <c r="C705" s="7"/>
      <c r="D705" s="16"/>
      <c r="E705" s="29"/>
      <c r="F705" s="29"/>
      <c r="BF705" s="7"/>
    </row>
    <row r="706" spans="1:58" hidden="1" x14ac:dyDescent="0.3">
      <c r="A706" s="190"/>
      <c r="B706" s="22"/>
      <c r="C706" s="7"/>
      <c r="D706" s="16"/>
      <c r="E706" s="29"/>
      <c r="F706" s="29"/>
      <c r="BF706" s="7"/>
    </row>
    <row r="707" spans="1:58" hidden="1" x14ac:dyDescent="0.3">
      <c r="A707" s="190"/>
      <c r="B707" s="22"/>
      <c r="C707" s="7"/>
      <c r="D707" s="16"/>
      <c r="E707" s="29"/>
      <c r="F707" s="29"/>
      <c r="BF707" s="7"/>
    </row>
    <row r="708" spans="1:58" hidden="1" x14ac:dyDescent="0.3">
      <c r="A708" s="190"/>
      <c r="B708" s="22"/>
      <c r="C708" s="7"/>
      <c r="D708" s="16"/>
      <c r="E708" s="29"/>
      <c r="F708" s="29"/>
      <c r="BF708" s="7"/>
    </row>
    <row r="709" spans="1:58" hidden="1" x14ac:dyDescent="0.3">
      <c r="A709" s="190"/>
      <c r="B709" s="22"/>
      <c r="C709" s="7"/>
      <c r="D709" s="16"/>
      <c r="E709" s="29"/>
      <c r="F709" s="29"/>
      <c r="BF709" s="7"/>
    </row>
    <row r="710" spans="1:58" hidden="1" x14ac:dyDescent="0.3">
      <c r="A710" s="190"/>
      <c r="B710" s="22"/>
      <c r="C710" s="7"/>
      <c r="D710" s="16"/>
      <c r="E710" s="29"/>
      <c r="F710" s="29"/>
      <c r="BF710" s="7"/>
    </row>
    <row r="711" spans="1:58" hidden="1" x14ac:dyDescent="0.3">
      <c r="A711" s="190"/>
      <c r="B711" s="22"/>
      <c r="C711" s="7"/>
      <c r="D711" s="16"/>
      <c r="E711" s="29"/>
      <c r="F711" s="29"/>
      <c r="BF711" s="7"/>
    </row>
    <row r="712" spans="1:58" hidden="1" x14ac:dyDescent="0.3">
      <c r="A712" s="190"/>
      <c r="B712" s="22"/>
      <c r="C712" s="7"/>
      <c r="D712" s="16"/>
      <c r="E712" s="29"/>
      <c r="F712" s="29"/>
      <c r="BF712" s="7"/>
    </row>
    <row r="713" spans="1:58" hidden="1" x14ac:dyDescent="0.3">
      <c r="A713" s="190"/>
      <c r="B713" s="22"/>
      <c r="C713" s="7"/>
      <c r="D713" s="16"/>
      <c r="E713" s="29"/>
      <c r="F713" s="29"/>
      <c r="BF713" s="7"/>
    </row>
    <row r="714" spans="1:58" hidden="1" x14ac:dyDescent="0.3">
      <c r="A714" s="190"/>
      <c r="B714" s="22"/>
      <c r="C714" s="7"/>
      <c r="D714" s="16"/>
      <c r="E714" s="29"/>
      <c r="F714" s="29"/>
      <c r="BF714" s="7"/>
    </row>
    <row r="715" spans="1:58" hidden="1" x14ac:dyDescent="0.3">
      <c r="A715" s="190"/>
      <c r="B715" s="22"/>
      <c r="C715" s="7"/>
      <c r="D715" s="16"/>
      <c r="E715" s="29"/>
      <c r="F715" s="29"/>
      <c r="BF715" s="7"/>
    </row>
    <row r="716" spans="1:58" hidden="1" x14ac:dyDescent="0.3">
      <c r="A716" s="190"/>
      <c r="B716" s="22"/>
      <c r="C716" s="7"/>
      <c r="D716" s="16"/>
      <c r="E716" s="29"/>
      <c r="F716" s="29"/>
      <c r="BF716" s="7"/>
    </row>
    <row r="717" spans="1:58" hidden="1" x14ac:dyDescent="0.3">
      <c r="A717" s="190"/>
      <c r="B717" s="22"/>
      <c r="C717" s="7"/>
      <c r="D717" s="16"/>
      <c r="E717" s="29"/>
      <c r="F717" s="29"/>
      <c r="BF717" s="7"/>
    </row>
    <row r="718" spans="1:58" hidden="1" x14ac:dyDescent="0.3">
      <c r="A718" s="190"/>
      <c r="B718" s="22"/>
      <c r="C718" s="7"/>
      <c r="D718" s="16"/>
      <c r="E718" s="29"/>
      <c r="F718" s="29"/>
      <c r="BF718" s="7"/>
    </row>
    <row r="719" spans="1:58" hidden="1" x14ac:dyDescent="0.3">
      <c r="A719" s="190"/>
      <c r="B719" s="22"/>
      <c r="C719" s="7"/>
      <c r="D719" s="16"/>
      <c r="E719" s="29"/>
      <c r="F719" s="29"/>
      <c r="BF719" s="7"/>
    </row>
    <row r="720" spans="1:58" hidden="1" x14ac:dyDescent="0.3">
      <c r="A720" s="190"/>
      <c r="B720" s="22"/>
      <c r="C720" s="7"/>
      <c r="D720" s="16"/>
      <c r="E720" s="29"/>
      <c r="F720" s="29"/>
      <c r="BF720" s="7"/>
    </row>
    <row r="721" spans="1:58" hidden="1" x14ac:dyDescent="0.3">
      <c r="A721" s="190"/>
      <c r="B721" s="22"/>
      <c r="C721" s="7"/>
      <c r="D721" s="16"/>
      <c r="E721" s="29"/>
      <c r="F721" s="29"/>
      <c r="BF721" s="7"/>
    </row>
    <row r="722" spans="1:58" hidden="1" x14ac:dyDescent="0.3">
      <c r="A722" s="190"/>
      <c r="B722" s="22"/>
      <c r="C722" s="7"/>
      <c r="D722" s="16"/>
      <c r="E722" s="29"/>
      <c r="F722" s="29"/>
      <c r="BF722" s="7"/>
    </row>
    <row r="723" spans="1:58" hidden="1" x14ac:dyDescent="0.3">
      <c r="A723" s="190"/>
      <c r="B723" s="22"/>
      <c r="C723" s="7"/>
      <c r="D723" s="16"/>
      <c r="E723" s="29"/>
      <c r="F723" s="29"/>
      <c r="BF723" s="7"/>
    </row>
    <row r="724" spans="1:58" hidden="1" x14ac:dyDescent="0.3">
      <c r="A724" s="190"/>
      <c r="B724" s="22"/>
      <c r="C724" s="7"/>
      <c r="D724" s="16"/>
      <c r="E724" s="29"/>
      <c r="F724" s="29"/>
      <c r="BF724" s="7"/>
    </row>
    <row r="725" spans="1:58" hidden="1" x14ac:dyDescent="0.3">
      <c r="A725" s="190"/>
      <c r="B725" s="22"/>
      <c r="C725" s="7"/>
      <c r="D725" s="16"/>
      <c r="E725" s="29"/>
      <c r="F725" s="29"/>
      <c r="BF725" s="7"/>
    </row>
    <row r="726" spans="1:58" hidden="1" x14ac:dyDescent="0.3">
      <c r="A726" s="190"/>
      <c r="B726" s="22"/>
      <c r="C726" s="7"/>
      <c r="D726" s="16"/>
      <c r="E726" s="29"/>
      <c r="F726" s="29"/>
      <c r="BF726" s="7"/>
    </row>
    <row r="727" spans="1:58" hidden="1" x14ac:dyDescent="0.3">
      <c r="A727" s="190"/>
      <c r="B727" s="22"/>
      <c r="C727" s="7"/>
      <c r="D727" s="16"/>
      <c r="E727" s="29"/>
      <c r="F727" s="29"/>
      <c r="BF727" s="7"/>
    </row>
    <row r="728" spans="1:58" hidden="1" x14ac:dyDescent="0.3">
      <c r="A728" s="190"/>
      <c r="B728" s="22"/>
      <c r="C728" s="7"/>
      <c r="D728" s="16"/>
      <c r="E728" s="29"/>
      <c r="F728" s="29"/>
      <c r="BF728" s="7"/>
    </row>
    <row r="729" spans="1:58" hidden="1" x14ac:dyDescent="0.3">
      <c r="A729" s="190"/>
      <c r="B729" s="22"/>
      <c r="C729" s="7"/>
      <c r="D729" s="16"/>
      <c r="E729" s="29"/>
      <c r="F729" s="29"/>
      <c r="BF729" s="7"/>
    </row>
    <row r="730" spans="1:58" hidden="1" x14ac:dyDescent="0.3">
      <c r="A730" s="190"/>
      <c r="B730" s="22"/>
      <c r="C730" s="7"/>
      <c r="D730" s="16"/>
      <c r="E730" s="29"/>
      <c r="F730" s="29"/>
      <c r="BF730" s="7"/>
    </row>
    <row r="731" spans="1:58" hidden="1" x14ac:dyDescent="0.3">
      <c r="A731" s="190"/>
      <c r="B731" s="22"/>
      <c r="C731" s="7"/>
      <c r="D731" s="16"/>
      <c r="E731" s="29"/>
      <c r="F731" s="29"/>
      <c r="BF731" s="7"/>
    </row>
    <row r="732" spans="1:58" hidden="1" x14ac:dyDescent="0.3">
      <c r="A732" s="190"/>
      <c r="B732" s="22"/>
      <c r="C732" s="7"/>
      <c r="D732" s="16"/>
      <c r="E732" s="29"/>
      <c r="F732" s="29"/>
      <c r="BF732" s="7"/>
    </row>
    <row r="733" spans="1:58" hidden="1" x14ac:dyDescent="0.3">
      <c r="A733" s="190"/>
      <c r="B733" s="22"/>
      <c r="C733" s="7"/>
      <c r="D733" s="16"/>
      <c r="E733" s="29"/>
      <c r="F733" s="29"/>
      <c r="BF733" s="7"/>
    </row>
    <row r="734" spans="1:58" hidden="1" x14ac:dyDescent="0.3">
      <c r="A734" s="190"/>
      <c r="B734" s="22"/>
      <c r="C734" s="7"/>
      <c r="D734" s="16"/>
      <c r="E734" s="29"/>
      <c r="F734" s="29"/>
      <c r="BF734" s="7"/>
    </row>
    <row r="735" spans="1:58" hidden="1" x14ac:dyDescent="0.3">
      <c r="A735" s="190"/>
      <c r="B735" s="22"/>
      <c r="C735" s="7"/>
      <c r="D735" s="16"/>
      <c r="E735" s="29"/>
      <c r="F735" s="29"/>
      <c r="BF735" s="7"/>
    </row>
    <row r="736" spans="1:58" hidden="1" x14ac:dyDescent="0.3">
      <c r="A736" s="190"/>
      <c r="B736" s="22"/>
      <c r="C736" s="7"/>
      <c r="D736" s="16"/>
      <c r="E736" s="29"/>
      <c r="F736" s="29"/>
      <c r="BF736" s="7"/>
    </row>
    <row r="737" spans="1:58" hidden="1" x14ac:dyDescent="0.3">
      <c r="A737" s="190"/>
      <c r="B737" s="22"/>
      <c r="C737" s="7"/>
      <c r="D737" s="16"/>
      <c r="E737" s="29"/>
      <c r="F737" s="29"/>
      <c r="BF737" s="7"/>
    </row>
    <row r="738" spans="1:58" hidden="1" x14ac:dyDescent="0.3">
      <c r="A738" s="190"/>
      <c r="B738" s="22"/>
      <c r="C738" s="7"/>
      <c r="D738" s="16"/>
      <c r="E738" s="29"/>
      <c r="F738" s="29"/>
      <c r="BF738" s="7"/>
    </row>
    <row r="739" spans="1:58" hidden="1" x14ac:dyDescent="0.3">
      <c r="A739" s="190"/>
      <c r="B739" s="22"/>
      <c r="C739" s="7"/>
      <c r="D739" s="16"/>
      <c r="E739" s="29"/>
      <c r="F739" s="29"/>
      <c r="BF739" s="7"/>
    </row>
    <row r="740" spans="1:58" hidden="1" x14ac:dyDescent="0.3">
      <c r="A740" s="190"/>
      <c r="B740" s="22"/>
      <c r="C740" s="7"/>
      <c r="D740" s="16"/>
      <c r="E740" s="29"/>
      <c r="F740" s="29"/>
      <c r="BF740" s="7"/>
    </row>
    <row r="741" spans="1:58" hidden="1" x14ac:dyDescent="0.3">
      <c r="A741" s="190"/>
      <c r="B741" s="22"/>
      <c r="C741" s="7"/>
      <c r="D741" s="16"/>
      <c r="E741" s="29"/>
      <c r="F741" s="29"/>
      <c r="BF741" s="7"/>
    </row>
    <row r="742" spans="1:58" hidden="1" x14ac:dyDescent="0.3">
      <c r="A742" s="190"/>
      <c r="B742" s="22"/>
      <c r="C742" s="7"/>
      <c r="D742" s="16"/>
      <c r="E742" s="29"/>
      <c r="F742" s="29"/>
      <c r="BF742" s="7"/>
    </row>
    <row r="743" spans="1:58" hidden="1" x14ac:dyDescent="0.3">
      <c r="A743" s="190"/>
      <c r="B743" s="22"/>
      <c r="C743" s="7"/>
      <c r="D743" s="16"/>
      <c r="E743" s="29"/>
      <c r="F743" s="29"/>
      <c r="BF743" s="7"/>
    </row>
    <row r="744" spans="1:58" hidden="1" x14ac:dyDescent="0.3">
      <c r="A744" s="190"/>
      <c r="B744" s="22"/>
      <c r="C744" s="7"/>
      <c r="D744" s="16"/>
      <c r="E744" s="29"/>
      <c r="F744" s="29"/>
      <c r="BF744" s="7"/>
    </row>
    <row r="745" spans="1:58" hidden="1" x14ac:dyDescent="0.3">
      <c r="A745" s="190"/>
      <c r="B745" s="22"/>
      <c r="C745" s="7"/>
      <c r="D745" s="16"/>
      <c r="E745" s="29"/>
      <c r="F745" s="29"/>
      <c r="BF745" s="7"/>
    </row>
    <row r="746" spans="1:58" hidden="1" x14ac:dyDescent="0.3">
      <c r="A746" s="190"/>
      <c r="B746" s="22"/>
      <c r="C746" s="7"/>
      <c r="D746" s="16"/>
      <c r="E746" s="29"/>
      <c r="F746" s="29"/>
      <c r="BF746" s="7"/>
    </row>
    <row r="747" spans="1:58" hidden="1" x14ac:dyDescent="0.3">
      <c r="A747" s="190"/>
      <c r="B747" s="22"/>
      <c r="C747" s="7"/>
      <c r="D747" s="16"/>
      <c r="E747" s="29"/>
      <c r="F747" s="29"/>
      <c r="BF747" s="7"/>
    </row>
    <row r="748" spans="1:58" hidden="1" x14ac:dyDescent="0.3">
      <c r="A748" s="190"/>
      <c r="B748" s="22"/>
      <c r="C748" s="7"/>
      <c r="D748" s="16"/>
      <c r="E748" s="29"/>
      <c r="F748" s="29"/>
      <c r="BF748" s="7"/>
    </row>
    <row r="749" spans="1:58" hidden="1" x14ac:dyDescent="0.3">
      <c r="A749" s="190"/>
      <c r="B749" s="22"/>
      <c r="C749" s="7"/>
      <c r="D749" s="16"/>
      <c r="E749" s="29"/>
      <c r="F749" s="29"/>
      <c r="BF749" s="7"/>
    </row>
    <row r="750" spans="1:58" hidden="1" x14ac:dyDescent="0.3">
      <c r="A750" s="190"/>
      <c r="B750" s="22"/>
      <c r="C750" s="7"/>
      <c r="D750" s="16"/>
      <c r="E750" s="29"/>
      <c r="F750" s="29"/>
      <c r="BF750" s="7"/>
    </row>
    <row r="751" spans="1:58" hidden="1" x14ac:dyDescent="0.3">
      <c r="A751" s="190"/>
      <c r="B751" s="22"/>
      <c r="C751" s="7"/>
      <c r="D751" s="16"/>
      <c r="E751" s="29"/>
      <c r="F751" s="29"/>
      <c r="BF751" s="7"/>
    </row>
    <row r="752" spans="1:58" hidden="1" x14ac:dyDescent="0.3">
      <c r="A752" s="190"/>
      <c r="B752" s="22"/>
      <c r="C752" s="7"/>
      <c r="D752" s="16"/>
      <c r="E752" s="29"/>
      <c r="F752" s="29"/>
      <c r="BF752" s="7"/>
    </row>
    <row r="753" spans="1:58" hidden="1" x14ac:dyDescent="0.3">
      <c r="A753" s="190"/>
      <c r="B753" s="22"/>
      <c r="C753" s="7"/>
      <c r="D753" s="16"/>
      <c r="E753" s="29"/>
      <c r="F753" s="29"/>
      <c r="BF753" s="7"/>
    </row>
    <row r="754" spans="1:58" hidden="1" x14ac:dyDescent="0.3">
      <c r="A754" s="190"/>
      <c r="B754" s="22"/>
      <c r="C754" s="7"/>
      <c r="D754" s="16"/>
      <c r="E754" s="29"/>
      <c r="F754" s="29"/>
      <c r="BF754" s="7"/>
    </row>
    <row r="755" spans="1:58" hidden="1" x14ac:dyDescent="0.3">
      <c r="A755" s="190"/>
      <c r="B755" s="22"/>
      <c r="C755" s="7"/>
      <c r="D755" s="16"/>
      <c r="E755" s="29"/>
      <c r="F755" s="29"/>
      <c r="BF755" s="7"/>
    </row>
    <row r="756" spans="1:58" hidden="1" x14ac:dyDescent="0.3">
      <c r="A756" s="190"/>
      <c r="B756" s="22"/>
      <c r="C756" s="7"/>
      <c r="D756" s="16"/>
      <c r="E756" s="29"/>
      <c r="F756" s="29"/>
      <c r="BF756" s="7"/>
    </row>
    <row r="757" spans="1:58" hidden="1" x14ac:dyDescent="0.3">
      <c r="A757" s="190"/>
      <c r="B757" s="22"/>
      <c r="C757" s="7"/>
      <c r="D757" s="16"/>
      <c r="E757" s="29"/>
      <c r="F757" s="29"/>
      <c r="BF757" s="7"/>
    </row>
    <row r="758" spans="1:58" hidden="1" x14ac:dyDescent="0.3">
      <c r="A758" s="190"/>
      <c r="B758" s="22"/>
      <c r="C758" s="7"/>
      <c r="D758" s="16"/>
      <c r="E758" s="29"/>
      <c r="F758" s="29"/>
      <c r="BF758" s="7"/>
    </row>
    <row r="759" spans="1:58" hidden="1" x14ac:dyDescent="0.3">
      <c r="A759" s="190"/>
      <c r="B759" s="22"/>
      <c r="C759" s="7"/>
      <c r="D759" s="16"/>
      <c r="E759" s="29"/>
      <c r="F759" s="29"/>
      <c r="BF759" s="7"/>
    </row>
    <row r="760" spans="1:58" hidden="1" x14ac:dyDescent="0.3">
      <c r="A760" s="190"/>
      <c r="B760" s="22"/>
      <c r="C760" s="7"/>
      <c r="D760" s="16"/>
      <c r="E760" s="29"/>
      <c r="F760" s="29"/>
      <c r="BF760" s="7"/>
    </row>
    <row r="761" spans="1:58" hidden="1" x14ac:dyDescent="0.3">
      <c r="A761" s="190"/>
      <c r="B761" s="22"/>
      <c r="C761" s="7"/>
      <c r="D761" s="16"/>
      <c r="E761" s="29"/>
      <c r="F761" s="29"/>
      <c r="BF761" s="7"/>
    </row>
    <row r="762" spans="1:58" hidden="1" x14ac:dyDescent="0.3">
      <c r="A762" s="190"/>
      <c r="B762" s="22"/>
      <c r="C762" s="7"/>
      <c r="D762" s="16"/>
      <c r="E762" s="29"/>
      <c r="F762" s="29"/>
      <c r="BF762" s="7"/>
    </row>
    <row r="763" spans="1:58" hidden="1" x14ac:dyDescent="0.3">
      <c r="A763" s="190"/>
      <c r="B763" s="22"/>
      <c r="C763" s="7"/>
      <c r="D763" s="16"/>
      <c r="E763" s="29"/>
      <c r="F763" s="29"/>
      <c r="BF763" s="7"/>
    </row>
    <row r="764" spans="1:58" hidden="1" x14ac:dyDescent="0.3">
      <c r="A764" s="190"/>
      <c r="B764" s="22"/>
      <c r="C764" s="7"/>
      <c r="D764" s="16"/>
      <c r="E764" s="29"/>
      <c r="F764" s="29"/>
      <c r="BF764" s="7"/>
    </row>
    <row r="765" spans="1:58" hidden="1" x14ac:dyDescent="0.3">
      <c r="A765" s="190"/>
      <c r="B765" s="22"/>
      <c r="C765" s="7"/>
      <c r="D765" s="16"/>
      <c r="E765" s="29"/>
      <c r="F765" s="29"/>
      <c r="BF765" s="7"/>
    </row>
    <row r="766" spans="1:58" hidden="1" x14ac:dyDescent="0.3">
      <c r="A766" s="190"/>
      <c r="B766" s="22"/>
      <c r="C766" s="7"/>
      <c r="D766" s="16"/>
      <c r="E766" s="29"/>
      <c r="F766" s="29"/>
      <c r="BF766" s="7"/>
    </row>
    <row r="767" spans="1:58" hidden="1" x14ac:dyDescent="0.3">
      <c r="A767" s="190"/>
      <c r="B767" s="22"/>
      <c r="C767" s="7"/>
      <c r="D767" s="16"/>
      <c r="E767" s="29"/>
      <c r="F767" s="29"/>
      <c r="BF767" s="7"/>
    </row>
    <row r="768" spans="1:58" hidden="1" x14ac:dyDescent="0.3">
      <c r="A768" s="190"/>
      <c r="B768" s="22"/>
      <c r="C768" s="7"/>
      <c r="D768" s="16"/>
      <c r="E768" s="29"/>
      <c r="F768" s="29"/>
      <c r="BF768" s="7"/>
    </row>
    <row r="769" spans="1:58" hidden="1" x14ac:dyDescent="0.3">
      <c r="A769" s="190"/>
      <c r="B769" s="22"/>
      <c r="C769" s="7"/>
      <c r="D769" s="16"/>
      <c r="E769" s="29"/>
      <c r="F769" s="29"/>
      <c r="BF769" s="7"/>
    </row>
    <row r="770" spans="1:58" hidden="1" x14ac:dyDescent="0.3">
      <c r="A770" s="190"/>
      <c r="B770" s="22"/>
      <c r="C770" s="7"/>
      <c r="D770" s="16"/>
      <c r="E770" s="29"/>
      <c r="F770" s="29"/>
      <c r="BF770" s="7"/>
    </row>
    <row r="771" spans="1:58" hidden="1" x14ac:dyDescent="0.3">
      <c r="A771" s="190"/>
      <c r="B771" s="22"/>
      <c r="C771" s="7"/>
      <c r="D771" s="16"/>
      <c r="E771" s="29"/>
      <c r="F771" s="29"/>
      <c r="BF771" s="7"/>
    </row>
    <row r="772" spans="1:58" hidden="1" x14ac:dyDescent="0.3">
      <c r="A772" s="190"/>
      <c r="B772" s="22"/>
      <c r="C772" s="7"/>
      <c r="D772" s="16"/>
      <c r="E772" s="29"/>
      <c r="F772" s="29"/>
      <c r="BF772" s="7"/>
    </row>
    <row r="773" spans="1:58" hidden="1" x14ac:dyDescent="0.3">
      <c r="A773" s="190"/>
      <c r="B773" s="22"/>
      <c r="C773" s="7"/>
      <c r="D773" s="16"/>
      <c r="E773" s="29"/>
      <c r="F773" s="29"/>
      <c r="BF773" s="7"/>
    </row>
    <row r="774" spans="1:58" hidden="1" x14ac:dyDescent="0.3">
      <c r="A774" s="190"/>
      <c r="B774" s="22"/>
      <c r="C774" s="7"/>
      <c r="D774" s="16"/>
      <c r="E774" s="29"/>
      <c r="F774" s="29"/>
      <c r="BF774" s="7"/>
    </row>
    <row r="775" spans="1:58" hidden="1" x14ac:dyDescent="0.3">
      <c r="A775" s="190"/>
      <c r="B775" s="22"/>
      <c r="C775" s="7"/>
      <c r="D775" s="16"/>
      <c r="E775" s="29"/>
      <c r="F775" s="29"/>
      <c r="BF775" s="7"/>
    </row>
    <row r="776" spans="1:58" hidden="1" x14ac:dyDescent="0.3">
      <c r="A776" s="190"/>
      <c r="B776" s="22"/>
      <c r="C776" s="7"/>
      <c r="D776" s="16"/>
      <c r="E776" s="29"/>
      <c r="F776" s="29"/>
      <c r="BF776" s="7"/>
    </row>
    <row r="777" spans="1:58" hidden="1" x14ac:dyDescent="0.3">
      <c r="A777" s="190"/>
      <c r="B777" s="22"/>
      <c r="C777" s="7"/>
      <c r="D777" s="16"/>
      <c r="E777" s="29"/>
      <c r="F777" s="29"/>
      <c r="BF777" s="7"/>
    </row>
    <row r="778" spans="1:58" hidden="1" x14ac:dyDescent="0.3">
      <c r="A778" s="190"/>
      <c r="B778" s="22"/>
      <c r="C778" s="7"/>
      <c r="D778" s="16"/>
      <c r="E778" s="29"/>
      <c r="F778" s="29"/>
      <c r="BF778" s="7"/>
    </row>
    <row r="779" spans="1:58" hidden="1" x14ac:dyDescent="0.3">
      <c r="A779" s="190"/>
      <c r="B779" s="22"/>
      <c r="C779" s="7"/>
      <c r="D779" s="16"/>
      <c r="E779" s="29"/>
      <c r="F779" s="29"/>
      <c r="BF779" s="7"/>
    </row>
    <row r="780" spans="1:58" hidden="1" x14ac:dyDescent="0.3">
      <c r="A780" s="190"/>
      <c r="B780" s="22"/>
      <c r="C780" s="7"/>
      <c r="D780" s="16"/>
      <c r="E780" s="29"/>
      <c r="F780" s="29"/>
      <c r="BF780" s="7"/>
    </row>
    <row r="781" spans="1:58" hidden="1" x14ac:dyDescent="0.3">
      <c r="A781" s="190"/>
      <c r="B781" s="22"/>
      <c r="C781" s="7"/>
      <c r="D781" s="16"/>
      <c r="E781" s="29"/>
      <c r="F781" s="29"/>
      <c r="BF781" s="7"/>
    </row>
    <row r="782" spans="1:58" hidden="1" x14ac:dyDescent="0.3">
      <c r="A782" s="190"/>
      <c r="B782" s="22"/>
      <c r="C782" s="7"/>
      <c r="D782" s="16"/>
      <c r="E782" s="29"/>
      <c r="F782" s="29"/>
      <c r="BF782" s="7"/>
    </row>
    <row r="783" spans="1:58" hidden="1" x14ac:dyDescent="0.3">
      <c r="A783" s="190"/>
      <c r="B783" s="22"/>
      <c r="C783" s="7"/>
      <c r="D783" s="16"/>
      <c r="E783" s="29"/>
      <c r="F783" s="29"/>
      <c r="BF783" s="7"/>
    </row>
    <row r="784" spans="1:58" hidden="1" x14ac:dyDescent="0.3">
      <c r="A784" s="190"/>
      <c r="B784" s="22"/>
      <c r="C784" s="7"/>
      <c r="D784" s="16"/>
      <c r="E784" s="29"/>
      <c r="F784" s="29"/>
      <c r="BF784" s="7"/>
    </row>
    <row r="785" spans="1:58" hidden="1" x14ac:dyDescent="0.3">
      <c r="A785" s="190"/>
      <c r="B785" s="22"/>
      <c r="C785" s="7"/>
      <c r="D785" s="16"/>
      <c r="E785" s="29"/>
      <c r="F785" s="29"/>
      <c r="BF785" s="7"/>
    </row>
    <row r="786" spans="1:58" hidden="1" x14ac:dyDescent="0.3">
      <c r="A786" s="190"/>
      <c r="B786" s="22"/>
      <c r="C786" s="7"/>
      <c r="D786" s="16"/>
      <c r="E786" s="29"/>
      <c r="F786" s="29"/>
      <c r="BF786" s="7"/>
    </row>
    <row r="787" spans="1:58" hidden="1" x14ac:dyDescent="0.3">
      <c r="A787" s="190"/>
      <c r="B787" s="22"/>
      <c r="C787" s="7"/>
      <c r="D787" s="16"/>
      <c r="E787" s="29"/>
      <c r="F787" s="29"/>
      <c r="BF787" s="7"/>
    </row>
    <row r="788" spans="1:58" hidden="1" x14ac:dyDescent="0.3">
      <c r="A788" s="190"/>
      <c r="B788" s="22"/>
      <c r="C788" s="7"/>
      <c r="D788" s="16"/>
      <c r="E788" s="29"/>
      <c r="F788" s="29"/>
      <c r="BF788" s="7"/>
    </row>
    <row r="789" spans="1:58" hidden="1" x14ac:dyDescent="0.3">
      <c r="A789" s="190"/>
      <c r="B789" s="22"/>
      <c r="C789" s="7"/>
      <c r="D789" s="16"/>
      <c r="E789" s="29"/>
      <c r="F789" s="29"/>
      <c r="BF789" s="7"/>
    </row>
    <row r="790" spans="1:58" hidden="1" x14ac:dyDescent="0.3">
      <c r="A790" s="190"/>
      <c r="B790" s="22"/>
      <c r="C790" s="7"/>
      <c r="D790" s="16"/>
      <c r="E790" s="29"/>
      <c r="F790" s="29"/>
      <c r="BF790" s="7"/>
    </row>
    <row r="791" spans="1:58" hidden="1" x14ac:dyDescent="0.3">
      <c r="A791" s="190"/>
      <c r="B791" s="22"/>
      <c r="C791" s="7"/>
      <c r="D791" s="16"/>
      <c r="E791" s="29"/>
      <c r="F791" s="29"/>
      <c r="BF791" s="7"/>
    </row>
    <row r="792" spans="1:58" hidden="1" x14ac:dyDescent="0.3">
      <c r="A792" s="190"/>
      <c r="B792" s="22"/>
      <c r="C792" s="7"/>
      <c r="D792" s="16"/>
      <c r="E792" s="29"/>
      <c r="F792" s="29"/>
      <c r="BF792" s="7"/>
    </row>
    <row r="793" spans="1:58" hidden="1" x14ac:dyDescent="0.3">
      <c r="A793" s="190"/>
      <c r="B793" s="22"/>
      <c r="C793" s="7"/>
      <c r="D793" s="16"/>
      <c r="E793" s="29"/>
      <c r="F793" s="29"/>
      <c r="BF793" s="7"/>
    </row>
    <row r="794" spans="1:58" hidden="1" x14ac:dyDescent="0.3">
      <c r="A794" s="190"/>
      <c r="B794" s="22"/>
      <c r="C794" s="7"/>
      <c r="D794" s="16"/>
      <c r="E794" s="29"/>
      <c r="F794" s="29"/>
      <c r="BF794" s="7"/>
    </row>
    <row r="795" spans="1:58" hidden="1" x14ac:dyDescent="0.3">
      <c r="A795" s="190"/>
      <c r="B795" s="22"/>
      <c r="C795" s="7"/>
      <c r="D795" s="16"/>
      <c r="E795" s="29"/>
      <c r="F795" s="29"/>
      <c r="BF795" s="7"/>
    </row>
    <row r="796" spans="1:58" hidden="1" x14ac:dyDescent="0.3">
      <c r="A796" s="190"/>
      <c r="B796" s="22"/>
      <c r="C796" s="7"/>
      <c r="D796" s="16"/>
      <c r="E796" s="29"/>
      <c r="F796" s="29"/>
      <c r="BF796" s="7"/>
    </row>
    <row r="797" spans="1:58" hidden="1" x14ac:dyDescent="0.3">
      <c r="A797" s="190"/>
      <c r="B797" s="22"/>
      <c r="C797" s="7"/>
      <c r="D797" s="16"/>
      <c r="E797" s="29"/>
      <c r="F797" s="29"/>
      <c r="BF797" s="7"/>
    </row>
    <row r="798" spans="1:58" hidden="1" x14ac:dyDescent="0.3">
      <c r="A798" s="190"/>
      <c r="B798" s="22"/>
      <c r="C798" s="7"/>
      <c r="D798" s="16"/>
      <c r="E798" s="29"/>
      <c r="F798" s="29"/>
      <c r="BF798" s="7"/>
    </row>
    <row r="799" spans="1:58" hidden="1" x14ac:dyDescent="0.3">
      <c r="A799" s="190"/>
      <c r="B799" s="22"/>
      <c r="C799" s="7"/>
      <c r="D799" s="16"/>
      <c r="E799" s="29"/>
      <c r="F799" s="29"/>
      <c r="BF799" s="7"/>
    </row>
    <row r="800" spans="1:58" hidden="1" x14ac:dyDescent="0.3">
      <c r="A800" s="190"/>
      <c r="B800" s="22"/>
      <c r="C800" s="7"/>
      <c r="D800" s="16"/>
      <c r="E800" s="29"/>
      <c r="F800" s="29"/>
      <c r="BF800" s="7"/>
    </row>
    <row r="801" spans="1:58" hidden="1" x14ac:dyDescent="0.3">
      <c r="A801" s="190"/>
      <c r="B801" s="22"/>
      <c r="C801" s="7"/>
      <c r="D801" s="16"/>
      <c r="E801" s="29"/>
      <c r="F801" s="29"/>
      <c r="BF801" s="7"/>
    </row>
    <row r="802" spans="1:58" hidden="1" x14ac:dyDescent="0.3">
      <c r="A802" s="190"/>
      <c r="B802" s="22"/>
      <c r="C802" s="7"/>
      <c r="D802" s="16"/>
      <c r="E802" s="29"/>
      <c r="F802" s="29"/>
      <c r="BF802" s="7"/>
    </row>
    <row r="803" spans="1:58" hidden="1" x14ac:dyDescent="0.3">
      <c r="A803" s="190"/>
      <c r="B803" s="22"/>
      <c r="C803" s="7"/>
      <c r="D803" s="16"/>
      <c r="E803" s="29"/>
      <c r="F803" s="29"/>
      <c r="BF803" s="7"/>
    </row>
    <row r="804" spans="1:58" hidden="1" x14ac:dyDescent="0.3">
      <c r="A804" s="190"/>
      <c r="B804" s="22"/>
      <c r="C804" s="7"/>
      <c r="D804" s="16"/>
      <c r="E804" s="29"/>
      <c r="F804" s="29"/>
      <c r="BF804" s="7"/>
    </row>
    <row r="805" spans="1:58" hidden="1" x14ac:dyDescent="0.3">
      <c r="A805" s="190"/>
      <c r="B805" s="22"/>
      <c r="C805" s="7"/>
      <c r="D805" s="16"/>
      <c r="E805" s="29"/>
      <c r="F805" s="29"/>
      <c r="BF805" s="7"/>
    </row>
    <row r="806" spans="1:58" hidden="1" x14ac:dyDescent="0.3">
      <c r="A806" s="190"/>
      <c r="B806" s="22"/>
      <c r="C806" s="7"/>
      <c r="D806" s="16"/>
      <c r="E806" s="29"/>
      <c r="F806" s="29"/>
      <c r="BF806" s="7"/>
    </row>
    <row r="807" spans="1:58" hidden="1" x14ac:dyDescent="0.3">
      <c r="A807" s="190"/>
      <c r="B807" s="22"/>
      <c r="C807" s="7"/>
      <c r="D807" s="16"/>
      <c r="E807" s="29"/>
      <c r="F807" s="29"/>
      <c r="BF807" s="7"/>
    </row>
    <row r="808" spans="1:58" hidden="1" x14ac:dyDescent="0.3">
      <c r="A808" s="190"/>
      <c r="B808" s="22"/>
      <c r="C808" s="7"/>
      <c r="D808" s="16"/>
      <c r="E808" s="29"/>
      <c r="F808" s="29"/>
      <c r="BF808" s="7"/>
    </row>
    <row r="809" spans="1:58" hidden="1" x14ac:dyDescent="0.3">
      <c r="A809" s="190"/>
      <c r="B809" s="22"/>
      <c r="C809" s="7"/>
      <c r="D809" s="16"/>
      <c r="E809" s="29"/>
      <c r="F809" s="29"/>
      <c r="BF809" s="7"/>
    </row>
    <row r="810" spans="1:58" hidden="1" x14ac:dyDescent="0.3">
      <c r="A810" s="190"/>
      <c r="B810" s="22"/>
      <c r="C810" s="7"/>
      <c r="D810" s="16"/>
      <c r="E810" s="29"/>
      <c r="F810" s="29"/>
      <c r="BF810" s="7"/>
    </row>
    <row r="811" spans="1:58" hidden="1" x14ac:dyDescent="0.3">
      <c r="A811" s="190"/>
      <c r="B811" s="22"/>
      <c r="C811" s="7"/>
      <c r="D811" s="16"/>
      <c r="E811" s="29"/>
      <c r="F811" s="29"/>
      <c r="BF811" s="7"/>
    </row>
    <row r="812" spans="1:58" hidden="1" x14ac:dyDescent="0.3">
      <c r="A812" s="190"/>
      <c r="B812" s="22"/>
      <c r="C812" s="7"/>
      <c r="D812" s="16"/>
      <c r="E812" s="29"/>
      <c r="F812" s="29"/>
      <c r="BF812" s="7"/>
    </row>
    <row r="813" spans="1:58" hidden="1" x14ac:dyDescent="0.3">
      <c r="A813" s="190"/>
      <c r="B813" s="22"/>
      <c r="C813" s="7"/>
      <c r="D813" s="16"/>
      <c r="E813" s="29"/>
      <c r="F813" s="29"/>
      <c r="BF813" s="7"/>
    </row>
    <row r="814" spans="1:58" hidden="1" x14ac:dyDescent="0.3">
      <c r="A814" s="190"/>
      <c r="B814" s="22"/>
      <c r="C814" s="7"/>
      <c r="D814" s="16"/>
      <c r="E814" s="29"/>
      <c r="F814" s="29"/>
      <c r="BF814" s="7"/>
    </row>
    <row r="815" spans="1:58" hidden="1" x14ac:dyDescent="0.3">
      <c r="A815" s="190"/>
      <c r="B815" s="22"/>
      <c r="C815" s="7"/>
      <c r="D815" s="16"/>
      <c r="E815" s="29"/>
      <c r="F815" s="29"/>
      <c r="BF815" s="7"/>
    </row>
    <row r="816" spans="1:58" hidden="1" x14ac:dyDescent="0.3">
      <c r="A816" s="190"/>
      <c r="B816" s="22"/>
      <c r="C816" s="7"/>
      <c r="D816" s="16"/>
      <c r="E816" s="29"/>
      <c r="F816" s="29"/>
      <c r="BF816" s="7"/>
    </row>
    <row r="817" spans="1:58" hidden="1" x14ac:dyDescent="0.3">
      <c r="A817" s="190"/>
      <c r="B817" s="22"/>
      <c r="C817" s="7"/>
      <c r="D817" s="16"/>
      <c r="E817" s="29"/>
      <c r="F817" s="29"/>
      <c r="BF817" s="7"/>
    </row>
    <row r="818" spans="1:58" hidden="1" x14ac:dyDescent="0.3">
      <c r="A818" s="190"/>
      <c r="B818" s="22"/>
      <c r="C818" s="7"/>
      <c r="D818" s="16"/>
      <c r="E818" s="29"/>
      <c r="F818" s="29"/>
      <c r="BF818" s="7"/>
    </row>
    <row r="819" spans="1:58" hidden="1" x14ac:dyDescent="0.3">
      <c r="A819" s="190"/>
      <c r="B819" s="22"/>
      <c r="C819" s="7"/>
      <c r="D819" s="16"/>
      <c r="E819" s="29"/>
      <c r="F819" s="29"/>
      <c r="BF819" s="7"/>
    </row>
    <row r="820" spans="1:58" hidden="1" x14ac:dyDescent="0.3">
      <c r="A820" s="190"/>
      <c r="B820" s="22"/>
      <c r="C820" s="7"/>
      <c r="D820" s="16"/>
      <c r="E820" s="29"/>
      <c r="F820" s="29"/>
      <c r="BF820" s="7"/>
    </row>
    <row r="821" spans="1:58" hidden="1" x14ac:dyDescent="0.3">
      <c r="A821" s="190"/>
      <c r="B821" s="22"/>
      <c r="C821" s="7"/>
      <c r="D821" s="16"/>
      <c r="E821" s="29"/>
      <c r="F821" s="29"/>
      <c r="BF821" s="7"/>
    </row>
    <row r="822" spans="1:58" hidden="1" x14ac:dyDescent="0.3">
      <c r="A822" s="190"/>
      <c r="B822" s="22"/>
      <c r="C822" s="7"/>
      <c r="D822" s="16"/>
      <c r="E822" s="29"/>
      <c r="F822" s="29"/>
      <c r="BF822" s="7"/>
    </row>
    <row r="823" spans="1:58" hidden="1" x14ac:dyDescent="0.3">
      <c r="A823" s="190"/>
      <c r="B823" s="22"/>
      <c r="C823" s="7"/>
      <c r="D823" s="16"/>
      <c r="E823" s="29"/>
      <c r="F823" s="29"/>
      <c r="BF823" s="7"/>
    </row>
    <row r="824" spans="1:58" hidden="1" x14ac:dyDescent="0.3">
      <c r="A824" s="190"/>
      <c r="B824" s="22"/>
      <c r="C824" s="7"/>
      <c r="D824" s="16"/>
      <c r="E824" s="29"/>
      <c r="F824" s="29"/>
      <c r="BF824" s="7"/>
    </row>
    <row r="825" spans="1:58" hidden="1" x14ac:dyDescent="0.3">
      <c r="A825" s="190"/>
      <c r="B825" s="22"/>
      <c r="C825" s="7"/>
      <c r="D825" s="16"/>
      <c r="E825" s="29"/>
      <c r="F825" s="29"/>
      <c r="BF825" s="7"/>
    </row>
    <row r="826" spans="1:58" hidden="1" x14ac:dyDescent="0.3">
      <c r="A826" s="190"/>
      <c r="B826" s="22"/>
      <c r="C826" s="7"/>
      <c r="D826" s="16"/>
      <c r="E826" s="29"/>
      <c r="F826" s="29"/>
      <c r="BF826" s="7"/>
    </row>
    <row r="827" spans="1:58" hidden="1" x14ac:dyDescent="0.3">
      <c r="A827" s="190"/>
      <c r="B827" s="22"/>
      <c r="C827" s="7"/>
      <c r="D827" s="16"/>
      <c r="E827" s="29"/>
      <c r="F827" s="29"/>
      <c r="BF827" s="7"/>
    </row>
    <row r="828" spans="1:58" hidden="1" x14ac:dyDescent="0.3">
      <c r="A828" s="190"/>
      <c r="B828" s="22"/>
      <c r="C828" s="7"/>
      <c r="D828" s="16"/>
      <c r="E828" s="29"/>
      <c r="F828" s="29"/>
      <c r="BF828" s="7"/>
    </row>
    <row r="829" spans="1:58" hidden="1" x14ac:dyDescent="0.3">
      <c r="A829" s="190"/>
      <c r="B829" s="22"/>
      <c r="C829" s="7"/>
      <c r="D829" s="16"/>
      <c r="E829" s="29"/>
      <c r="F829" s="29"/>
      <c r="BF829" s="7"/>
    </row>
    <row r="830" spans="1:58" hidden="1" x14ac:dyDescent="0.3">
      <c r="A830" s="190"/>
      <c r="B830" s="22"/>
      <c r="C830" s="7"/>
      <c r="D830" s="16"/>
      <c r="E830" s="29"/>
      <c r="F830" s="29"/>
      <c r="BF830" s="7"/>
    </row>
    <row r="831" spans="1:58" hidden="1" x14ac:dyDescent="0.3">
      <c r="A831" s="190"/>
      <c r="B831" s="22"/>
      <c r="C831" s="7"/>
      <c r="D831" s="16"/>
      <c r="E831" s="29"/>
      <c r="F831" s="29"/>
      <c r="BF831" s="7"/>
    </row>
    <row r="832" spans="1:58" hidden="1" x14ac:dyDescent="0.3">
      <c r="A832" s="190"/>
      <c r="B832" s="22"/>
      <c r="C832" s="7"/>
      <c r="D832" s="16"/>
      <c r="E832" s="29"/>
      <c r="F832" s="29"/>
      <c r="BF832" s="7"/>
    </row>
    <row r="833" spans="1:58" hidden="1" x14ac:dyDescent="0.3">
      <c r="A833" s="190"/>
      <c r="B833" s="22"/>
      <c r="C833" s="7"/>
      <c r="D833" s="16"/>
      <c r="E833" s="29"/>
      <c r="F833" s="29"/>
      <c r="BF833" s="7"/>
    </row>
    <row r="834" spans="1:58" hidden="1" x14ac:dyDescent="0.3">
      <c r="A834" s="190"/>
      <c r="B834" s="22"/>
      <c r="C834" s="7"/>
      <c r="D834" s="16"/>
      <c r="E834" s="29"/>
      <c r="F834" s="29"/>
      <c r="BF834" s="7"/>
    </row>
    <row r="835" spans="1:58" hidden="1" x14ac:dyDescent="0.3">
      <c r="A835" s="190"/>
      <c r="B835" s="22"/>
      <c r="C835" s="7"/>
      <c r="D835" s="16"/>
      <c r="E835" s="29"/>
      <c r="F835" s="29"/>
      <c r="BF835" s="7"/>
    </row>
    <row r="836" spans="1:58" hidden="1" x14ac:dyDescent="0.3">
      <c r="A836" s="190"/>
      <c r="B836" s="22"/>
      <c r="C836" s="7"/>
      <c r="D836" s="16"/>
      <c r="E836" s="29"/>
      <c r="F836" s="29"/>
      <c r="BF836" s="7"/>
    </row>
    <row r="837" spans="1:58" hidden="1" x14ac:dyDescent="0.3">
      <c r="A837" s="190"/>
      <c r="B837" s="22"/>
      <c r="C837" s="7"/>
      <c r="D837" s="16"/>
      <c r="E837" s="29"/>
      <c r="F837" s="29"/>
      <c r="BF837" s="7"/>
    </row>
    <row r="838" spans="1:58" hidden="1" x14ac:dyDescent="0.3">
      <c r="A838" s="190"/>
      <c r="B838" s="22"/>
      <c r="C838" s="7"/>
      <c r="D838" s="16"/>
      <c r="E838" s="29"/>
      <c r="F838" s="29"/>
      <c r="BF838" s="7"/>
    </row>
    <row r="839" spans="1:58" hidden="1" x14ac:dyDescent="0.3">
      <c r="A839" s="190"/>
      <c r="B839" s="22"/>
      <c r="C839" s="7"/>
      <c r="D839" s="16"/>
      <c r="E839" s="29"/>
      <c r="F839" s="29"/>
      <c r="BF839" s="7"/>
    </row>
    <row r="840" spans="1:58" hidden="1" x14ac:dyDescent="0.3">
      <c r="A840" s="190"/>
      <c r="B840" s="22"/>
      <c r="C840" s="7"/>
      <c r="D840" s="16"/>
      <c r="E840" s="29"/>
      <c r="F840" s="29"/>
      <c r="BF840" s="7"/>
    </row>
    <row r="841" spans="1:58" hidden="1" x14ac:dyDescent="0.3">
      <c r="A841" s="190"/>
      <c r="B841" s="22"/>
      <c r="C841" s="7"/>
      <c r="D841" s="16"/>
      <c r="E841" s="29"/>
      <c r="F841" s="29"/>
      <c r="BF841" s="7"/>
    </row>
    <row r="842" spans="1:58" hidden="1" x14ac:dyDescent="0.3">
      <c r="A842" s="190"/>
      <c r="B842" s="22"/>
      <c r="C842" s="7"/>
      <c r="D842" s="16"/>
      <c r="E842" s="29"/>
      <c r="F842" s="29"/>
      <c r="BF842" s="7"/>
    </row>
    <row r="843" spans="1:58" hidden="1" x14ac:dyDescent="0.3">
      <c r="A843" s="190"/>
      <c r="B843" s="22"/>
      <c r="C843" s="7"/>
      <c r="D843" s="16"/>
      <c r="E843" s="29"/>
      <c r="F843" s="29"/>
      <c r="BF843" s="7"/>
    </row>
    <row r="844" spans="1:58" hidden="1" x14ac:dyDescent="0.3">
      <c r="A844" s="190"/>
      <c r="B844" s="22"/>
      <c r="C844" s="7"/>
      <c r="D844" s="16"/>
      <c r="E844" s="29"/>
      <c r="F844" s="29"/>
      <c r="BF844" s="7"/>
    </row>
    <row r="845" spans="1:58" hidden="1" x14ac:dyDescent="0.3">
      <c r="A845" s="190"/>
      <c r="B845" s="22"/>
      <c r="C845" s="7"/>
      <c r="D845" s="16"/>
      <c r="E845" s="29"/>
      <c r="F845" s="29"/>
      <c r="BF845" s="7"/>
    </row>
    <row r="846" spans="1:58" hidden="1" x14ac:dyDescent="0.3">
      <c r="A846" s="190"/>
      <c r="B846" s="22"/>
      <c r="C846" s="7"/>
      <c r="D846" s="16"/>
      <c r="E846" s="29"/>
      <c r="F846" s="29"/>
      <c r="BF846" s="7"/>
    </row>
    <row r="847" spans="1:58" hidden="1" x14ac:dyDescent="0.3">
      <c r="A847" s="190"/>
      <c r="B847" s="22"/>
      <c r="C847" s="7"/>
      <c r="D847" s="16"/>
      <c r="E847" s="29"/>
      <c r="F847" s="29"/>
      <c r="BF847" s="7"/>
    </row>
    <row r="848" spans="1:58" hidden="1" x14ac:dyDescent="0.3">
      <c r="A848" s="190"/>
      <c r="B848" s="22"/>
      <c r="C848" s="7"/>
      <c r="D848" s="16"/>
      <c r="E848" s="29"/>
      <c r="F848" s="29"/>
      <c r="BF848" s="7"/>
    </row>
    <row r="849" spans="1:58" hidden="1" x14ac:dyDescent="0.3">
      <c r="A849" s="190"/>
      <c r="B849" s="22"/>
      <c r="C849" s="7"/>
      <c r="D849" s="16"/>
      <c r="E849" s="29"/>
      <c r="F849" s="29"/>
      <c r="BF849" s="7"/>
    </row>
    <row r="850" spans="1:58" hidden="1" x14ac:dyDescent="0.3">
      <c r="A850" s="190"/>
      <c r="B850" s="22"/>
      <c r="C850" s="7"/>
      <c r="D850" s="16"/>
      <c r="E850" s="29"/>
      <c r="F850" s="29"/>
      <c r="BF850" s="7"/>
    </row>
    <row r="851" spans="1:58" hidden="1" x14ac:dyDescent="0.3">
      <c r="A851" s="190"/>
      <c r="B851" s="22"/>
      <c r="C851" s="7"/>
      <c r="D851" s="16"/>
      <c r="E851" s="29"/>
      <c r="F851" s="29"/>
      <c r="BF851" s="7"/>
    </row>
    <row r="852" spans="1:58" hidden="1" x14ac:dyDescent="0.3">
      <c r="A852" s="190"/>
      <c r="B852" s="22"/>
      <c r="C852" s="7"/>
      <c r="D852" s="16"/>
      <c r="E852" s="29"/>
      <c r="F852" s="29"/>
      <c r="BF852" s="7"/>
    </row>
    <row r="853" spans="1:58" hidden="1" x14ac:dyDescent="0.3">
      <c r="A853" s="190"/>
      <c r="B853" s="22"/>
      <c r="C853" s="7"/>
      <c r="D853" s="16"/>
      <c r="E853" s="29"/>
      <c r="F853" s="29"/>
      <c r="BF853" s="7"/>
    </row>
    <row r="854" spans="1:58" hidden="1" x14ac:dyDescent="0.3">
      <c r="A854" s="190"/>
      <c r="B854" s="22"/>
      <c r="C854" s="7"/>
      <c r="D854" s="16"/>
      <c r="E854" s="29"/>
      <c r="F854" s="29"/>
      <c r="BF854" s="7"/>
    </row>
    <row r="855" spans="1:58" hidden="1" x14ac:dyDescent="0.3">
      <c r="A855" s="190"/>
      <c r="B855" s="22"/>
      <c r="C855" s="7"/>
      <c r="D855" s="16"/>
      <c r="E855" s="29"/>
      <c r="F855" s="29"/>
      <c r="BF855" s="7"/>
    </row>
    <row r="856" spans="1:58" hidden="1" x14ac:dyDescent="0.3">
      <c r="A856" s="190"/>
      <c r="B856" s="22"/>
      <c r="C856" s="7"/>
      <c r="D856" s="16"/>
      <c r="E856" s="29"/>
      <c r="F856" s="29"/>
      <c r="BF856" s="7"/>
    </row>
    <row r="857" spans="1:58" hidden="1" x14ac:dyDescent="0.3">
      <c r="A857" s="190"/>
      <c r="B857" s="22"/>
      <c r="C857" s="7"/>
      <c r="D857" s="16"/>
      <c r="E857" s="29"/>
      <c r="F857" s="29"/>
      <c r="BF857" s="7"/>
    </row>
    <row r="858" spans="1:58" hidden="1" x14ac:dyDescent="0.3">
      <c r="A858" s="190"/>
      <c r="B858" s="22"/>
      <c r="C858" s="7"/>
      <c r="D858" s="16"/>
      <c r="E858" s="29"/>
      <c r="F858" s="29"/>
      <c r="BF858" s="7"/>
    </row>
    <row r="859" spans="1:58" hidden="1" x14ac:dyDescent="0.3">
      <c r="A859" s="190"/>
      <c r="B859" s="22"/>
      <c r="C859" s="7"/>
      <c r="D859" s="16"/>
      <c r="E859" s="29"/>
      <c r="F859" s="29"/>
      <c r="BF859" s="7"/>
    </row>
    <row r="860" spans="1:58" hidden="1" x14ac:dyDescent="0.3">
      <c r="A860" s="190"/>
      <c r="B860" s="22"/>
      <c r="C860" s="7"/>
      <c r="D860" s="16"/>
      <c r="E860" s="29"/>
      <c r="F860" s="29"/>
      <c r="BF860" s="7"/>
    </row>
    <row r="861" spans="1:58" hidden="1" x14ac:dyDescent="0.3">
      <c r="A861" s="190"/>
      <c r="B861" s="22"/>
      <c r="C861" s="7"/>
      <c r="D861" s="16"/>
      <c r="E861" s="29"/>
      <c r="F861" s="29"/>
      <c r="BF861" s="7"/>
    </row>
    <row r="862" spans="1:58" hidden="1" x14ac:dyDescent="0.3">
      <c r="A862" s="190"/>
      <c r="B862" s="22"/>
      <c r="C862" s="7"/>
      <c r="D862" s="16"/>
      <c r="E862" s="29"/>
      <c r="F862" s="29"/>
      <c r="BF862" s="7"/>
    </row>
    <row r="863" spans="1:58" hidden="1" x14ac:dyDescent="0.3">
      <c r="A863" s="190"/>
      <c r="B863" s="22"/>
      <c r="C863" s="7"/>
      <c r="D863" s="16"/>
      <c r="E863" s="29"/>
      <c r="F863" s="29"/>
      <c r="BF863" s="7"/>
    </row>
    <row r="864" spans="1:58" hidden="1" x14ac:dyDescent="0.3">
      <c r="A864" s="190"/>
      <c r="B864" s="22"/>
      <c r="C864" s="7"/>
      <c r="D864" s="16"/>
      <c r="E864" s="29"/>
      <c r="F864" s="29"/>
      <c r="BF864" s="7"/>
    </row>
    <row r="865" spans="1:58" hidden="1" x14ac:dyDescent="0.3">
      <c r="A865" s="190"/>
      <c r="B865" s="22"/>
      <c r="C865" s="7"/>
      <c r="D865" s="16"/>
      <c r="E865" s="29"/>
      <c r="F865" s="29"/>
      <c r="BF865" s="7"/>
    </row>
    <row r="866" spans="1:58" hidden="1" x14ac:dyDescent="0.3">
      <c r="A866" s="190"/>
      <c r="B866" s="22"/>
      <c r="C866" s="7"/>
      <c r="D866" s="16"/>
      <c r="E866" s="29"/>
      <c r="F866" s="29"/>
      <c r="BF866" s="7"/>
    </row>
    <row r="867" spans="1:58" hidden="1" x14ac:dyDescent="0.3">
      <c r="A867" s="190"/>
      <c r="B867" s="22"/>
      <c r="C867" s="7"/>
      <c r="D867" s="16"/>
      <c r="E867" s="29"/>
      <c r="F867" s="29"/>
      <c r="BF867" s="7"/>
    </row>
    <row r="868" spans="1:58" hidden="1" x14ac:dyDescent="0.3">
      <c r="A868" s="190"/>
      <c r="B868" s="22"/>
      <c r="C868" s="7"/>
      <c r="D868" s="16"/>
      <c r="E868" s="29"/>
      <c r="F868" s="29"/>
      <c r="BF868" s="7"/>
    </row>
    <row r="869" spans="1:58" hidden="1" x14ac:dyDescent="0.3">
      <c r="A869" s="190"/>
      <c r="B869" s="22"/>
      <c r="C869" s="7"/>
      <c r="D869" s="16"/>
      <c r="E869" s="29"/>
      <c r="F869" s="29"/>
      <c r="BF869" s="7"/>
    </row>
    <row r="870" spans="1:58" hidden="1" x14ac:dyDescent="0.3">
      <c r="A870" s="190"/>
      <c r="B870" s="22"/>
      <c r="C870" s="7"/>
      <c r="D870" s="16"/>
      <c r="E870" s="29"/>
      <c r="F870" s="29"/>
      <c r="BF870" s="7"/>
    </row>
    <row r="871" spans="1:58" hidden="1" x14ac:dyDescent="0.3">
      <c r="A871" s="190"/>
      <c r="B871" s="22"/>
      <c r="C871" s="7"/>
      <c r="D871" s="16"/>
      <c r="E871" s="29"/>
      <c r="F871" s="29"/>
      <c r="BF871" s="7"/>
    </row>
    <row r="872" spans="1:58" hidden="1" x14ac:dyDescent="0.3">
      <c r="A872" s="190"/>
      <c r="B872" s="22"/>
      <c r="C872" s="7"/>
      <c r="D872" s="16"/>
      <c r="E872" s="29"/>
      <c r="F872" s="29"/>
      <c r="BF872" s="7"/>
    </row>
    <row r="873" spans="1:58" hidden="1" x14ac:dyDescent="0.3">
      <c r="A873" s="190"/>
      <c r="B873" s="22"/>
      <c r="C873" s="7"/>
      <c r="D873" s="16"/>
      <c r="E873" s="29"/>
      <c r="F873" s="29"/>
      <c r="BF873" s="7"/>
    </row>
    <row r="874" spans="1:58" hidden="1" x14ac:dyDescent="0.3">
      <c r="A874" s="190"/>
      <c r="B874" s="22"/>
      <c r="C874" s="7"/>
      <c r="D874" s="16"/>
      <c r="E874" s="29"/>
      <c r="F874" s="29"/>
      <c r="BF874" s="7"/>
    </row>
    <row r="875" spans="1:58" hidden="1" x14ac:dyDescent="0.3">
      <c r="A875" s="190"/>
      <c r="B875" s="22"/>
      <c r="C875" s="7"/>
      <c r="D875" s="16"/>
      <c r="E875" s="29"/>
      <c r="F875" s="29"/>
      <c r="BF875" s="7"/>
    </row>
    <row r="876" spans="1:58" hidden="1" x14ac:dyDescent="0.3">
      <c r="A876" s="190"/>
      <c r="B876" s="22"/>
      <c r="C876" s="7"/>
      <c r="D876" s="16"/>
      <c r="E876" s="29"/>
      <c r="F876" s="29"/>
      <c r="BF876" s="7"/>
    </row>
    <row r="877" spans="1:58" hidden="1" x14ac:dyDescent="0.3">
      <c r="A877" s="190"/>
      <c r="B877" s="22"/>
      <c r="C877" s="7"/>
      <c r="D877" s="16"/>
      <c r="E877" s="29"/>
      <c r="F877" s="29"/>
      <c r="BF877" s="7"/>
    </row>
    <row r="878" spans="1:58" hidden="1" x14ac:dyDescent="0.3">
      <c r="A878" s="190"/>
      <c r="B878" s="22"/>
      <c r="C878" s="7"/>
      <c r="D878" s="16"/>
      <c r="E878" s="29"/>
      <c r="F878" s="29"/>
      <c r="BF878" s="7"/>
    </row>
    <row r="879" spans="1:58" hidden="1" x14ac:dyDescent="0.3">
      <c r="A879" s="190"/>
      <c r="B879" s="22"/>
      <c r="C879" s="7"/>
      <c r="D879" s="16"/>
      <c r="E879" s="29"/>
      <c r="F879" s="29"/>
      <c r="BF879" s="7"/>
    </row>
    <row r="880" spans="1:58" hidden="1" x14ac:dyDescent="0.3">
      <c r="A880" s="190"/>
      <c r="B880" s="22"/>
      <c r="C880" s="7"/>
      <c r="D880" s="16"/>
      <c r="E880" s="29"/>
      <c r="F880" s="29"/>
      <c r="BF880" s="7"/>
    </row>
    <row r="881" spans="1:58" hidden="1" x14ac:dyDescent="0.3">
      <c r="A881" s="190"/>
      <c r="B881" s="22"/>
      <c r="C881" s="7"/>
      <c r="D881" s="16"/>
      <c r="E881" s="29"/>
      <c r="F881" s="29"/>
      <c r="BF881" s="7"/>
    </row>
    <row r="882" spans="1:58" hidden="1" x14ac:dyDescent="0.3">
      <c r="A882" s="190"/>
      <c r="B882" s="22"/>
      <c r="C882" s="7"/>
      <c r="D882" s="16"/>
      <c r="E882" s="29"/>
      <c r="F882" s="29"/>
      <c r="BF882" s="7"/>
    </row>
    <row r="883" spans="1:58" hidden="1" x14ac:dyDescent="0.3">
      <c r="A883" s="190"/>
      <c r="B883" s="22"/>
      <c r="C883" s="7"/>
      <c r="D883" s="16"/>
      <c r="E883" s="29"/>
      <c r="F883" s="29"/>
      <c r="BF883" s="7"/>
    </row>
    <row r="884" spans="1:58" hidden="1" x14ac:dyDescent="0.3">
      <c r="A884" s="190"/>
      <c r="B884" s="22"/>
      <c r="C884" s="7"/>
      <c r="D884" s="16"/>
      <c r="E884" s="29"/>
      <c r="F884" s="29"/>
      <c r="BF884" s="7"/>
    </row>
    <row r="885" spans="1:58" hidden="1" x14ac:dyDescent="0.3">
      <c r="A885" s="190"/>
      <c r="B885" s="22"/>
      <c r="C885" s="7"/>
      <c r="D885" s="16"/>
      <c r="E885" s="29"/>
      <c r="F885" s="29"/>
      <c r="BF885" s="7"/>
    </row>
    <row r="886" spans="1:58" hidden="1" x14ac:dyDescent="0.3">
      <c r="A886" s="190"/>
      <c r="B886" s="22"/>
      <c r="C886" s="7"/>
      <c r="D886" s="16"/>
      <c r="E886" s="29"/>
      <c r="F886" s="29"/>
      <c r="BF886" s="7"/>
    </row>
    <row r="887" spans="1:58" hidden="1" x14ac:dyDescent="0.3">
      <c r="A887" s="190"/>
      <c r="B887" s="22"/>
      <c r="C887" s="7"/>
      <c r="D887" s="16"/>
      <c r="E887" s="29"/>
      <c r="F887" s="29"/>
      <c r="BF887" s="7"/>
    </row>
    <row r="888" spans="1:58" hidden="1" x14ac:dyDescent="0.3">
      <c r="A888" s="190"/>
      <c r="B888" s="22"/>
      <c r="C888" s="7"/>
      <c r="D888" s="16"/>
      <c r="E888" s="29"/>
      <c r="F888" s="29"/>
      <c r="BF888" s="7"/>
    </row>
    <row r="889" spans="1:58" hidden="1" x14ac:dyDescent="0.3">
      <c r="A889" s="190"/>
      <c r="B889" s="22"/>
      <c r="C889" s="7"/>
      <c r="D889" s="16"/>
      <c r="E889" s="29"/>
      <c r="F889" s="29"/>
      <c r="BF889" s="7"/>
    </row>
    <row r="890" spans="1:58" hidden="1" x14ac:dyDescent="0.3">
      <c r="A890" s="190"/>
      <c r="B890" s="22"/>
      <c r="C890" s="7"/>
      <c r="D890" s="16"/>
      <c r="E890" s="29"/>
      <c r="F890" s="29"/>
      <c r="BF890" s="7"/>
    </row>
    <row r="891" spans="1:58" hidden="1" x14ac:dyDescent="0.3">
      <c r="A891" s="190"/>
      <c r="B891" s="22"/>
      <c r="C891" s="7"/>
      <c r="D891" s="16"/>
      <c r="E891" s="29"/>
      <c r="F891" s="29"/>
      <c r="BF891" s="7"/>
    </row>
    <row r="892" spans="1:58" hidden="1" x14ac:dyDescent="0.3">
      <c r="A892" s="190"/>
      <c r="B892" s="22"/>
      <c r="C892" s="7"/>
      <c r="D892" s="16"/>
      <c r="E892" s="29"/>
      <c r="F892" s="29"/>
      <c r="BF892" s="7"/>
    </row>
    <row r="893" spans="1:58" hidden="1" x14ac:dyDescent="0.3">
      <c r="A893" s="190"/>
      <c r="B893" s="22"/>
      <c r="C893" s="7"/>
      <c r="D893" s="16"/>
      <c r="E893" s="29"/>
      <c r="F893" s="29"/>
      <c r="BF893" s="7"/>
    </row>
    <row r="894" spans="1:58" hidden="1" x14ac:dyDescent="0.3">
      <c r="A894" s="190"/>
      <c r="B894" s="22"/>
      <c r="C894" s="7"/>
      <c r="D894" s="16"/>
      <c r="E894" s="29"/>
      <c r="F894" s="29"/>
      <c r="BF894" s="7"/>
    </row>
    <row r="895" spans="1:58" hidden="1" x14ac:dyDescent="0.3">
      <c r="A895" s="190"/>
      <c r="B895" s="22"/>
      <c r="C895" s="7"/>
      <c r="D895" s="16"/>
      <c r="E895" s="29"/>
      <c r="F895" s="29"/>
      <c r="BF895" s="7"/>
    </row>
    <row r="896" spans="1:58" hidden="1" x14ac:dyDescent="0.3">
      <c r="A896" s="190"/>
      <c r="B896" s="22"/>
      <c r="C896" s="7"/>
      <c r="D896" s="16"/>
      <c r="E896" s="29"/>
      <c r="F896" s="29"/>
      <c r="BF896" s="7"/>
    </row>
    <row r="897" spans="1:58" hidden="1" x14ac:dyDescent="0.3">
      <c r="A897" s="190"/>
      <c r="B897" s="22"/>
      <c r="C897" s="7"/>
      <c r="D897" s="16"/>
      <c r="E897" s="29"/>
      <c r="F897" s="29"/>
      <c r="BF897" s="7"/>
    </row>
    <row r="898" spans="1:58" hidden="1" x14ac:dyDescent="0.3">
      <c r="A898" s="190"/>
      <c r="B898" s="22"/>
      <c r="C898" s="7"/>
      <c r="D898" s="16"/>
      <c r="E898" s="29"/>
      <c r="F898" s="29"/>
      <c r="BF898" s="7"/>
    </row>
    <row r="899" spans="1:58" hidden="1" x14ac:dyDescent="0.3">
      <c r="A899" s="190"/>
      <c r="B899" s="22"/>
      <c r="C899" s="7"/>
      <c r="D899" s="16"/>
      <c r="E899" s="29"/>
      <c r="F899" s="29"/>
      <c r="BF899" s="7"/>
    </row>
    <row r="900" spans="1:58" hidden="1" x14ac:dyDescent="0.3">
      <c r="A900" s="190"/>
      <c r="B900" s="22"/>
      <c r="C900" s="7"/>
      <c r="D900" s="16"/>
      <c r="E900" s="29"/>
      <c r="F900" s="29"/>
      <c r="BF900" s="7"/>
    </row>
    <row r="901" spans="1:58" hidden="1" x14ac:dyDescent="0.3">
      <c r="A901" s="190"/>
      <c r="B901" s="22"/>
      <c r="C901" s="7"/>
      <c r="D901" s="16"/>
      <c r="E901" s="29"/>
      <c r="F901" s="29"/>
      <c r="BF901" s="7"/>
    </row>
    <row r="902" spans="1:58" hidden="1" x14ac:dyDescent="0.3">
      <c r="A902" s="190"/>
      <c r="B902" s="22"/>
      <c r="C902" s="7"/>
      <c r="D902" s="16"/>
      <c r="E902" s="29"/>
      <c r="F902" s="29"/>
      <c r="BF902" s="7"/>
    </row>
    <row r="903" spans="1:58" hidden="1" x14ac:dyDescent="0.3">
      <c r="A903" s="190"/>
      <c r="B903" s="22"/>
      <c r="C903" s="7"/>
      <c r="D903" s="16"/>
      <c r="E903" s="29"/>
      <c r="F903" s="29"/>
      <c r="BF903" s="7"/>
    </row>
    <row r="904" spans="1:58" hidden="1" x14ac:dyDescent="0.3">
      <c r="A904" s="190"/>
      <c r="B904" s="22"/>
      <c r="C904" s="7"/>
      <c r="D904" s="16"/>
      <c r="E904" s="29"/>
      <c r="F904" s="29"/>
      <c r="BF904" s="7"/>
    </row>
    <row r="905" spans="1:58" hidden="1" x14ac:dyDescent="0.3">
      <c r="A905" s="190"/>
      <c r="B905" s="22"/>
      <c r="C905" s="7"/>
      <c r="D905" s="16"/>
      <c r="E905" s="29"/>
      <c r="F905" s="29"/>
      <c r="BF905" s="7"/>
    </row>
    <row r="906" spans="1:58" hidden="1" x14ac:dyDescent="0.3">
      <c r="A906" s="190"/>
      <c r="B906" s="22"/>
      <c r="C906" s="7"/>
      <c r="D906" s="16"/>
      <c r="E906" s="29"/>
      <c r="F906" s="29"/>
      <c r="BF906" s="7"/>
    </row>
    <row r="907" spans="1:58" hidden="1" x14ac:dyDescent="0.3">
      <c r="A907" s="190"/>
      <c r="B907" s="22"/>
      <c r="C907" s="7"/>
      <c r="D907" s="16"/>
      <c r="E907" s="29"/>
      <c r="F907" s="29"/>
      <c r="BF907" s="7"/>
    </row>
    <row r="908" spans="1:58" hidden="1" x14ac:dyDescent="0.3">
      <c r="A908" s="190"/>
      <c r="B908" s="22"/>
      <c r="C908" s="7"/>
      <c r="D908" s="16"/>
      <c r="E908" s="29"/>
      <c r="F908" s="29"/>
      <c r="BF908" s="7"/>
    </row>
    <row r="909" spans="1:58" hidden="1" x14ac:dyDescent="0.3">
      <c r="A909" s="190"/>
      <c r="B909" s="22"/>
      <c r="C909" s="7"/>
      <c r="D909" s="16"/>
      <c r="E909" s="29"/>
      <c r="F909" s="29"/>
      <c r="BF909" s="7"/>
    </row>
    <row r="910" spans="1:58" hidden="1" x14ac:dyDescent="0.3">
      <c r="A910" s="190"/>
      <c r="B910" s="22"/>
      <c r="C910" s="7"/>
      <c r="D910" s="16"/>
      <c r="E910" s="29"/>
      <c r="F910" s="29"/>
      <c r="BF910" s="7"/>
    </row>
    <row r="911" spans="1:58" hidden="1" x14ac:dyDescent="0.3">
      <c r="A911" s="190"/>
      <c r="B911" s="22"/>
      <c r="C911" s="7"/>
      <c r="D911" s="16"/>
      <c r="E911" s="29"/>
      <c r="F911" s="29"/>
      <c r="BF911" s="7"/>
    </row>
    <row r="912" spans="1:58" hidden="1" x14ac:dyDescent="0.3">
      <c r="A912" s="190"/>
      <c r="B912" s="22"/>
      <c r="C912" s="7"/>
      <c r="D912" s="16"/>
      <c r="E912" s="29"/>
      <c r="F912" s="29"/>
      <c r="BF912" s="7"/>
    </row>
    <row r="913" spans="1:58" hidden="1" x14ac:dyDescent="0.3">
      <c r="A913" s="190"/>
      <c r="B913" s="22"/>
      <c r="C913" s="7"/>
      <c r="D913" s="16"/>
      <c r="E913" s="29"/>
      <c r="F913" s="29"/>
      <c r="BF913" s="7"/>
    </row>
    <row r="914" spans="1:58" hidden="1" x14ac:dyDescent="0.3">
      <c r="A914" s="190"/>
      <c r="B914" s="22"/>
      <c r="C914" s="7"/>
      <c r="D914" s="16"/>
      <c r="E914" s="29"/>
      <c r="F914" s="29"/>
      <c r="BF914" s="7"/>
    </row>
    <row r="915" spans="1:58" hidden="1" x14ac:dyDescent="0.3">
      <c r="A915" s="190"/>
      <c r="B915" s="22"/>
      <c r="C915" s="7"/>
      <c r="D915" s="16"/>
      <c r="E915" s="29"/>
      <c r="F915" s="29"/>
      <c r="BF915" s="7"/>
    </row>
    <row r="916" spans="1:58" hidden="1" x14ac:dyDescent="0.3">
      <c r="A916" s="190"/>
      <c r="B916" s="22"/>
      <c r="C916" s="7"/>
      <c r="D916" s="16"/>
      <c r="E916" s="29"/>
      <c r="F916" s="29"/>
      <c r="BF916" s="7"/>
    </row>
    <row r="917" spans="1:58" hidden="1" x14ac:dyDescent="0.3">
      <c r="A917" s="190"/>
      <c r="B917" s="22"/>
      <c r="C917" s="7"/>
      <c r="D917" s="16"/>
      <c r="E917" s="29"/>
      <c r="F917" s="29"/>
      <c r="BF917" s="7"/>
    </row>
    <row r="918" spans="1:58" hidden="1" x14ac:dyDescent="0.3">
      <c r="A918" s="190"/>
      <c r="B918" s="22"/>
      <c r="C918" s="7"/>
      <c r="D918" s="16"/>
      <c r="E918" s="29"/>
      <c r="F918" s="29"/>
      <c r="BF918" s="7"/>
    </row>
    <row r="919" spans="1:58" hidden="1" x14ac:dyDescent="0.3">
      <c r="A919" s="190"/>
      <c r="B919" s="22"/>
      <c r="C919" s="7"/>
      <c r="D919" s="16"/>
      <c r="E919" s="29"/>
      <c r="F919" s="29"/>
      <c r="BF919" s="7"/>
    </row>
    <row r="920" spans="1:58" hidden="1" x14ac:dyDescent="0.3">
      <c r="A920" s="190"/>
      <c r="B920" s="22"/>
      <c r="C920" s="7"/>
      <c r="D920" s="16"/>
      <c r="E920" s="29"/>
      <c r="F920" s="29"/>
      <c r="BF920" s="7"/>
    </row>
    <row r="921" spans="1:58" hidden="1" x14ac:dyDescent="0.3">
      <c r="A921" s="190"/>
      <c r="B921" s="22"/>
      <c r="C921" s="7"/>
      <c r="D921" s="16"/>
      <c r="E921" s="29"/>
      <c r="F921" s="29"/>
      <c r="BF921" s="7"/>
    </row>
    <row r="922" spans="1:58" hidden="1" x14ac:dyDescent="0.3">
      <c r="A922" s="190"/>
      <c r="B922" s="22"/>
      <c r="C922" s="7"/>
      <c r="D922" s="16"/>
      <c r="E922" s="29"/>
      <c r="F922" s="29"/>
      <c r="BF922" s="7"/>
    </row>
    <row r="923" spans="1:58" hidden="1" x14ac:dyDescent="0.3">
      <c r="A923" s="190"/>
      <c r="B923" s="22"/>
      <c r="C923" s="7"/>
      <c r="D923" s="16"/>
      <c r="E923" s="29"/>
      <c r="F923" s="29"/>
      <c r="BF923" s="7"/>
    </row>
    <row r="924" spans="1:58" hidden="1" x14ac:dyDescent="0.3">
      <c r="A924" s="190"/>
      <c r="B924" s="22"/>
      <c r="C924" s="7"/>
      <c r="D924" s="16"/>
      <c r="E924" s="29"/>
      <c r="F924" s="29"/>
      <c r="BF924" s="7"/>
    </row>
    <row r="925" spans="1:58" hidden="1" x14ac:dyDescent="0.3">
      <c r="A925" s="190"/>
      <c r="B925" s="22"/>
      <c r="C925" s="7"/>
      <c r="D925" s="16"/>
      <c r="E925" s="29"/>
      <c r="F925" s="29"/>
      <c r="BF925" s="7"/>
    </row>
    <row r="926" spans="1:58" hidden="1" x14ac:dyDescent="0.3">
      <c r="A926" s="190"/>
      <c r="B926" s="22"/>
      <c r="C926" s="7"/>
      <c r="D926" s="16"/>
      <c r="E926" s="29"/>
      <c r="F926" s="29"/>
      <c r="BF926" s="7"/>
    </row>
    <row r="927" spans="1:58" hidden="1" x14ac:dyDescent="0.3">
      <c r="A927" s="190"/>
      <c r="B927" s="22"/>
      <c r="C927" s="7"/>
      <c r="D927" s="16"/>
      <c r="E927" s="29"/>
      <c r="F927" s="29"/>
      <c r="BF927" s="7"/>
    </row>
    <row r="928" spans="1:58" hidden="1" x14ac:dyDescent="0.3">
      <c r="A928" s="190"/>
      <c r="B928" s="22"/>
      <c r="C928" s="7"/>
      <c r="D928" s="16"/>
      <c r="E928" s="29"/>
      <c r="F928" s="29"/>
      <c r="BF928" s="7"/>
    </row>
    <row r="929" spans="1:58" hidden="1" x14ac:dyDescent="0.3">
      <c r="A929" s="190"/>
      <c r="B929" s="22"/>
      <c r="C929" s="7"/>
      <c r="D929" s="16"/>
      <c r="E929" s="29"/>
      <c r="F929" s="29"/>
      <c r="BF929" s="7"/>
    </row>
    <row r="930" spans="1:58" hidden="1" x14ac:dyDescent="0.3">
      <c r="A930" s="190"/>
      <c r="B930" s="22"/>
      <c r="C930" s="7"/>
      <c r="D930" s="16"/>
      <c r="E930" s="29"/>
      <c r="F930" s="29"/>
      <c r="BF930" s="7"/>
    </row>
    <row r="931" spans="1:58" hidden="1" x14ac:dyDescent="0.3">
      <c r="A931" s="190"/>
      <c r="B931" s="22"/>
      <c r="C931" s="7"/>
      <c r="D931" s="16"/>
      <c r="E931" s="29"/>
      <c r="F931" s="29"/>
      <c r="BF931" s="7"/>
    </row>
    <row r="932" spans="1:58" hidden="1" x14ac:dyDescent="0.3">
      <c r="A932" s="190"/>
      <c r="B932" s="22"/>
      <c r="C932" s="7"/>
      <c r="D932" s="16"/>
      <c r="E932" s="29"/>
      <c r="F932" s="29"/>
      <c r="BF932" s="7"/>
    </row>
    <row r="933" spans="1:58" hidden="1" x14ac:dyDescent="0.3">
      <c r="A933" s="190"/>
      <c r="B933" s="22"/>
      <c r="C933" s="7"/>
      <c r="D933" s="16"/>
      <c r="E933" s="29"/>
      <c r="F933" s="29"/>
      <c r="BF933" s="7"/>
    </row>
    <row r="934" spans="1:58" hidden="1" x14ac:dyDescent="0.3">
      <c r="A934" s="190"/>
      <c r="B934" s="22"/>
      <c r="C934" s="7"/>
      <c r="D934" s="16"/>
      <c r="E934" s="29"/>
      <c r="F934" s="29"/>
      <c r="BF934" s="7"/>
    </row>
    <row r="935" spans="1:58" hidden="1" x14ac:dyDescent="0.3">
      <c r="A935" s="190"/>
      <c r="B935" s="22"/>
      <c r="C935" s="7"/>
      <c r="D935" s="16"/>
      <c r="E935" s="29"/>
      <c r="F935" s="29"/>
      <c r="BF935" s="7"/>
    </row>
    <row r="936" spans="1:58" hidden="1" x14ac:dyDescent="0.3">
      <c r="A936" s="190"/>
      <c r="B936" s="22"/>
      <c r="C936" s="7"/>
      <c r="D936" s="16"/>
      <c r="E936" s="29"/>
      <c r="F936" s="29"/>
      <c r="BF936" s="7"/>
    </row>
    <row r="937" spans="1:58" hidden="1" x14ac:dyDescent="0.3">
      <c r="A937" s="190"/>
      <c r="B937" s="22"/>
      <c r="C937" s="7"/>
      <c r="D937" s="16"/>
      <c r="E937" s="29"/>
      <c r="F937" s="29"/>
      <c r="BF937" s="7"/>
    </row>
    <row r="938" spans="1:58" hidden="1" x14ac:dyDescent="0.3">
      <c r="A938" s="190"/>
      <c r="B938" s="22"/>
      <c r="C938" s="7"/>
      <c r="D938" s="16"/>
      <c r="E938" s="29"/>
      <c r="F938" s="29"/>
      <c r="BF938" s="7"/>
    </row>
    <row r="939" spans="1:58" hidden="1" x14ac:dyDescent="0.3">
      <c r="A939" s="190"/>
      <c r="B939" s="22"/>
      <c r="C939" s="7"/>
      <c r="D939" s="16"/>
      <c r="E939" s="29"/>
      <c r="F939" s="29"/>
      <c r="BF939" s="7"/>
    </row>
    <row r="940" spans="1:58" hidden="1" x14ac:dyDescent="0.3">
      <c r="A940" s="190"/>
      <c r="B940" s="22"/>
      <c r="C940" s="7"/>
      <c r="D940" s="16"/>
      <c r="E940" s="29"/>
      <c r="F940" s="29"/>
      <c r="BF940" s="7"/>
    </row>
    <row r="941" spans="1:58" hidden="1" x14ac:dyDescent="0.3">
      <c r="A941" s="190"/>
      <c r="B941" s="22"/>
      <c r="C941" s="7"/>
      <c r="D941" s="16"/>
      <c r="E941" s="29"/>
      <c r="F941" s="29"/>
      <c r="BF941" s="7"/>
    </row>
    <row r="942" spans="1:58" hidden="1" x14ac:dyDescent="0.3">
      <c r="A942" s="190"/>
      <c r="B942" s="22"/>
      <c r="C942" s="7"/>
      <c r="D942" s="16"/>
      <c r="E942" s="29"/>
      <c r="F942" s="29"/>
      <c r="BF942" s="7"/>
    </row>
    <row r="943" spans="1:58" hidden="1" x14ac:dyDescent="0.3">
      <c r="A943" s="190"/>
      <c r="B943" s="22"/>
      <c r="C943" s="7"/>
      <c r="D943" s="16"/>
      <c r="E943" s="29"/>
      <c r="F943" s="29"/>
      <c r="BF943" s="7"/>
    </row>
    <row r="944" spans="1:58" hidden="1" x14ac:dyDescent="0.3">
      <c r="A944" s="190"/>
      <c r="B944" s="22"/>
      <c r="C944" s="7"/>
      <c r="D944" s="16"/>
      <c r="E944" s="29"/>
      <c r="F944" s="29"/>
      <c r="BF944" s="7"/>
    </row>
    <row r="945" spans="1:58" hidden="1" x14ac:dyDescent="0.3">
      <c r="A945" s="190"/>
      <c r="B945" s="22"/>
      <c r="C945" s="7"/>
      <c r="D945" s="16"/>
      <c r="E945" s="29"/>
      <c r="F945" s="29"/>
      <c r="BF945" s="7"/>
    </row>
    <row r="946" spans="1:58" hidden="1" x14ac:dyDescent="0.3">
      <c r="A946" s="190"/>
      <c r="B946" s="22"/>
      <c r="C946" s="7"/>
      <c r="D946" s="16"/>
      <c r="E946" s="29"/>
      <c r="F946" s="29"/>
      <c r="BF946" s="7"/>
    </row>
    <row r="947" spans="1:58" hidden="1" x14ac:dyDescent="0.3">
      <c r="A947" s="190"/>
      <c r="B947" s="22"/>
      <c r="C947" s="7"/>
      <c r="D947" s="16"/>
      <c r="E947" s="29"/>
      <c r="F947" s="29"/>
      <c r="BF947" s="7"/>
    </row>
    <row r="948" spans="1:58" hidden="1" x14ac:dyDescent="0.3">
      <c r="A948" s="190"/>
      <c r="B948" s="22"/>
      <c r="C948" s="7"/>
      <c r="D948" s="16"/>
      <c r="E948" s="29"/>
      <c r="F948" s="29"/>
      <c r="BF948" s="7"/>
    </row>
    <row r="949" spans="1:58" hidden="1" x14ac:dyDescent="0.3">
      <c r="A949" s="190"/>
      <c r="B949" s="22"/>
      <c r="C949" s="7"/>
      <c r="D949" s="16"/>
      <c r="E949" s="29"/>
      <c r="F949" s="29"/>
      <c r="BF949" s="7"/>
    </row>
    <row r="950" spans="1:58" hidden="1" x14ac:dyDescent="0.3">
      <c r="A950" s="190"/>
      <c r="B950" s="22"/>
      <c r="C950" s="7"/>
      <c r="D950" s="16"/>
      <c r="E950" s="29"/>
      <c r="F950" s="29"/>
      <c r="BF950" s="7"/>
    </row>
    <row r="951" spans="1:58" hidden="1" x14ac:dyDescent="0.3">
      <c r="A951" s="190"/>
      <c r="B951" s="22"/>
      <c r="C951" s="7"/>
      <c r="D951" s="16"/>
      <c r="E951" s="29"/>
      <c r="F951" s="29"/>
      <c r="BF951" s="7"/>
    </row>
    <row r="952" spans="1:58" hidden="1" x14ac:dyDescent="0.3">
      <c r="A952" s="190"/>
      <c r="B952" s="22"/>
      <c r="C952" s="7"/>
      <c r="D952" s="16"/>
      <c r="E952" s="29"/>
      <c r="F952" s="29"/>
      <c r="BF952" s="7"/>
    </row>
    <row r="953" spans="1:58" hidden="1" x14ac:dyDescent="0.3">
      <c r="A953" s="190"/>
      <c r="B953" s="22"/>
      <c r="C953" s="7"/>
      <c r="D953" s="16"/>
      <c r="E953" s="29"/>
      <c r="F953" s="29"/>
      <c r="BF953" s="7"/>
    </row>
    <row r="954" spans="1:58" hidden="1" x14ac:dyDescent="0.3">
      <c r="A954" s="190"/>
      <c r="B954" s="22"/>
      <c r="C954" s="7"/>
      <c r="D954" s="16"/>
      <c r="E954" s="29"/>
      <c r="F954" s="29"/>
      <c r="BF954" s="7"/>
    </row>
    <row r="955" spans="1:58" hidden="1" x14ac:dyDescent="0.3">
      <c r="A955" s="190"/>
      <c r="B955" s="22"/>
      <c r="C955" s="7"/>
      <c r="D955" s="16"/>
      <c r="E955" s="29"/>
      <c r="F955" s="29"/>
      <c r="BF955" s="7"/>
    </row>
    <row r="956" spans="1:58" hidden="1" x14ac:dyDescent="0.3">
      <c r="A956" s="190"/>
      <c r="B956" s="22"/>
      <c r="C956" s="7"/>
      <c r="D956" s="16"/>
      <c r="E956" s="29"/>
      <c r="F956" s="29"/>
      <c r="BF956" s="7"/>
    </row>
    <row r="957" spans="1:58" hidden="1" x14ac:dyDescent="0.3">
      <c r="A957" s="190"/>
      <c r="B957" s="22"/>
      <c r="C957" s="7"/>
      <c r="D957" s="16"/>
      <c r="E957" s="29"/>
      <c r="F957" s="29"/>
      <c r="BF957" s="7"/>
    </row>
    <row r="958" spans="1:58" hidden="1" x14ac:dyDescent="0.3">
      <c r="A958" s="190"/>
      <c r="B958" s="22"/>
      <c r="C958" s="7"/>
      <c r="D958" s="16"/>
      <c r="E958" s="29"/>
      <c r="F958" s="29"/>
      <c r="BF958" s="7"/>
    </row>
    <row r="959" spans="1:58" hidden="1" x14ac:dyDescent="0.3">
      <c r="A959" s="190"/>
      <c r="B959" s="22"/>
      <c r="C959" s="7"/>
      <c r="D959" s="16"/>
      <c r="E959" s="29"/>
      <c r="F959" s="29"/>
      <c r="BF959" s="7"/>
    </row>
    <row r="960" spans="1:58" hidden="1" x14ac:dyDescent="0.3">
      <c r="A960" s="190"/>
      <c r="B960" s="22"/>
      <c r="C960" s="7"/>
      <c r="D960" s="16"/>
      <c r="E960" s="29"/>
      <c r="F960" s="29"/>
      <c r="BF960" s="7"/>
    </row>
    <row r="961" spans="1:58" hidden="1" x14ac:dyDescent="0.3">
      <c r="A961" s="190"/>
      <c r="B961" s="22"/>
      <c r="C961" s="7"/>
      <c r="D961" s="16"/>
      <c r="E961" s="29"/>
      <c r="F961" s="29"/>
      <c r="BF961" s="7"/>
    </row>
    <row r="962" spans="1:58" hidden="1" x14ac:dyDescent="0.3">
      <c r="A962" s="190"/>
      <c r="B962" s="22"/>
      <c r="C962" s="7"/>
      <c r="D962" s="16"/>
      <c r="E962" s="29"/>
      <c r="F962" s="29"/>
      <c r="BF962" s="7"/>
    </row>
    <row r="963" spans="1:58" hidden="1" x14ac:dyDescent="0.3">
      <c r="A963" s="190"/>
      <c r="B963" s="22"/>
      <c r="C963" s="7"/>
      <c r="D963" s="16"/>
      <c r="E963" s="29"/>
      <c r="F963" s="29"/>
      <c r="BF963" s="7"/>
    </row>
    <row r="964" spans="1:58" hidden="1" x14ac:dyDescent="0.3">
      <c r="A964" s="190"/>
      <c r="B964" s="22"/>
      <c r="C964" s="7"/>
      <c r="D964" s="16"/>
      <c r="E964" s="29"/>
      <c r="F964" s="29"/>
      <c r="BF964" s="7"/>
    </row>
    <row r="965" spans="1:58" hidden="1" x14ac:dyDescent="0.3">
      <c r="A965" s="190"/>
      <c r="B965" s="22"/>
      <c r="C965" s="7"/>
      <c r="D965" s="16"/>
      <c r="E965" s="29"/>
      <c r="F965" s="29"/>
      <c r="BF965" s="7"/>
    </row>
    <row r="966" spans="1:58" hidden="1" x14ac:dyDescent="0.3">
      <c r="A966" s="190"/>
      <c r="B966" s="22"/>
      <c r="C966" s="7"/>
      <c r="D966" s="16"/>
      <c r="E966" s="29"/>
      <c r="F966" s="29"/>
      <c r="BF966" s="7"/>
    </row>
    <row r="967" spans="1:58" hidden="1" x14ac:dyDescent="0.3">
      <c r="A967" s="190"/>
      <c r="B967" s="22"/>
      <c r="C967" s="7"/>
      <c r="D967" s="16"/>
      <c r="E967" s="29"/>
      <c r="F967" s="29"/>
      <c r="BF967" s="7"/>
    </row>
    <row r="968" spans="1:58" hidden="1" x14ac:dyDescent="0.3">
      <c r="A968" s="190"/>
      <c r="B968" s="22"/>
      <c r="C968" s="7"/>
      <c r="D968" s="16"/>
      <c r="E968" s="29"/>
      <c r="F968" s="29"/>
      <c r="BF968" s="7"/>
    </row>
    <row r="969" spans="1:58" hidden="1" x14ac:dyDescent="0.3">
      <c r="A969" s="190"/>
      <c r="B969" s="22"/>
      <c r="C969" s="7"/>
      <c r="D969" s="16"/>
      <c r="E969" s="29"/>
      <c r="F969" s="29"/>
      <c r="BF969" s="7"/>
    </row>
    <row r="970" spans="1:58" hidden="1" x14ac:dyDescent="0.3">
      <c r="A970" s="190"/>
      <c r="B970" s="22"/>
      <c r="C970" s="7"/>
      <c r="D970" s="16"/>
      <c r="E970" s="29"/>
      <c r="F970" s="29"/>
      <c r="BF970" s="7"/>
    </row>
    <row r="971" spans="1:58" hidden="1" x14ac:dyDescent="0.3">
      <c r="A971" s="190"/>
      <c r="B971" s="22"/>
      <c r="C971" s="7"/>
      <c r="D971" s="16"/>
      <c r="E971" s="29"/>
      <c r="F971" s="29"/>
      <c r="BF971" s="7"/>
    </row>
    <row r="972" spans="1:58" hidden="1" x14ac:dyDescent="0.3">
      <c r="A972" s="190"/>
      <c r="B972" s="22"/>
      <c r="C972" s="7"/>
      <c r="D972" s="16"/>
      <c r="E972" s="29"/>
      <c r="F972" s="29"/>
      <c r="BF972" s="7"/>
    </row>
    <row r="973" spans="1:58" hidden="1" x14ac:dyDescent="0.3">
      <c r="A973" s="190"/>
      <c r="B973" s="22"/>
      <c r="C973" s="7"/>
      <c r="D973" s="16"/>
      <c r="E973" s="29"/>
      <c r="F973" s="29"/>
      <c r="BF973" s="7"/>
    </row>
    <row r="974" spans="1:58" hidden="1" x14ac:dyDescent="0.3">
      <c r="A974" s="190"/>
      <c r="B974" s="22"/>
      <c r="C974" s="7"/>
      <c r="D974" s="16"/>
      <c r="E974" s="29"/>
      <c r="F974" s="29"/>
      <c r="BF974" s="7"/>
    </row>
    <row r="975" spans="1:58" hidden="1" x14ac:dyDescent="0.3">
      <c r="A975" s="190"/>
      <c r="B975" s="22"/>
      <c r="C975" s="7"/>
      <c r="D975" s="16"/>
      <c r="E975" s="29"/>
      <c r="F975" s="29"/>
      <c r="BF975" s="7"/>
    </row>
    <row r="976" spans="1:58" hidden="1" x14ac:dyDescent="0.3">
      <c r="A976" s="190"/>
      <c r="B976" s="22"/>
      <c r="C976" s="7"/>
      <c r="D976" s="16"/>
      <c r="E976" s="29"/>
      <c r="F976" s="29"/>
      <c r="BF976" s="7"/>
    </row>
    <row r="977" spans="1:58" hidden="1" x14ac:dyDescent="0.3">
      <c r="A977" s="190"/>
      <c r="B977" s="22"/>
      <c r="C977" s="7"/>
      <c r="D977" s="16"/>
      <c r="E977" s="29"/>
      <c r="F977" s="29"/>
      <c r="BF977" s="7"/>
    </row>
    <row r="978" spans="1:58" hidden="1" x14ac:dyDescent="0.3">
      <c r="A978" s="190"/>
      <c r="B978" s="22"/>
      <c r="C978" s="7"/>
      <c r="D978" s="16"/>
      <c r="E978" s="29"/>
      <c r="F978" s="29"/>
      <c r="BF978" s="7"/>
    </row>
    <row r="979" spans="1:58" hidden="1" x14ac:dyDescent="0.3">
      <c r="A979" s="190"/>
      <c r="B979" s="22"/>
      <c r="C979" s="7"/>
      <c r="D979" s="16"/>
      <c r="E979" s="29"/>
      <c r="F979" s="29"/>
      <c r="BF979" s="7"/>
    </row>
    <row r="980" spans="1:58" hidden="1" x14ac:dyDescent="0.3">
      <c r="A980" s="190"/>
      <c r="B980" s="22"/>
      <c r="C980" s="7"/>
      <c r="D980" s="16"/>
      <c r="E980" s="29"/>
      <c r="F980" s="29"/>
      <c r="BF980" s="7"/>
    </row>
    <row r="981" spans="1:58" hidden="1" x14ac:dyDescent="0.3">
      <c r="A981" s="190"/>
      <c r="B981" s="22"/>
      <c r="C981" s="7"/>
      <c r="D981" s="16"/>
      <c r="E981" s="29"/>
      <c r="F981" s="29"/>
      <c r="BF981" s="7"/>
    </row>
    <row r="982" spans="1:58" hidden="1" x14ac:dyDescent="0.3">
      <c r="A982" s="190"/>
      <c r="B982" s="22"/>
      <c r="C982" s="7"/>
      <c r="D982" s="16"/>
      <c r="E982" s="29"/>
      <c r="F982" s="29"/>
      <c r="BF982" s="7"/>
    </row>
    <row r="983" spans="1:58" hidden="1" x14ac:dyDescent="0.3">
      <c r="A983" s="190"/>
      <c r="B983" s="22"/>
      <c r="C983" s="7"/>
      <c r="D983" s="16"/>
      <c r="E983" s="29"/>
      <c r="F983" s="29"/>
      <c r="BF983" s="7"/>
    </row>
    <row r="984" spans="1:58" hidden="1" x14ac:dyDescent="0.3">
      <c r="A984" s="190"/>
      <c r="B984" s="22"/>
      <c r="C984" s="7"/>
      <c r="D984" s="16"/>
      <c r="E984" s="29"/>
      <c r="F984" s="29"/>
      <c r="BF984" s="7"/>
    </row>
    <row r="985" spans="1:58" hidden="1" x14ac:dyDescent="0.3">
      <c r="A985" s="190"/>
      <c r="B985" s="22"/>
      <c r="C985" s="7"/>
      <c r="D985" s="16"/>
      <c r="E985" s="29"/>
      <c r="F985" s="29"/>
      <c r="BF985" s="7"/>
    </row>
    <row r="986" spans="1:58" hidden="1" x14ac:dyDescent="0.3">
      <c r="A986" s="190"/>
      <c r="B986" s="22"/>
      <c r="C986" s="7"/>
      <c r="D986" s="16"/>
      <c r="E986" s="29"/>
      <c r="F986" s="29"/>
      <c r="BF986" s="7"/>
    </row>
    <row r="987" spans="1:58" hidden="1" x14ac:dyDescent="0.3">
      <c r="A987" s="190"/>
      <c r="B987" s="22"/>
      <c r="C987" s="7"/>
      <c r="D987" s="16"/>
      <c r="E987" s="29"/>
      <c r="F987" s="29"/>
      <c r="BF987" s="7"/>
    </row>
    <row r="988" spans="1:58" hidden="1" x14ac:dyDescent="0.3">
      <c r="A988" s="190"/>
      <c r="B988" s="22"/>
      <c r="C988" s="7"/>
      <c r="D988" s="16"/>
      <c r="E988" s="29"/>
      <c r="F988" s="29"/>
      <c r="BF988" s="7"/>
    </row>
    <row r="989" spans="1:58" hidden="1" x14ac:dyDescent="0.3">
      <c r="A989" s="190"/>
      <c r="B989" s="22"/>
      <c r="C989" s="7"/>
      <c r="D989" s="16"/>
      <c r="E989" s="29"/>
      <c r="F989" s="29"/>
      <c r="BF989" s="7"/>
    </row>
    <row r="990" spans="1:58" hidden="1" x14ac:dyDescent="0.3">
      <c r="A990" s="190"/>
      <c r="B990" s="22"/>
      <c r="C990" s="7"/>
      <c r="D990" s="16"/>
      <c r="E990" s="29"/>
      <c r="F990" s="29"/>
      <c r="BF990" s="7"/>
    </row>
    <row r="991" spans="1:58" hidden="1" x14ac:dyDescent="0.3">
      <c r="A991" s="190"/>
      <c r="B991" s="22"/>
      <c r="C991" s="7"/>
      <c r="D991" s="16"/>
      <c r="E991" s="29"/>
      <c r="F991" s="29"/>
      <c r="BF991" s="7"/>
    </row>
    <row r="992" spans="1:58" hidden="1" x14ac:dyDescent="0.3">
      <c r="A992" s="190"/>
      <c r="B992" s="22"/>
      <c r="C992" s="7"/>
      <c r="D992" s="16"/>
      <c r="E992" s="29"/>
      <c r="F992" s="29"/>
      <c r="BF992" s="7"/>
    </row>
    <row r="993" spans="1:58" hidden="1" x14ac:dyDescent="0.3">
      <c r="A993" s="190"/>
      <c r="B993" s="22"/>
      <c r="C993" s="7"/>
      <c r="D993" s="16"/>
      <c r="E993" s="29"/>
      <c r="F993" s="29"/>
      <c r="BF993" s="7"/>
    </row>
    <row r="994" spans="1:58" hidden="1" x14ac:dyDescent="0.3">
      <c r="A994" s="190"/>
      <c r="B994" s="22"/>
      <c r="C994" s="7"/>
      <c r="D994" s="16"/>
      <c r="E994" s="29"/>
      <c r="F994" s="29"/>
      <c r="BF994" s="7"/>
    </row>
    <row r="995" spans="1:58" hidden="1" x14ac:dyDescent="0.3">
      <c r="A995" s="190"/>
      <c r="B995" s="22"/>
      <c r="C995" s="7"/>
      <c r="D995" s="16"/>
      <c r="E995" s="29"/>
      <c r="F995" s="29"/>
      <c r="BF995" s="7"/>
    </row>
    <row r="996" spans="1:58" hidden="1" x14ac:dyDescent="0.3">
      <c r="A996" s="190"/>
      <c r="B996" s="22"/>
      <c r="C996" s="7"/>
      <c r="D996" s="16"/>
      <c r="E996" s="29"/>
      <c r="F996" s="29"/>
      <c r="BF996" s="7"/>
    </row>
    <row r="997" spans="1:58" hidden="1" x14ac:dyDescent="0.3">
      <c r="A997" s="190"/>
      <c r="B997" s="22"/>
      <c r="C997" s="7"/>
      <c r="D997" s="16"/>
      <c r="E997" s="29"/>
      <c r="F997" s="29"/>
      <c r="BF997" s="7"/>
    </row>
    <row r="998" spans="1:58" hidden="1" x14ac:dyDescent="0.3">
      <c r="A998" s="190"/>
      <c r="B998" s="22"/>
      <c r="C998" s="7"/>
      <c r="D998" s="16"/>
      <c r="E998" s="29"/>
      <c r="F998" s="29"/>
      <c r="BF998" s="7"/>
    </row>
    <row r="999" spans="1:58" hidden="1" x14ac:dyDescent="0.3">
      <c r="A999" s="190"/>
      <c r="B999" s="22"/>
      <c r="C999" s="7"/>
      <c r="D999" s="16"/>
      <c r="E999" s="29"/>
      <c r="F999" s="29"/>
      <c r="BF999" s="7"/>
    </row>
    <row r="1000" spans="1:58" hidden="1" x14ac:dyDescent="0.3">
      <c r="A1000" s="190"/>
      <c r="B1000" s="22"/>
      <c r="C1000" s="7"/>
      <c r="D1000" s="16"/>
      <c r="E1000" s="29"/>
      <c r="F1000" s="29"/>
      <c r="BF1000" s="7"/>
    </row>
    <row r="1001" spans="1:58" hidden="1" x14ac:dyDescent="0.3">
      <c r="A1001" s="190"/>
      <c r="B1001" s="22"/>
      <c r="C1001" s="7"/>
      <c r="D1001" s="16"/>
      <c r="E1001" s="29"/>
      <c r="F1001" s="29"/>
      <c r="BF1001" s="7"/>
    </row>
    <row r="1002" spans="1:58" hidden="1" x14ac:dyDescent="0.3">
      <c r="A1002" s="190"/>
      <c r="B1002" s="22"/>
      <c r="C1002" s="7"/>
      <c r="D1002" s="16"/>
      <c r="E1002" s="29"/>
      <c r="F1002" s="29"/>
      <c r="BF1002" s="7"/>
    </row>
    <row r="1003" spans="1:58" hidden="1" x14ac:dyDescent="0.3">
      <c r="A1003" s="190"/>
      <c r="B1003" s="22"/>
      <c r="C1003" s="7"/>
      <c r="D1003" s="16"/>
      <c r="E1003" s="29"/>
      <c r="F1003" s="29"/>
      <c r="BF1003" s="7"/>
    </row>
    <row r="1004" spans="1:58" hidden="1" x14ac:dyDescent="0.3">
      <c r="A1004" s="190"/>
      <c r="B1004" s="22"/>
      <c r="C1004" s="7"/>
      <c r="D1004" s="16"/>
      <c r="E1004" s="29"/>
      <c r="F1004" s="29"/>
      <c r="BF1004" s="7"/>
    </row>
    <row r="1005" spans="1:58" hidden="1" x14ac:dyDescent="0.3">
      <c r="A1005" s="190"/>
      <c r="B1005" s="22"/>
      <c r="C1005" s="7"/>
      <c r="D1005" s="16"/>
      <c r="E1005" s="29"/>
      <c r="F1005" s="29"/>
      <c r="BF1005" s="7"/>
    </row>
    <row r="1006" spans="1:58" hidden="1" x14ac:dyDescent="0.3">
      <c r="A1006" s="190"/>
      <c r="B1006" s="22"/>
      <c r="C1006" s="7"/>
      <c r="D1006" s="16"/>
      <c r="E1006" s="29"/>
      <c r="F1006" s="29"/>
      <c r="BF1006" s="7"/>
    </row>
    <row r="1007" spans="1:58" hidden="1" x14ac:dyDescent="0.3">
      <c r="A1007" s="190"/>
      <c r="B1007" s="22"/>
      <c r="C1007" s="7"/>
      <c r="D1007" s="16"/>
      <c r="E1007" s="29"/>
      <c r="F1007" s="29"/>
      <c r="BF1007" s="7"/>
    </row>
    <row r="1008" spans="1:58" hidden="1" x14ac:dyDescent="0.3">
      <c r="A1008" s="190"/>
      <c r="B1008" s="22"/>
      <c r="C1008" s="7"/>
      <c r="D1008" s="16"/>
      <c r="E1008" s="29"/>
      <c r="F1008" s="29"/>
      <c r="BF1008" s="7"/>
    </row>
    <row r="1009" spans="1:58" hidden="1" x14ac:dyDescent="0.3">
      <c r="A1009" s="190"/>
      <c r="B1009" s="22"/>
      <c r="C1009" s="7"/>
      <c r="D1009" s="16"/>
      <c r="E1009" s="29"/>
      <c r="F1009" s="29"/>
      <c r="BF1009" s="7"/>
    </row>
    <row r="1010" spans="1:58" hidden="1" x14ac:dyDescent="0.3">
      <c r="A1010" s="190"/>
      <c r="B1010" s="22"/>
      <c r="C1010" s="7"/>
      <c r="D1010" s="16"/>
      <c r="E1010" s="29"/>
      <c r="F1010" s="29"/>
      <c r="BF1010" s="7"/>
    </row>
    <row r="1011" spans="1:58" hidden="1" x14ac:dyDescent="0.3">
      <c r="A1011" s="190"/>
      <c r="B1011" s="22"/>
      <c r="C1011" s="7"/>
      <c r="D1011" s="16"/>
      <c r="E1011" s="29"/>
      <c r="F1011" s="29"/>
      <c r="BF1011" s="7"/>
    </row>
    <row r="1012" spans="1:58" hidden="1" x14ac:dyDescent="0.3">
      <c r="A1012" s="190"/>
      <c r="B1012" s="22"/>
      <c r="C1012" s="7"/>
      <c r="D1012" s="16"/>
      <c r="E1012" s="29"/>
      <c r="F1012" s="29"/>
      <c r="BF1012" s="7"/>
    </row>
    <row r="1013" spans="1:58" hidden="1" x14ac:dyDescent="0.3">
      <c r="A1013" s="190"/>
      <c r="B1013" s="22"/>
      <c r="C1013" s="7"/>
      <c r="D1013" s="16"/>
      <c r="E1013" s="29"/>
      <c r="F1013" s="29"/>
      <c r="BF1013" s="7"/>
    </row>
    <row r="1014" spans="1:58" hidden="1" x14ac:dyDescent="0.3">
      <c r="A1014" s="190"/>
      <c r="B1014" s="22"/>
      <c r="C1014" s="7"/>
      <c r="D1014" s="16"/>
      <c r="E1014" s="29"/>
      <c r="F1014" s="29"/>
      <c r="BF1014" s="7"/>
    </row>
    <row r="1015" spans="1:58" hidden="1" x14ac:dyDescent="0.3">
      <c r="A1015" s="190"/>
      <c r="B1015" s="22"/>
      <c r="C1015" s="7"/>
      <c r="D1015" s="16"/>
      <c r="E1015" s="29"/>
      <c r="F1015" s="29"/>
      <c r="BF1015" s="7"/>
    </row>
    <row r="1016" spans="1:58" hidden="1" x14ac:dyDescent="0.3">
      <c r="A1016" s="190"/>
      <c r="B1016" s="22"/>
      <c r="C1016" s="7"/>
      <c r="D1016" s="16"/>
      <c r="E1016" s="29"/>
      <c r="F1016" s="29"/>
      <c r="BF1016" s="7"/>
    </row>
    <row r="1017" spans="1:58" hidden="1" x14ac:dyDescent="0.3">
      <c r="A1017" s="190"/>
      <c r="B1017" s="22"/>
      <c r="C1017" s="7"/>
      <c r="D1017" s="16"/>
      <c r="E1017" s="29"/>
      <c r="F1017" s="29"/>
      <c r="BF1017" s="7"/>
    </row>
    <row r="1018" spans="1:58" hidden="1" x14ac:dyDescent="0.3">
      <c r="A1018" s="190"/>
      <c r="B1018" s="22"/>
      <c r="C1018" s="7"/>
      <c r="D1018" s="16"/>
      <c r="E1018" s="29"/>
      <c r="F1018" s="29"/>
      <c r="BF1018" s="7"/>
    </row>
    <row r="1019" spans="1:58" hidden="1" x14ac:dyDescent="0.3">
      <c r="A1019" s="190"/>
      <c r="B1019" s="22"/>
      <c r="C1019" s="7"/>
      <c r="D1019" s="16"/>
      <c r="E1019" s="29"/>
      <c r="F1019" s="29"/>
      <c r="BF1019" s="7"/>
    </row>
    <row r="1020" spans="1:58" hidden="1" x14ac:dyDescent="0.3">
      <c r="A1020" s="190"/>
      <c r="B1020" s="22"/>
      <c r="C1020" s="7"/>
      <c r="D1020" s="16"/>
      <c r="E1020" s="29"/>
      <c r="F1020" s="29"/>
      <c r="BF1020" s="7"/>
    </row>
    <row r="1021" spans="1:58" hidden="1" x14ac:dyDescent="0.3">
      <c r="A1021" s="190"/>
      <c r="B1021" s="22"/>
      <c r="C1021" s="7"/>
      <c r="D1021" s="16"/>
      <c r="E1021" s="29"/>
      <c r="F1021" s="29"/>
      <c r="BF1021" s="7"/>
    </row>
    <row r="1022" spans="1:58" hidden="1" x14ac:dyDescent="0.3">
      <c r="A1022" s="190"/>
      <c r="B1022" s="22"/>
      <c r="C1022" s="7"/>
      <c r="D1022" s="16"/>
      <c r="E1022" s="29"/>
      <c r="F1022" s="29"/>
      <c r="BF1022" s="7"/>
    </row>
    <row r="1023" spans="1:58" hidden="1" x14ac:dyDescent="0.3">
      <c r="A1023" s="190"/>
      <c r="B1023" s="22"/>
      <c r="C1023" s="7"/>
      <c r="D1023" s="16"/>
      <c r="E1023" s="29"/>
      <c r="F1023" s="29"/>
      <c r="BF1023" s="7"/>
    </row>
    <row r="1024" spans="1:58" hidden="1" x14ac:dyDescent="0.3">
      <c r="A1024" s="190"/>
      <c r="B1024" s="22"/>
      <c r="C1024" s="7"/>
      <c r="D1024" s="16"/>
      <c r="E1024" s="29"/>
      <c r="F1024" s="29"/>
      <c r="BF1024" s="7"/>
    </row>
    <row r="1025" spans="1:58" hidden="1" x14ac:dyDescent="0.3">
      <c r="A1025" s="190"/>
      <c r="B1025" s="22"/>
      <c r="C1025" s="7"/>
      <c r="D1025" s="16"/>
      <c r="E1025" s="29"/>
      <c r="F1025" s="29"/>
      <c r="BF1025" s="7"/>
    </row>
    <row r="1026" spans="1:58" hidden="1" x14ac:dyDescent="0.3">
      <c r="A1026" s="190"/>
      <c r="B1026" s="22"/>
      <c r="C1026" s="7"/>
      <c r="D1026" s="16"/>
      <c r="E1026" s="29"/>
      <c r="F1026" s="29"/>
      <c r="BF1026" s="7"/>
    </row>
    <row r="1027" spans="1:58" hidden="1" x14ac:dyDescent="0.3">
      <c r="A1027" s="190"/>
      <c r="B1027" s="22"/>
      <c r="C1027" s="7"/>
      <c r="D1027" s="16"/>
      <c r="E1027" s="29"/>
      <c r="F1027" s="29"/>
      <c r="BF1027" s="7"/>
    </row>
    <row r="1028" spans="1:58" hidden="1" x14ac:dyDescent="0.3">
      <c r="A1028" s="190"/>
      <c r="B1028" s="22"/>
      <c r="C1028" s="7"/>
      <c r="D1028" s="16"/>
      <c r="E1028" s="29"/>
      <c r="F1028" s="29"/>
      <c r="BF1028" s="7"/>
    </row>
    <row r="1029" spans="1:58" hidden="1" x14ac:dyDescent="0.3">
      <c r="A1029" s="190"/>
      <c r="B1029" s="22"/>
      <c r="C1029" s="7"/>
      <c r="D1029" s="16"/>
      <c r="E1029" s="29"/>
      <c r="F1029" s="29"/>
      <c r="BF1029" s="7"/>
    </row>
    <row r="1030" spans="1:58" hidden="1" x14ac:dyDescent="0.3">
      <c r="A1030" s="190"/>
      <c r="B1030" s="22"/>
      <c r="C1030" s="7"/>
      <c r="D1030" s="16"/>
      <c r="E1030" s="29"/>
      <c r="F1030" s="29"/>
      <c r="BF1030" s="7"/>
    </row>
    <row r="1031" spans="1:58" hidden="1" x14ac:dyDescent="0.3">
      <c r="A1031" s="190"/>
      <c r="B1031" s="22"/>
      <c r="C1031" s="7"/>
      <c r="D1031" s="16"/>
      <c r="E1031" s="29"/>
      <c r="F1031" s="29"/>
      <c r="BF1031" s="7"/>
    </row>
    <row r="1032" spans="1:58" hidden="1" x14ac:dyDescent="0.3">
      <c r="A1032" s="190"/>
      <c r="B1032" s="22"/>
      <c r="C1032" s="7"/>
      <c r="D1032" s="16"/>
      <c r="E1032" s="29"/>
      <c r="F1032" s="29"/>
      <c r="BF1032" s="7"/>
    </row>
    <row r="1033" spans="1:58" hidden="1" x14ac:dyDescent="0.3">
      <c r="A1033" s="190"/>
      <c r="B1033" s="22"/>
      <c r="C1033" s="7"/>
      <c r="D1033" s="16"/>
      <c r="E1033" s="29"/>
      <c r="F1033" s="29"/>
      <c r="BF1033" s="7"/>
    </row>
    <row r="1034" spans="1:58" hidden="1" x14ac:dyDescent="0.3">
      <c r="A1034" s="190"/>
      <c r="B1034" s="22"/>
      <c r="C1034" s="7"/>
      <c r="D1034" s="16"/>
      <c r="E1034" s="29"/>
      <c r="F1034" s="29"/>
      <c r="BF1034" s="7"/>
    </row>
    <row r="1035" spans="1:58" hidden="1" x14ac:dyDescent="0.3">
      <c r="A1035" s="190"/>
      <c r="B1035" s="22"/>
      <c r="C1035" s="7"/>
      <c r="D1035" s="16"/>
      <c r="E1035" s="29"/>
      <c r="F1035" s="29"/>
      <c r="BF1035" s="7"/>
    </row>
    <row r="1036" spans="1:58" hidden="1" x14ac:dyDescent="0.3">
      <c r="A1036" s="190"/>
      <c r="B1036" s="22"/>
      <c r="C1036" s="7"/>
      <c r="D1036" s="16"/>
      <c r="E1036" s="29"/>
      <c r="F1036" s="29"/>
      <c r="BF1036" s="7"/>
    </row>
    <row r="1037" spans="1:58" hidden="1" x14ac:dyDescent="0.3">
      <c r="A1037" s="190"/>
      <c r="B1037" s="22"/>
      <c r="C1037" s="7"/>
      <c r="D1037" s="16"/>
      <c r="E1037" s="29"/>
      <c r="F1037" s="29"/>
      <c r="BF1037" s="7"/>
    </row>
    <row r="1038" spans="1:58" hidden="1" x14ac:dyDescent="0.3">
      <c r="A1038" s="190"/>
      <c r="B1038" s="22"/>
      <c r="C1038" s="7"/>
      <c r="D1038" s="16"/>
      <c r="E1038" s="29"/>
      <c r="F1038" s="29"/>
      <c r="BF1038" s="7"/>
    </row>
    <row r="1039" spans="1:58" hidden="1" x14ac:dyDescent="0.3">
      <c r="A1039" s="190"/>
      <c r="B1039" s="22"/>
      <c r="C1039" s="7"/>
      <c r="D1039" s="16"/>
      <c r="E1039" s="29"/>
      <c r="F1039" s="29"/>
      <c r="BF1039" s="7"/>
    </row>
    <row r="1040" spans="1:58" hidden="1" x14ac:dyDescent="0.3">
      <c r="A1040" s="190"/>
      <c r="B1040" s="22"/>
      <c r="C1040" s="7"/>
      <c r="D1040" s="16"/>
      <c r="E1040" s="29"/>
      <c r="F1040" s="29"/>
      <c r="BF1040" s="7"/>
    </row>
    <row r="1041" spans="1:58" hidden="1" x14ac:dyDescent="0.3">
      <c r="A1041" s="190"/>
      <c r="B1041" s="22"/>
      <c r="C1041" s="7"/>
      <c r="D1041" s="16"/>
      <c r="E1041" s="29"/>
      <c r="F1041" s="29"/>
      <c r="BF1041" s="7"/>
    </row>
    <row r="1042" spans="1:58" hidden="1" x14ac:dyDescent="0.3">
      <c r="A1042" s="190"/>
      <c r="B1042" s="22"/>
      <c r="C1042" s="7"/>
      <c r="D1042" s="16"/>
      <c r="E1042" s="29"/>
      <c r="F1042" s="29"/>
      <c r="BF1042" s="7"/>
    </row>
    <row r="1043" spans="1:58" hidden="1" x14ac:dyDescent="0.3">
      <c r="A1043" s="190"/>
      <c r="B1043" s="22"/>
      <c r="C1043" s="7"/>
      <c r="D1043" s="16"/>
      <c r="E1043" s="29"/>
      <c r="F1043" s="29"/>
      <c r="BF1043" s="7"/>
    </row>
    <row r="1044" spans="1:58" hidden="1" x14ac:dyDescent="0.3">
      <c r="A1044" s="190"/>
      <c r="B1044" s="22"/>
      <c r="C1044" s="7"/>
      <c r="D1044" s="16"/>
      <c r="E1044" s="29"/>
      <c r="F1044" s="29"/>
      <c r="BF1044" s="7"/>
    </row>
    <row r="1045" spans="1:58" hidden="1" x14ac:dyDescent="0.3">
      <c r="A1045" s="190"/>
      <c r="B1045" s="22"/>
      <c r="C1045" s="7"/>
      <c r="D1045" s="16"/>
      <c r="E1045" s="29"/>
      <c r="F1045" s="29"/>
      <c r="BF1045" s="7"/>
    </row>
    <row r="1046" spans="1:58" hidden="1" x14ac:dyDescent="0.3">
      <c r="A1046" s="190"/>
      <c r="B1046" s="22"/>
      <c r="C1046" s="7"/>
      <c r="D1046" s="16"/>
      <c r="E1046" s="29"/>
      <c r="F1046" s="29"/>
      <c r="BF1046" s="7"/>
    </row>
    <row r="1047" spans="1:58" hidden="1" x14ac:dyDescent="0.3">
      <c r="A1047" s="190"/>
      <c r="B1047" s="22"/>
      <c r="C1047" s="7"/>
      <c r="D1047" s="16"/>
      <c r="E1047" s="29"/>
      <c r="F1047" s="29"/>
      <c r="BF1047" s="7"/>
    </row>
    <row r="1048" spans="1:58" hidden="1" x14ac:dyDescent="0.3">
      <c r="A1048" s="190"/>
      <c r="B1048" s="22"/>
      <c r="C1048" s="7"/>
      <c r="D1048" s="16"/>
      <c r="E1048" s="29"/>
      <c r="F1048" s="29"/>
      <c r="BF1048" s="7"/>
    </row>
    <row r="1049" spans="1:58" hidden="1" x14ac:dyDescent="0.3">
      <c r="A1049" s="190"/>
      <c r="B1049" s="22"/>
      <c r="C1049" s="7"/>
      <c r="D1049" s="16"/>
      <c r="E1049" s="29"/>
      <c r="F1049" s="29"/>
      <c r="BF1049" s="7"/>
    </row>
    <row r="1050" spans="1:58" hidden="1" x14ac:dyDescent="0.3">
      <c r="A1050" s="190"/>
      <c r="B1050" s="22"/>
      <c r="C1050" s="7"/>
      <c r="D1050" s="16"/>
      <c r="E1050" s="29"/>
      <c r="F1050" s="29"/>
      <c r="BF1050" s="7"/>
    </row>
    <row r="1051" spans="1:58" hidden="1" x14ac:dyDescent="0.3">
      <c r="A1051" s="190"/>
      <c r="B1051" s="22"/>
      <c r="C1051" s="7"/>
      <c r="D1051" s="16"/>
      <c r="E1051" s="29"/>
      <c r="F1051" s="29"/>
      <c r="BF1051" s="7"/>
    </row>
    <row r="1052" spans="1:58" hidden="1" x14ac:dyDescent="0.3">
      <c r="A1052" s="190"/>
      <c r="B1052" s="22"/>
      <c r="C1052" s="7"/>
      <c r="D1052" s="16"/>
      <c r="E1052" s="29"/>
      <c r="F1052" s="29"/>
      <c r="BF1052" s="7"/>
    </row>
    <row r="1053" spans="1:58" hidden="1" x14ac:dyDescent="0.3">
      <c r="A1053" s="190"/>
      <c r="B1053" s="22"/>
      <c r="C1053" s="7"/>
      <c r="D1053" s="16"/>
      <c r="E1053" s="29"/>
      <c r="F1053" s="29"/>
      <c r="BF1053" s="7"/>
    </row>
    <row r="1054" spans="1:58" hidden="1" x14ac:dyDescent="0.3">
      <c r="A1054" s="190"/>
      <c r="B1054" s="22"/>
      <c r="C1054" s="7"/>
      <c r="D1054" s="16"/>
      <c r="E1054" s="29"/>
      <c r="F1054" s="29"/>
      <c r="BF1054" s="7"/>
    </row>
    <row r="1055" spans="1:58" hidden="1" x14ac:dyDescent="0.3">
      <c r="A1055" s="190"/>
      <c r="B1055" s="22"/>
      <c r="C1055" s="7"/>
      <c r="D1055" s="16"/>
      <c r="E1055" s="29"/>
      <c r="F1055" s="29"/>
      <c r="BF1055" s="7"/>
    </row>
    <row r="1056" spans="1:58" hidden="1" x14ac:dyDescent="0.3">
      <c r="A1056" s="190"/>
      <c r="B1056" s="22"/>
      <c r="C1056" s="7"/>
      <c r="D1056" s="16"/>
      <c r="E1056" s="29"/>
      <c r="F1056" s="29"/>
      <c r="BF1056" s="7"/>
    </row>
    <row r="1057" spans="1:58" hidden="1" x14ac:dyDescent="0.3">
      <c r="A1057" s="190"/>
      <c r="B1057" s="22"/>
      <c r="C1057" s="7"/>
      <c r="D1057" s="16"/>
      <c r="E1057" s="29"/>
      <c r="F1057" s="29"/>
      <c r="BF1057" s="7"/>
    </row>
    <row r="1058" spans="1:58" hidden="1" x14ac:dyDescent="0.3">
      <c r="A1058" s="190"/>
      <c r="B1058" s="22"/>
      <c r="C1058" s="7"/>
      <c r="D1058" s="16"/>
      <c r="E1058" s="29"/>
      <c r="F1058" s="29"/>
      <c r="BF1058" s="7"/>
    </row>
    <row r="1059" spans="1:58" hidden="1" x14ac:dyDescent="0.3">
      <c r="A1059" s="190"/>
      <c r="B1059" s="22"/>
      <c r="C1059" s="7"/>
      <c r="D1059" s="16"/>
      <c r="E1059" s="29"/>
      <c r="F1059" s="29"/>
      <c r="BF1059" s="7"/>
    </row>
    <row r="1060" spans="1:58" hidden="1" x14ac:dyDescent="0.3">
      <c r="A1060" s="190"/>
      <c r="B1060" s="22"/>
      <c r="C1060" s="7"/>
      <c r="D1060" s="16"/>
      <c r="E1060" s="29"/>
      <c r="F1060" s="29"/>
      <c r="BF1060" s="7"/>
    </row>
    <row r="1061" spans="1:58" hidden="1" x14ac:dyDescent="0.3">
      <c r="A1061" s="190"/>
      <c r="B1061" s="22"/>
      <c r="C1061" s="7"/>
      <c r="D1061" s="16"/>
      <c r="E1061" s="29"/>
      <c r="F1061" s="29"/>
      <c r="BF1061" s="7"/>
    </row>
    <row r="1062" spans="1:58" hidden="1" x14ac:dyDescent="0.3">
      <c r="A1062" s="190"/>
      <c r="B1062" s="22"/>
      <c r="C1062" s="7"/>
      <c r="D1062" s="16"/>
      <c r="E1062" s="29"/>
      <c r="F1062" s="29"/>
      <c r="BF1062" s="7"/>
    </row>
    <row r="1063" spans="1:58" hidden="1" x14ac:dyDescent="0.3">
      <c r="A1063" s="190"/>
      <c r="B1063" s="22"/>
      <c r="C1063" s="7"/>
      <c r="D1063" s="16"/>
      <c r="E1063" s="29"/>
      <c r="F1063" s="29"/>
      <c r="BF1063" s="7"/>
    </row>
    <row r="1064" spans="1:58" hidden="1" x14ac:dyDescent="0.3">
      <c r="A1064" s="190"/>
      <c r="B1064" s="22"/>
      <c r="C1064" s="7"/>
      <c r="D1064" s="16"/>
      <c r="E1064" s="29"/>
      <c r="F1064" s="29"/>
      <c r="BF1064" s="7"/>
    </row>
    <row r="1065" spans="1:58" hidden="1" x14ac:dyDescent="0.3">
      <c r="A1065" s="190"/>
      <c r="B1065" s="22"/>
      <c r="C1065" s="7"/>
      <c r="D1065" s="16"/>
      <c r="E1065" s="29"/>
      <c r="F1065" s="29"/>
      <c r="BF1065" s="7"/>
    </row>
    <row r="1066" spans="1:58" hidden="1" x14ac:dyDescent="0.3">
      <c r="A1066" s="190"/>
      <c r="B1066" s="22"/>
      <c r="C1066" s="7"/>
      <c r="D1066" s="16"/>
      <c r="E1066" s="29"/>
      <c r="F1066" s="29"/>
      <c r="BF1066" s="7"/>
    </row>
    <row r="1067" spans="1:58" hidden="1" x14ac:dyDescent="0.3">
      <c r="A1067" s="190"/>
      <c r="B1067" s="22"/>
      <c r="C1067" s="7"/>
      <c r="D1067" s="16"/>
      <c r="E1067" s="29"/>
      <c r="F1067" s="29"/>
      <c r="BF1067" s="7"/>
    </row>
    <row r="1068" spans="1:58" hidden="1" x14ac:dyDescent="0.3">
      <c r="A1068" s="190"/>
      <c r="B1068" s="22"/>
      <c r="C1068" s="7"/>
      <c r="D1068" s="16"/>
      <c r="E1068" s="29"/>
      <c r="F1068" s="29"/>
      <c r="BF1068" s="7"/>
    </row>
    <row r="1069" spans="1:58" hidden="1" x14ac:dyDescent="0.3">
      <c r="A1069" s="190"/>
      <c r="B1069" s="22"/>
      <c r="C1069" s="7"/>
      <c r="D1069" s="16"/>
      <c r="E1069" s="29"/>
      <c r="F1069" s="29"/>
      <c r="BF1069" s="7"/>
    </row>
    <row r="1070" spans="1:58" hidden="1" x14ac:dyDescent="0.3">
      <c r="A1070" s="190"/>
      <c r="B1070" s="22"/>
      <c r="C1070" s="7"/>
      <c r="D1070" s="16"/>
      <c r="E1070" s="29"/>
      <c r="F1070" s="29"/>
      <c r="BF1070" s="7"/>
    </row>
    <row r="1071" spans="1:58" hidden="1" x14ac:dyDescent="0.3">
      <c r="A1071" s="190"/>
      <c r="B1071" s="22"/>
      <c r="C1071" s="7"/>
      <c r="D1071" s="16"/>
      <c r="E1071" s="29"/>
      <c r="F1071" s="29"/>
      <c r="BF1071" s="7"/>
    </row>
    <row r="1072" spans="1:58" hidden="1" x14ac:dyDescent="0.3">
      <c r="A1072" s="190"/>
      <c r="B1072" s="22"/>
      <c r="C1072" s="7"/>
      <c r="D1072" s="16"/>
      <c r="E1072" s="29"/>
      <c r="F1072" s="29"/>
      <c r="BF1072" s="7"/>
    </row>
    <row r="1073" spans="1:58" hidden="1" x14ac:dyDescent="0.3">
      <c r="A1073" s="190"/>
      <c r="B1073" s="22"/>
      <c r="C1073" s="7"/>
      <c r="D1073" s="16"/>
      <c r="E1073" s="29"/>
      <c r="F1073" s="29"/>
      <c r="BF1073" s="7"/>
    </row>
    <row r="1074" spans="1:58" hidden="1" x14ac:dyDescent="0.3">
      <c r="A1074" s="190"/>
      <c r="B1074" s="22"/>
      <c r="C1074" s="7"/>
      <c r="D1074" s="16"/>
      <c r="E1074" s="29"/>
      <c r="F1074" s="29"/>
      <c r="BF1074" s="7"/>
    </row>
    <row r="1075" spans="1:58" hidden="1" x14ac:dyDescent="0.3">
      <c r="A1075" s="190"/>
      <c r="B1075" s="22"/>
      <c r="C1075" s="7"/>
      <c r="D1075" s="16"/>
      <c r="E1075" s="29"/>
      <c r="F1075" s="29"/>
      <c r="BF1075" s="7"/>
    </row>
    <row r="1076" spans="1:58" hidden="1" x14ac:dyDescent="0.3">
      <c r="A1076" s="190"/>
      <c r="B1076" s="22"/>
      <c r="C1076" s="7"/>
      <c r="D1076" s="16"/>
      <c r="E1076" s="29"/>
      <c r="F1076" s="29"/>
      <c r="BF1076" s="7"/>
    </row>
    <row r="1077" spans="1:58" hidden="1" x14ac:dyDescent="0.3">
      <c r="A1077" s="190"/>
      <c r="B1077" s="22"/>
      <c r="C1077" s="7"/>
      <c r="D1077" s="16"/>
      <c r="E1077" s="29"/>
      <c r="F1077" s="29"/>
      <c r="BF1077" s="7"/>
    </row>
    <row r="1078" spans="1:58" hidden="1" x14ac:dyDescent="0.3">
      <c r="A1078" s="190"/>
      <c r="B1078" s="22"/>
      <c r="C1078" s="7"/>
      <c r="D1078" s="16"/>
      <c r="E1078" s="29"/>
      <c r="F1078" s="29"/>
      <c r="BF1078" s="7"/>
    </row>
    <row r="1079" spans="1:58" hidden="1" x14ac:dyDescent="0.3">
      <c r="A1079" s="190"/>
      <c r="B1079" s="22"/>
      <c r="C1079" s="7"/>
      <c r="D1079" s="16"/>
      <c r="E1079" s="29"/>
      <c r="F1079" s="29"/>
      <c r="BF1079" s="7"/>
    </row>
    <row r="1080" spans="1:58" hidden="1" x14ac:dyDescent="0.3">
      <c r="A1080" s="190"/>
      <c r="B1080" s="22"/>
      <c r="C1080" s="7"/>
      <c r="D1080" s="16"/>
      <c r="E1080" s="29"/>
      <c r="F1080" s="29"/>
      <c r="BF1080" s="7"/>
    </row>
    <row r="1081" spans="1:58" hidden="1" x14ac:dyDescent="0.3">
      <c r="A1081" s="190"/>
      <c r="B1081" s="22"/>
      <c r="C1081" s="7"/>
      <c r="D1081" s="16"/>
      <c r="E1081" s="29"/>
      <c r="F1081" s="29"/>
      <c r="BF1081" s="7"/>
    </row>
    <row r="1082" spans="1:58" hidden="1" x14ac:dyDescent="0.3">
      <c r="A1082" s="190"/>
      <c r="B1082" s="22"/>
      <c r="C1082" s="7"/>
      <c r="D1082" s="16"/>
      <c r="E1082" s="29"/>
      <c r="F1082" s="29"/>
      <c r="BF1082" s="7"/>
    </row>
    <row r="1083" spans="1:58" hidden="1" x14ac:dyDescent="0.3">
      <c r="A1083" s="190"/>
      <c r="B1083" s="22"/>
      <c r="C1083" s="7"/>
      <c r="D1083" s="16"/>
      <c r="E1083" s="29"/>
      <c r="F1083" s="29"/>
      <c r="BF1083" s="7"/>
    </row>
    <row r="1084" spans="1:58" hidden="1" x14ac:dyDescent="0.3">
      <c r="A1084" s="190"/>
      <c r="B1084" s="22"/>
      <c r="C1084" s="7"/>
      <c r="D1084" s="16"/>
      <c r="E1084" s="29"/>
      <c r="F1084" s="29"/>
      <c r="BF1084" s="7"/>
    </row>
    <row r="1085" spans="1:58" hidden="1" x14ac:dyDescent="0.3">
      <c r="A1085" s="190"/>
      <c r="B1085" s="22"/>
      <c r="C1085" s="7"/>
      <c r="D1085" s="16"/>
      <c r="E1085" s="29"/>
      <c r="F1085" s="29"/>
      <c r="BF1085" s="7"/>
    </row>
    <row r="1086" spans="1:58" hidden="1" x14ac:dyDescent="0.3">
      <c r="A1086" s="190"/>
      <c r="B1086" s="22"/>
      <c r="C1086" s="7"/>
      <c r="D1086" s="16"/>
      <c r="E1086" s="29"/>
      <c r="F1086" s="29"/>
      <c r="BF1086" s="7"/>
    </row>
    <row r="1087" spans="1:58" hidden="1" x14ac:dyDescent="0.3">
      <c r="A1087" s="190"/>
      <c r="B1087" s="22"/>
      <c r="C1087" s="7"/>
      <c r="D1087" s="16"/>
      <c r="E1087" s="29"/>
      <c r="F1087" s="29"/>
      <c r="BF1087" s="7"/>
    </row>
    <row r="1088" spans="1:58" hidden="1" x14ac:dyDescent="0.3">
      <c r="A1088" s="190"/>
      <c r="B1088" s="22"/>
      <c r="C1088" s="7"/>
      <c r="D1088" s="16"/>
      <c r="E1088" s="29"/>
      <c r="F1088" s="29"/>
      <c r="BF1088" s="7"/>
    </row>
    <row r="1089" spans="1:58" hidden="1" x14ac:dyDescent="0.3">
      <c r="A1089" s="190"/>
      <c r="B1089" s="22"/>
      <c r="C1089" s="7"/>
      <c r="D1089" s="16"/>
      <c r="E1089" s="29"/>
      <c r="F1089" s="29"/>
      <c r="BF1089" s="7"/>
    </row>
    <row r="1090" spans="1:58" hidden="1" x14ac:dyDescent="0.3">
      <c r="A1090" s="190"/>
      <c r="B1090" s="22"/>
      <c r="C1090" s="7"/>
      <c r="D1090" s="16"/>
      <c r="E1090" s="29"/>
      <c r="F1090" s="29"/>
      <c r="BF1090" s="7"/>
    </row>
    <row r="1091" spans="1:58" hidden="1" x14ac:dyDescent="0.3">
      <c r="A1091" s="190"/>
      <c r="B1091" s="22"/>
      <c r="C1091" s="7"/>
      <c r="D1091" s="16"/>
      <c r="E1091" s="29"/>
      <c r="F1091" s="29"/>
      <c r="BF1091" s="7"/>
    </row>
    <row r="1092" spans="1:58" hidden="1" x14ac:dyDescent="0.3">
      <c r="A1092" s="190"/>
      <c r="B1092" s="22"/>
      <c r="C1092" s="7"/>
      <c r="D1092" s="16"/>
      <c r="E1092" s="29"/>
      <c r="F1092" s="29"/>
      <c r="BF1092" s="7"/>
    </row>
    <row r="1093" spans="1:58" hidden="1" x14ac:dyDescent="0.3">
      <c r="A1093" s="190"/>
      <c r="B1093" s="22"/>
      <c r="C1093" s="7"/>
      <c r="D1093" s="16"/>
      <c r="E1093" s="29"/>
      <c r="F1093" s="29"/>
      <c r="BF1093" s="7"/>
    </row>
    <row r="1094" spans="1:58" hidden="1" x14ac:dyDescent="0.3">
      <c r="A1094" s="190"/>
      <c r="B1094" s="22"/>
      <c r="C1094" s="7"/>
      <c r="D1094" s="16"/>
      <c r="E1094" s="29"/>
      <c r="F1094" s="29"/>
      <c r="BF1094" s="7"/>
    </row>
    <row r="1095" spans="1:58" hidden="1" x14ac:dyDescent="0.3">
      <c r="A1095" s="190"/>
      <c r="B1095" s="22"/>
      <c r="C1095" s="7"/>
      <c r="D1095" s="16"/>
      <c r="E1095" s="29"/>
      <c r="F1095" s="29"/>
      <c r="BF1095" s="7"/>
    </row>
    <row r="1096" spans="1:58" hidden="1" x14ac:dyDescent="0.3">
      <c r="A1096" s="190"/>
      <c r="B1096" s="22"/>
      <c r="C1096" s="7"/>
      <c r="D1096" s="16"/>
      <c r="E1096" s="29"/>
      <c r="F1096" s="29"/>
      <c r="BF1096" s="7"/>
    </row>
    <row r="1097" spans="1:58" hidden="1" x14ac:dyDescent="0.3">
      <c r="A1097" s="190"/>
      <c r="B1097" s="22"/>
      <c r="C1097" s="7"/>
      <c r="D1097" s="16"/>
      <c r="E1097" s="29"/>
      <c r="F1097" s="29"/>
      <c r="BF1097" s="7"/>
    </row>
    <row r="1098" spans="1:58" hidden="1" x14ac:dyDescent="0.3">
      <c r="A1098" s="190"/>
      <c r="B1098" s="22"/>
      <c r="C1098" s="7"/>
      <c r="D1098" s="16"/>
      <c r="E1098" s="29"/>
      <c r="F1098" s="29"/>
      <c r="BF1098" s="7"/>
    </row>
    <row r="1099" spans="1:58" hidden="1" x14ac:dyDescent="0.3">
      <c r="A1099" s="190"/>
      <c r="B1099" s="22"/>
      <c r="C1099" s="7"/>
      <c r="D1099" s="16"/>
      <c r="E1099" s="29"/>
      <c r="F1099" s="29"/>
      <c r="BF1099" s="7"/>
    </row>
    <row r="1100" spans="1:58" hidden="1" x14ac:dyDescent="0.3">
      <c r="A1100" s="190"/>
      <c r="B1100" s="22"/>
      <c r="C1100" s="7"/>
      <c r="D1100" s="16"/>
      <c r="E1100" s="29"/>
      <c r="F1100" s="29"/>
      <c r="BF1100" s="7"/>
    </row>
    <row r="1101" spans="1:58" hidden="1" x14ac:dyDescent="0.3">
      <c r="A1101" s="190"/>
      <c r="B1101" s="22"/>
      <c r="C1101" s="7"/>
      <c r="D1101" s="16"/>
      <c r="E1101" s="29"/>
      <c r="F1101" s="29"/>
      <c r="BF1101" s="7"/>
    </row>
    <row r="1102" spans="1:58" hidden="1" x14ac:dyDescent="0.3">
      <c r="A1102" s="190"/>
      <c r="B1102" s="22"/>
      <c r="C1102" s="7"/>
      <c r="D1102" s="16"/>
      <c r="E1102" s="29"/>
      <c r="F1102" s="29"/>
      <c r="BF1102" s="7"/>
    </row>
    <row r="1103" spans="1:58" hidden="1" x14ac:dyDescent="0.3">
      <c r="A1103" s="190"/>
      <c r="B1103" s="22"/>
      <c r="C1103" s="7"/>
      <c r="D1103" s="16"/>
      <c r="E1103" s="29"/>
      <c r="F1103" s="29"/>
      <c r="BF1103" s="7"/>
    </row>
    <row r="1104" spans="1:58" hidden="1" x14ac:dyDescent="0.3">
      <c r="A1104" s="190"/>
      <c r="B1104" s="22"/>
      <c r="C1104" s="7"/>
      <c r="D1104" s="16"/>
      <c r="E1104" s="29"/>
      <c r="F1104" s="29"/>
      <c r="BF1104" s="7"/>
    </row>
    <row r="1105" spans="1:58" hidden="1" x14ac:dyDescent="0.3">
      <c r="A1105" s="190"/>
      <c r="B1105" s="22"/>
      <c r="C1105" s="7"/>
      <c r="D1105" s="16"/>
      <c r="E1105" s="29"/>
      <c r="F1105" s="29"/>
      <c r="BF1105" s="7"/>
    </row>
    <row r="1106" spans="1:58" hidden="1" x14ac:dyDescent="0.3">
      <c r="A1106" s="190"/>
      <c r="B1106" s="22"/>
      <c r="C1106" s="7"/>
      <c r="D1106" s="16"/>
      <c r="E1106" s="29"/>
      <c r="F1106" s="29"/>
      <c r="BF1106" s="7"/>
    </row>
    <row r="1107" spans="1:58" hidden="1" x14ac:dyDescent="0.3">
      <c r="A1107" s="190"/>
      <c r="B1107" s="22"/>
      <c r="C1107" s="7"/>
      <c r="D1107" s="16"/>
      <c r="E1107" s="29"/>
      <c r="F1107" s="29"/>
      <c r="BF1107" s="7"/>
    </row>
    <row r="1108" spans="1:58" hidden="1" x14ac:dyDescent="0.3">
      <c r="A1108" s="190"/>
      <c r="B1108" s="22"/>
      <c r="C1108" s="7"/>
      <c r="D1108" s="16"/>
      <c r="E1108" s="29"/>
      <c r="F1108" s="29"/>
      <c r="BF1108" s="7"/>
    </row>
    <row r="1109" spans="1:58" hidden="1" x14ac:dyDescent="0.3">
      <c r="A1109" s="190"/>
      <c r="B1109" s="22"/>
      <c r="C1109" s="7"/>
      <c r="D1109" s="16"/>
      <c r="E1109" s="29"/>
      <c r="F1109" s="29"/>
      <c r="BF1109" s="7"/>
    </row>
    <row r="1110" spans="1:58" hidden="1" x14ac:dyDescent="0.3">
      <c r="A1110" s="190"/>
      <c r="B1110" s="22"/>
      <c r="C1110" s="7"/>
      <c r="D1110" s="16"/>
      <c r="E1110" s="29"/>
      <c r="F1110" s="29"/>
      <c r="BF1110" s="7"/>
    </row>
    <row r="1111" spans="1:58" hidden="1" x14ac:dyDescent="0.3">
      <c r="A1111" s="190"/>
      <c r="B1111" s="22"/>
      <c r="C1111" s="7"/>
      <c r="D1111" s="16"/>
      <c r="E1111" s="29"/>
      <c r="F1111" s="29"/>
      <c r="BF1111" s="7"/>
    </row>
    <row r="1112" spans="1:58" hidden="1" x14ac:dyDescent="0.3">
      <c r="A1112" s="190"/>
      <c r="B1112" s="22"/>
      <c r="C1112" s="7"/>
      <c r="D1112" s="16"/>
      <c r="E1112" s="29"/>
      <c r="F1112" s="29"/>
      <c r="BF1112" s="7"/>
    </row>
    <row r="1113" spans="1:58" hidden="1" x14ac:dyDescent="0.3">
      <c r="A1113" s="190"/>
      <c r="B1113" s="22"/>
      <c r="C1113" s="7"/>
      <c r="D1113" s="16"/>
      <c r="E1113" s="29"/>
      <c r="F1113" s="29"/>
      <c r="BF1113" s="7"/>
    </row>
    <row r="1114" spans="1:58" hidden="1" x14ac:dyDescent="0.3">
      <c r="A1114" s="190"/>
      <c r="B1114" s="22"/>
      <c r="C1114" s="7"/>
      <c r="D1114" s="16"/>
      <c r="E1114" s="29"/>
      <c r="F1114" s="29"/>
      <c r="BF1114" s="7"/>
    </row>
    <row r="1115" spans="1:58" hidden="1" x14ac:dyDescent="0.3">
      <c r="A1115" s="190"/>
      <c r="B1115" s="22"/>
      <c r="C1115" s="7"/>
      <c r="D1115" s="16"/>
      <c r="E1115" s="29"/>
      <c r="F1115" s="29"/>
      <c r="BF1115" s="7"/>
    </row>
    <row r="1116" spans="1:58" hidden="1" x14ac:dyDescent="0.3">
      <c r="A1116" s="190"/>
      <c r="B1116" s="22"/>
      <c r="C1116" s="7"/>
      <c r="D1116" s="16"/>
      <c r="E1116" s="29"/>
      <c r="F1116" s="29"/>
      <c r="BF1116" s="7"/>
    </row>
    <row r="1117" spans="1:58" hidden="1" x14ac:dyDescent="0.3">
      <c r="A1117" s="190"/>
      <c r="B1117" s="22"/>
      <c r="C1117" s="7"/>
      <c r="D1117" s="16"/>
      <c r="E1117" s="29"/>
      <c r="F1117" s="29"/>
      <c r="BF1117" s="7"/>
    </row>
    <row r="1118" spans="1:58" hidden="1" x14ac:dyDescent="0.3">
      <c r="A1118" s="190"/>
      <c r="B1118" s="22"/>
      <c r="C1118" s="7"/>
      <c r="D1118" s="16"/>
      <c r="E1118" s="29"/>
      <c r="F1118" s="29"/>
      <c r="BF1118" s="7"/>
    </row>
    <row r="1119" spans="1:58" hidden="1" x14ac:dyDescent="0.3">
      <c r="A1119" s="190"/>
      <c r="B1119" s="22"/>
      <c r="C1119" s="7"/>
      <c r="D1119" s="16"/>
      <c r="E1119" s="29"/>
      <c r="F1119" s="29"/>
      <c r="BF1119" s="7"/>
    </row>
    <row r="1120" spans="1:58" hidden="1" x14ac:dyDescent="0.3">
      <c r="A1120" s="190"/>
      <c r="B1120" s="22"/>
      <c r="C1120" s="7"/>
      <c r="D1120" s="16"/>
      <c r="E1120" s="29"/>
      <c r="F1120" s="29"/>
      <c r="BF1120" s="7"/>
    </row>
    <row r="1121" spans="1:58" hidden="1" x14ac:dyDescent="0.3">
      <c r="A1121" s="190"/>
      <c r="B1121" s="22"/>
      <c r="C1121" s="7"/>
      <c r="D1121" s="16"/>
      <c r="E1121" s="29"/>
      <c r="F1121" s="29"/>
      <c r="BF1121" s="7"/>
    </row>
    <row r="1122" spans="1:58" hidden="1" x14ac:dyDescent="0.3">
      <c r="A1122" s="190"/>
      <c r="B1122" s="22"/>
      <c r="C1122" s="7"/>
      <c r="D1122" s="16"/>
      <c r="E1122" s="29"/>
      <c r="F1122" s="29"/>
      <c r="BF1122" s="7"/>
    </row>
    <row r="1123" spans="1:58" hidden="1" x14ac:dyDescent="0.3">
      <c r="A1123" s="190"/>
      <c r="B1123" s="22"/>
      <c r="C1123" s="7"/>
      <c r="D1123" s="16"/>
      <c r="E1123" s="29"/>
      <c r="F1123" s="29"/>
      <c r="BF1123" s="7"/>
    </row>
    <row r="1124" spans="1:58" hidden="1" x14ac:dyDescent="0.3">
      <c r="A1124" s="190"/>
      <c r="B1124" s="22"/>
      <c r="C1124" s="7"/>
      <c r="D1124" s="16"/>
      <c r="E1124" s="29"/>
      <c r="F1124" s="29"/>
      <c r="BF1124" s="7"/>
    </row>
    <row r="1125" spans="1:58" hidden="1" x14ac:dyDescent="0.3">
      <c r="A1125" s="190"/>
      <c r="B1125" s="22"/>
      <c r="C1125" s="7"/>
      <c r="D1125" s="16"/>
      <c r="E1125" s="29"/>
      <c r="F1125" s="29"/>
      <c r="BF1125" s="7"/>
    </row>
    <row r="1126" spans="1:58" hidden="1" x14ac:dyDescent="0.3">
      <c r="A1126" s="190"/>
      <c r="B1126" s="22"/>
      <c r="C1126" s="7"/>
      <c r="D1126" s="16"/>
      <c r="E1126" s="29"/>
      <c r="F1126" s="29"/>
      <c r="BF1126" s="7"/>
    </row>
    <row r="1127" spans="1:58" hidden="1" x14ac:dyDescent="0.3">
      <c r="A1127" s="190"/>
      <c r="B1127" s="22"/>
      <c r="C1127" s="7"/>
      <c r="D1127" s="16"/>
      <c r="E1127" s="29"/>
      <c r="F1127" s="29"/>
      <c r="BF1127" s="7"/>
    </row>
    <row r="1128" spans="1:58" hidden="1" x14ac:dyDescent="0.3">
      <c r="A1128" s="190"/>
      <c r="B1128" s="22"/>
      <c r="C1128" s="7"/>
      <c r="D1128" s="16"/>
      <c r="E1128" s="29"/>
      <c r="F1128" s="29"/>
      <c r="BF1128" s="7"/>
    </row>
    <row r="1129" spans="1:58" x14ac:dyDescent="0.3"/>
    <row r="1130" spans="1:58" x14ac:dyDescent="0.3"/>
    <row r="1131" spans="1:58" x14ac:dyDescent="0.3"/>
    <row r="1132" spans="1:58" x14ac:dyDescent="0.3"/>
    <row r="1133" spans="1:58" x14ac:dyDescent="0.3"/>
    <row r="1134" spans="1:58" x14ac:dyDescent="0.3"/>
    <row r="1135" spans="1:58" x14ac:dyDescent="0.3"/>
    <row r="1136" spans="1:58" x14ac:dyDescent="0.3"/>
    <row r="1137" x14ac:dyDescent="0.3"/>
    <row r="1138" x14ac:dyDescent="0.3"/>
    <row r="1139" x14ac:dyDescent="0.3"/>
    <row r="1140" x14ac:dyDescent="0.3"/>
    <row r="1141" x14ac:dyDescent="0.3"/>
    <row r="1142" x14ac:dyDescent="0.3"/>
    <row r="1143" x14ac:dyDescent="0.3"/>
    <row r="1144" x14ac:dyDescent="0.3"/>
    <row r="1145" x14ac:dyDescent="0.3"/>
    <row r="1146" x14ac:dyDescent="0.3"/>
    <row r="1147" x14ac:dyDescent="0.3"/>
    <row r="1148" x14ac:dyDescent="0.3"/>
    <row r="1149" x14ac:dyDescent="0.3"/>
    <row r="1150" x14ac:dyDescent="0.3"/>
  </sheetData>
  <sheetProtection password="EF49" sheet="1" formatCells="0" formatColumns="0" formatRows="0" insertColumns="0" insertRows="0" autoFilter="0" pivotTables="0"/>
  <mergeCells count="3">
    <mergeCell ref="I6:J6"/>
    <mergeCell ref="G20:J20"/>
    <mergeCell ref="B39:J39"/>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146"/>
  <sheetViews>
    <sheetView zoomScaleNormal="100" workbookViewId="0">
      <pane xSplit="4" ySplit="4" topLeftCell="E5" activePane="bottomRight" state="frozen"/>
      <selection activeCell="B11" sqref="B11"/>
      <selection pane="topRight" activeCell="B11" sqref="B11"/>
      <selection pane="bottomLeft" activeCell="B11" sqref="B11"/>
      <selection pane="bottomRight" activeCell="E5" sqref="E5"/>
    </sheetView>
  </sheetViews>
  <sheetFormatPr defaultColWidth="9.109375" defaultRowHeight="14.4" zeroHeight="1" x14ac:dyDescent="0.3"/>
  <cols>
    <col min="1" max="1" width="2.88671875" style="192" customWidth="1"/>
    <col min="2" max="2" width="55.44140625" style="32" customWidth="1"/>
    <col min="3" max="3" width="11.109375" style="32" customWidth="1"/>
    <col min="4" max="4" width="14.5546875" style="46" customWidth="1"/>
    <col min="5" max="6" width="12.88671875" style="32" customWidth="1"/>
    <col min="7" max="8" width="12.88671875" style="18" customWidth="1"/>
    <col min="9" max="10" width="12.88671875" style="115" customWidth="1"/>
    <col min="11" max="11" width="12.88671875" style="18" customWidth="1"/>
    <col min="12" max="27" width="9.109375" style="18" customWidth="1"/>
    <col min="28" max="28" width="9.5546875" style="18" bestFit="1" customWidth="1"/>
    <col min="29" max="57" width="9.109375" style="18" customWidth="1"/>
    <col min="58" max="58" width="9.109375" style="32" customWidth="1"/>
    <col min="59" max="77" width="9.109375" style="32"/>
  </cols>
  <sheetData>
    <row r="1" spans="1:77" s="263" customFormat="1" ht="15" customHeight="1" x14ac:dyDescent="0.3">
      <c r="A1" s="189" t="s">
        <v>962</v>
      </c>
      <c r="B1" s="193">
        <v>2</v>
      </c>
      <c r="C1" s="193">
        <v>3</v>
      </c>
      <c r="D1" s="193">
        <v>4</v>
      </c>
      <c r="E1" s="193">
        <v>10</v>
      </c>
      <c r="F1" s="193">
        <v>11</v>
      </c>
      <c r="G1" s="194">
        <v>12</v>
      </c>
      <c r="H1" s="194">
        <v>13</v>
      </c>
      <c r="I1" s="194">
        <v>14</v>
      </c>
      <c r="J1" s="194">
        <v>15</v>
      </c>
      <c r="K1" s="194">
        <v>16</v>
      </c>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4"/>
      <c r="BG1" s="107"/>
      <c r="BH1" s="107"/>
      <c r="BI1" s="107"/>
      <c r="BJ1" s="107"/>
      <c r="BK1" s="107"/>
      <c r="BL1" s="107"/>
      <c r="BM1" s="107"/>
      <c r="BN1" s="107"/>
      <c r="BO1" s="107"/>
      <c r="BP1" s="107"/>
      <c r="BQ1" s="107"/>
      <c r="BR1" s="107"/>
      <c r="BS1" s="107"/>
      <c r="BT1" s="107"/>
      <c r="BU1" s="107"/>
      <c r="BV1" s="107"/>
      <c r="BW1" s="107"/>
      <c r="BX1" s="107"/>
      <c r="BY1" s="107"/>
    </row>
    <row r="2" spans="1:77" ht="22.8" x14ac:dyDescent="0.3">
      <c r="A2" s="190">
        <v>6</v>
      </c>
      <c r="B2" s="5" t="str">
        <f>IF(Content!$D$6=1,VLOOKUP('Governance and Ethics'!$A2,TranslationData!$A:$AB,'Governance and Ethics'!B$1,FALSE),VLOOKUP('Governance and Ethics'!$A2,TranslationData!$A:$AB,'Governance and Ethics'!B$1+14,FALSE))</f>
        <v>Corporate governance¹</v>
      </c>
      <c r="C2" s="6"/>
      <c r="D2" s="10"/>
      <c r="E2" s="4"/>
      <c r="F2" s="4"/>
      <c r="BF2" s="4"/>
    </row>
    <row r="3" spans="1:77" x14ac:dyDescent="0.3">
      <c r="A3" s="190"/>
      <c r="B3" s="4"/>
      <c r="C3" s="42"/>
      <c r="D3" s="10"/>
      <c r="E3" s="4"/>
      <c r="F3" s="4"/>
      <c r="BF3" s="4"/>
    </row>
    <row r="4" spans="1:77" ht="11.25" customHeight="1" thickBot="1" x14ac:dyDescent="0.35">
      <c r="A4" s="190" t="s">
        <v>933</v>
      </c>
      <c r="B4" s="8"/>
      <c r="C4" s="8"/>
      <c r="D4" s="40" t="str">
        <f>IF(Content!$D$6=1,VLOOKUP('Governance and Ethics'!$A4,TranslationData!$A:$AB,'Governance and Ethics'!D$1,FALSE),VLOOKUP('Governance and Ethics'!$A4,TranslationData!$A:$AB,'Governance and Ethics'!D$1+14,FALSE))</f>
        <v>Units</v>
      </c>
      <c r="E4" s="9">
        <v>2019</v>
      </c>
      <c r="F4" s="9">
        <v>2020</v>
      </c>
      <c r="G4" s="9">
        <v>2021</v>
      </c>
      <c r="H4" s="9">
        <v>2022</v>
      </c>
      <c r="I4" s="9">
        <v>2023</v>
      </c>
      <c r="J4" s="9">
        <f>IF(Content!$D$6=1,VLOOKUP('Governance and Ethics'!$A4,TranslationData!$A:$AB,6,FALSE),VLOOKUP('Governance and Ethics'!$A4,TranslationData!$A:$AB,6+14,FALSE))</f>
        <v>2024</v>
      </c>
      <c r="K4" s="412" t="str">
        <f>IF(Content!$D$6=1,VLOOKUP('Governance and Ethics'!$A4,TranslationData!$A:$AB,7,FALSE),VLOOKUP('Governance and Ethics'!$A4,TranslationData!$A:$AB,7+14,FALSE))</f>
        <v>April 2025²</v>
      </c>
      <c r="BF4" s="7"/>
    </row>
    <row r="5" spans="1:77" ht="11.25" customHeight="1" thickTop="1" x14ac:dyDescent="0.3">
      <c r="A5" s="190"/>
      <c r="B5" s="48"/>
      <c r="C5" s="48"/>
      <c r="D5" s="49"/>
      <c r="E5" s="50"/>
      <c r="F5" s="50"/>
      <c r="G5" s="50"/>
      <c r="K5" s="413"/>
      <c r="BF5" s="7"/>
    </row>
    <row r="6" spans="1:77" ht="11.25" customHeight="1" x14ac:dyDescent="0.3">
      <c r="A6" s="190" t="s">
        <v>869</v>
      </c>
      <c r="B6" s="27" t="str">
        <f>IF(Content!$D$6=1,VLOOKUP('Governance and Ethics'!$A6,TranslationData!$A:$AB,'Governance and Ethics'!B$1,FALSE),VLOOKUP('Governance and Ethics'!$A6,TranslationData!$A:$AB,'Governance and Ethics'!B$1+14,FALSE))</f>
        <v>Board Independency</v>
      </c>
      <c r="C6" s="28"/>
      <c r="D6" s="28"/>
      <c r="E6" s="28"/>
      <c r="F6" s="28"/>
      <c r="G6" s="28"/>
      <c r="H6" s="28"/>
      <c r="I6" s="131"/>
      <c r="J6" s="338"/>
      <c r="K6" s="414" t="s">
        <v>2011</v>
      </c>
      <c r="BF6" s="7"/>
    </row>
    <row r="7" spans="1:77" ht="11.25" customHeight="1" x14ac:dyDescent="0.3">
      <c r="A7" s="190" t="s">
        <v>870</v>
      </c>
      <c r="B7" s="23" t="str">
        <f>IF(Content!$D$6=1,VLOOKUP('Governance and Ethics'!$A7,TranslationData!$A:$AB,'Governance and Ethics'!B$1,FALSE),VLOOKUP('Governance and Ethics'!$A7,TranslationData!$A:$AB,'Governance and Ethics'!B$1+14,FALSE))</f>
        <v>Chair</v>
      </c>
      <c r="C7" s="23"/>
      <c r="D7" s="115" t="str">
        <f>IF(Content!$D$6=1,VLOOKUP('Governance and Ethics'!$A7,TranslationData!$A:$AB,'Governance and Ethics'!D$1,FALSE),VLOOKUP('Governance and Ethics'!$A7,TranslationData!$A:$AB,'Governance and Ethics'!D$1+14,FALSE))</f>
        <v>number</v>
      </c>
      <c r="E7" s="18">
        <f>VLOOKUP('Governance and Ethics'!$A7,TranslationData!$A:$AB,'Governance and Ethics'!E$1,FALSE)</f>
        <v>1</v>
      </c>
      <c r="F7" s="18">
        <f>VLOOKUP('Governance and Ethics'!$A7,TranslationData!$A:$AB,'Governance and Ethics'!F$1,FALSE)</f>
        <v>1</v>
      </c>
      <c r="G7" s="18">
        <f>VLOOKUP('Governance and Ethics'!$A7,TranslationData!$A:$AB,'Governance and Ethics'!G$1,FALSE)</f>
        <v>1</v>
      </c>
      <c r="H7" s="54" t="str">
        <f>VLOOKUP('Governance and Ethics'!$A7,TranslationData!$A:$AB,'Governance and Ethics'!H$1,FALSE)</f>
        <v>N/A</v>
      </c>
      <c r="I7" s="54" t="str">
        <f>VLOOKUP('Governance and Ethics'!$A7,TranslationData!$A:$AB,'Governance and Ethics'!I$1,FALSE)</f>
        <v>N/A</v>
      </c>
      <c r="J7" s="115">
        <f>VLOOKUP('Governance and Ethics'!$A7,TranslationData!$A:$AB,'Governance and Ethics'!J$1,FALSE)</f>
        <v>1</v>
      </c>
      <c r="K7" s="379">
        <v>1</v>
      </c>
      <c r="BF7" s="7"/>
    </row>
    <row r="8" spans="1:77" ht="11.25" customHeight="1" x14ac:dyDescent="0.3">
      <c r="A8" s="190" t="s">
        <v>871</v>
      </c>
      <c r="B8" s="23" t="str">
        <f>IF(Content!$D$6=1,VLOOKUP('Governance and Ethics'!$A8,TranslationData!$A:$AB,'Governance and Ethics'!B$1,FALSE),VLOOKUP('Governance and Ethics'!$A8,TranslationData!$A:$AB,'Governance and Ethics'!B$1+14,FALSE))</f>
        <v>Chair independency upon appointment</v>
      </c>
      <c r="C8" s="23"/>
      <c r="D8" s="115"/>
      <c r="E8" s="18" t="str">
        <f>VLOOKUP('Governance and Ethics'!$A8,TranslationData!$A:$AB,'Governance and Ethics'!E$1,FALSE)</f>
        <v>yes</v>
      </c>
      <c r="F8" s="18" t="str">
        <f>VLOOKUP('Governance and Ethics'!$A8,TranslationData!$A:$AB,'Governance and Ethics'!F$1,FALSE)</f>
        <v>yes</v>
      </c>
      <c r="G8" s="18" t="str">
        <f>VLOOKUP('Governance and Ethics'!$A8,TranslationData!$A:$AB,'Governance and Ethics'!G$1,FALSE)</f>
        <v>yes</v>
      </c>
      <c r="H8" s="54" t="str">
        <f>VLOOKUP('Governance and Ethics'!$A8,TranslationData!$A:$AB,'Governance and Ethics'!H$1,FALSE)</f>
        <v>N/A</v>
      </c>
      <c r="I8" s="54" t="str">
        <f>VLOOKUP('Governance and Ethics'!$A8,TranslationData!$A:$AB,'Governance and Ethics'!I$1,FALSE)</f>
        <v>N/A</v>
      </c>
      <c r="J8" s="54" t="str">
        <f>VLOOKUP('Governance and Ethics'!$A8,TranslationData!$A:$AB,'Governance and Ethics'!J$1,FALSE)</f>
        <v>no</v>
      </c>
      <c r="K8" s="379" t="s">
        <v>224</v>
      </c>
      <c r="BF8" s="7"/>
    </row>
    <row r="9" spans="1:77" ht="11.25" customHeight="1" x14ac:dyDescent="0.3">
      <c r="A9" s="190" t="s">
        <v>872</v>
      </c>
      <c r="B9" s="23" t="str">
        <f>IF(Content!$D$6=1,VLOOKUP('Governance and Ethics'!$A9,TranslationData!$A:$AB,'Governance and Ethics'!B$1,FALSE),VLOOKUP('Governance and Ethics'!$A9,TranslationData!$A:$AB,'Governance and Ethics'!B$1+14,FALSE))</f>
        <v>Independent Non-Executive Directors</v>
      </c>
      <c r="C9" s="23"/>
      <c r="D9" s="115" t="str">
        <f>IF(Content!$D$6=1,VLOOKUP('Governance and Ethics'!$A9,TranslationData!$A:$AB,'Governance and Ethics'!D$1,FALSE),VLOOKUP('Governance and Ethics'!$A9,TranslationData!$A:$AB,'Governance and Ethics'!D$1+14,FALSE))</f>
        <v>number</v>
      </c>
      <c r="E9" s="18">
        <f>VLOOKUP('Governance and Ethics'!$A9,TranslationData!$A:$AB,'Governance and Ethics'!E$1,FALSE)</f>
        <v>6</v>
      </c>
      <c r="F9" s="18">
        <f>VLOOKUP('Governance and Ethics'!$A9,TranslationData!$A:$AB,'Governance and Ethics'!F$1,FALSE)</f>
        <v>6</v>
      </c>
      <c r="G9" s="18">
        <f>VLOOKUP('Governance and Ethics'!$A9,TranslationData!$A:$AB,'Governance and Ethics'!G$1,FALSE)</f>
        <v>6</v>
      </c>
      <c r="H9" s="18">
        <f>VLOOKUP('Governance and Ethics'!$A9,TranslationData!$A:$AB,'Governance and Ethics'!H$1,FALSE)</f>
        <v>6</v>
      </c>
      <c r="I9" s="115">
        <f>VLOOKUP('Governance and Ethics'!$A9,TranslationData!$A:$AB,'Governance and Ethics'!I$1,FALSE)</f>
        <v>5</v>
      </c>
      <c r="J9" s="115">
        <f>VLOOKUP('Governance and Ethics'!$A9,TranslationData!$A:$AB,'Governance and Ethics'!J$1,FALSE)</f>
        <v>5</v>
      </c>
      <c r="K9" s="379">
        <v>6</v>
      </c>
      <c r="BF9" s="7"/>
    </row>
    <row r="10" spans="1:77" ht="11.25" customHeight="1" x14ac:dyDescent="0.3">
      <c r="A10" s="190" t="s">
        <v>873</v>
      </c>
      <c r="B10" s="23" t="str">
        <f>IF(Content!$D$6=1,VLOOKUP('Governance and Ethics'!$A10,TranslationData!$A:$AB,'Governance and Ethics'!B$1,FALSE),VLOOKUP('Governance and Ethics'!$A10,TranslationData!$A:$AB,'Governance and Ethics'!B$1+14,FALSE))</f>
        <v>Non-Independent Non-Executive Directors</v>
      </c>
      <c r="C10" s="23"/>
      <c r="D10" s="115" t="str">
        <f>IF(Content!$D$6=1,VLOOKUP('Governance and Ethics'!$A10,TranslationData!$A:$AB,'Governance and Ethics'!D$1,FALSE),VLOOKUP('Governance and Ethics'!$A10,TranslationData!$A:$AB,'Governance and Ethics'!D$1+14,FALSE))</f>
        <v>number</v>
      </c>
      <c r="E10" s="18">
        <f>VLOOKUP('Governance and Ethics'!$A10,TranslationData!$A:$AB,'Governance and Ethics'!E$1,FALSE)</f>
        <v>2</v>
      </c>
      <c r="F10" s="18">
        <f>VLOOKUP('Governance and Ethics'!$A10,TranslationData!$A:$AB,'Governance and Ethics'!F$1,FALSE)</f>
        <v>1</v>
      </c>
      <c r="G10" s="18">
        <f>VLOOKUP('Governance and Ethics'!$A10,TranslationData!$A:$AB,'Governance and Ethics'!G$1,FALSE)</f>
        <v>1</v>
      </c>
      <c r="H10" s="18">
        <f>VLOOKUP('Governance and Ethics'!$A10,TranslationData!$A:$AB,'Governance and Ethics'!H$1,FALSE)</f>
        <v>1</v>
      </c>
      <c r="I10" s="115">
        <f>VLOOKUP('Governance and Ethics'!$A10,TranslationData!$A:$AB,'Governance and Ethics'!I$1,FALSE)</f>
        <v>0</v>
      </c>
      <c r="J10" s="115">
        <f>VLOOKUP('Governance and Ethics'!$A10,TranslationData!$A:$AB,'Governance and Ethics'!J$1,FALSE)</f>
        <v>1</v>
      </c>
      <c r="K10" s="379">
        <v>1</v>
      </c>
      <c r="BF10" s="7"/>
    </row>
    <row r="11" spans="1:77" ht="11.25" customHeight="1" x14ac:dyDescent="0.3">
      <c r="A11" s="190" t="s">
        <v>874</v>
      </c>
      <c r="B11" s="23" t="str">
        <f>IF(Content!$D$6=1,VLOOKUP('Governance and Ethics'!$A11,TranslationData!$A:$AB,'Governance and Ethics'!B$1,FALSE),VLOOKUP('Governance and Ethics'!$A11,TranslationData!$A:$AB,'Governance and Ethics'!B$1+14,FALSE))</f>
        <v>Executive Directors</v>
      </c>
      <c r="C11" s="23"/>
      <c r="D11" s="115" t="str">
        <f>IF(Content!$D$6=1,VLOOKUP('Governance and Ethics'!$A11,TranslationData!$A:$AB,'Governance and Ethics'!D$1,FALSE),VLOOKUP('Governance and Ethics'!$A11,TranslationData!$A:$AB,'Governance and Ethics'!D$1+14,FALSE))</f>
        <v>number</v>
      </c>
      <c r="E11" s="18">
        <f>VLOOKUP('Governance and Ethics'!$A11,TranslationData!$A:$AB,'Governance and Ethics'!E$1,FALSE)</f>
        <v>1</v>
      </c>
      <c r="F11" s="18">
        <f>VLOOKUP('Governance and Ethics'!$A11,TranslationData!$A:$AB,'Governance and Ethics'!F$1,FALSE)</f>
        <v>1</v>
      </c>
      <c r="G11" s="18">
        <f>VLOOKUP('Governance and Ethics'!$A11,TranslationData!$A:$AB,'Governance and Ethics'!G$1,FALSE)</f>
        <v>1</v>
      </c>
      <c r="H11" s="18">
        <f>VLOOKUP('Governance and Ethics'!$A11,TranslationData!$A:$AB,'Governance and Ethics'!H$1,FALSE)</f>
        <v>1</v>
      </c>
      <c r="I11" s="115">
        <f>VLOOKUP('Governance and Ethics'!$A11,TranslationData!$A:$AB,'Governance and Ethics'!I$1,FALSE)</f>
        <v>1</v>
      </c>
      <c r="J11" s="115">
        <f>VLOOKUP('Governance and Ethics'!$A11,TranslationData!$A:$AB,'Governance and Ethics'!J$1,FALSE)</f>
        <v>1</v>
      </c>
      <c r="K11" s="379">
        <v>1</v>
      </c>
      <c r="BF11" s="7"/>
    </row>
    <row r="12" spans="1:77" ht="11.25" customHeight="1" x14ac:dyDescent="0.3">
      <c r="A12" s="190" t="s">
        <v>875</v>
      </c>
      <c r="B12" s="23" t="str">
        <f>IF(Content!$D$6=1,VLOOKUP('Governance and Ethics'!$A12,TranslationData!$A:$AB,'Governance and Ethics'!B$1,FALSE),VLOOKUP('Governance and Ethics'!$A12,TranslationData!$A:$AB,'Governance and Ethics'!B$1+14,FALSE))</f>
        <v>Total</v>
      </c>
      <c r="C12" s="23"/>
      <c r="D12" s="115" t="str">
        <f>IF(Content!$D$6=1,VLOOKUP('Governance and Ethics'!$A12,TranslationData!$A:$AB,'Governance and Ethics'!D$1,FALSE),VLOOKUP('Governance and Ethics'!$A12,TranslationData!$A:$AB,'Governance and Ethics'!D$1+14,FALSE))</f>
        <v>number</v>
      </c>
      <c r="E12" s="18">
        <f>VLOOKUP('Governance and Ethics'!$A12,TranslationData!$A:$AB,'Governance and Ethics'!E$1,FALSE)</f>
        <v>10</v>
      </c>
      <c r="F12" s="18">
        <f>VLOOKUP('Governance and Ethics'!$A12,TranslationData!$A:$AB,'Governance and Ethics'!F$1,FALSE)</f>
        <v>9</v>
      </c>
      <c r="G12" s="18">
        <f>VLOOKUP('Governance and Ethics'!$A12,TranslationData!$A:$AB,'Governance and Ethics'!G$1,FALSE)</f>
        <v>9</v>
      </c>
      <c r="H12" s="18">
        <f>VLOOKUP('Governance and Ethics'!$A12,TranslationData!$A:$AB,'Governance and Ethics'!H$1,FALSE)</f>
        <v>8</v>
      </c>
      <c r="I12" s="115">
        <f>VLOOKUP('Governance and Ethics'!$A12,TranslationData!$A:$AB,'Governance and Ethics'!I$1,FALSE)</f>
        <v>6</v>
      </c>
      <c r="J12" s="115">
        <f>VLOOKUP('Governance and Ethics'!$A12,TranslationData!$A:$AB,'Governance and Ethics'!J$1,FALSE)</f>
        <v>7</v>
      </c>
      <c r="K12" s="379">
        <v>8</v>
      </c>
      <c r="BF12" s="7"/>
    </row>
    <row r="13" spans="1:77" ht="11.25" customHeight="1" x14ac:dyDescent="0.3">
      <c r="A13" s="190" t="s">
        <v>876</v>
      </c>
      <c r="B13" s="23" t="str">
        <f>IF(Content!$D$6=1,VLOOKUP('Governance and Ethics'!$A13,TranslationData!$A:$AB,'Governance and Ethics'!B$1,FALSE),VLOOKUP('Governance and Ethics'!$A13,TranslationData!$A:$AB,'Governance and Ethics'!B$1+14,FALSE))</f>
        <v>Share of Independent Non-Executive Directors</v>
      </c>
      <c r="C13" s="17"/>
      <c r="D13" s="115" t="str">
        <f>IF(Content!$D$6=1,VLOOKUP('Governance and Ethics'!$A13,TranslationData!$A:$AB,'Governance and Ethics'!D$1,FALSE),VLOOKUP('Governance and Ethics'!$A13,TranslationData!$A:$AB,'Governance and Ethics'!D$1+14,FALSE))</f>
        <v>%</v>
      </c>
      <c r="E13" s="35">
        <f>VLOOKUP('Governance and Ethics'!$A13,TranslationData!$A:$AB,'Governance and Ethics'!E$1,FALSE)</f>
        <v>60</v>
      </c>
      <c r="F13" s="35">
        <f>VLOOKUP('Governance and Ethics'!$A13,TranslationData!$A:$AB,'Governance and Ethics'!F$1,FALSE)</f>
        <v>66</v>
      </c>
      <c r="G13" s="35">
        <f>VLOOKUP('Governance and Ethics'!$A13,TranslationData!$A:$AB,'Governance and Ethics'!G$1,FALSE)</f>
        <v>66</v>
      </c>
      <c r="H13" s="35">
        <f>VLOOKUP('Governance and Ethics'!$A13,TranslationData!$A:$AB,'Governance and Ethics'!H$1,FALSE)</f>
        <v>75</v>
      </c>
      <c r="I13" s="35">
        <f>VLOOKUP('Governance and Ethics'!$A13,TranslationData!$A:$AB,'Governance and Ethics'!I$1,FALSE)</f>
        <v>83</v>
      </c>
      <c r="J13" s="35">
        <f>VLOOKUP('Governance and Ethics'!$A13,TranslationData!$A:$AB,'Governance and Ethics'!J$1,FALSE)</f>
        <v>71.428571428571431</v>
      </c>
      <c r="K13" s="379">
        <f>K9/K12*100</f>
        <v>75</v>
      </c>
      <c r="BF13" s="7"/>
    </row>
    <row r="14" spans="1:77" ht="11.25" customHeight="1" x14ac:dyDescent="0.3">
      <c r="A14" s="190"/>
      <c r="B14" s="53"/>
      <c r="C14" s="17"/>
      <c r="D14" s="24"/>
      <c r="E14" s="18"/>
      <c r="F14" s="18"/>
      <c r="K14" s="379"/>
      <c r="BF14" s="7"/>
    </row>
    <row r="15" spans="1:77" ht="11.25" customHeight="1" x14ac:dyDescent="0.3">
      <c r="A15" s="190" t="s">
        <v>877</v>
      </c>
      <c r="B15" s="27" t="str">
        <f>IF(Content!$D$6=1,VLOOKUP('Governance and Ethics'!$A15,TranslationData!$A:$AB,'Governance and Ethics'!B$1,FALSE),VLOOKUP('Governance and Ethics'!$A15,TranslationData!$A:$AB,'Governance and Ethics'!B$1+14,FALSE))</f>
        <v>Board Committees Independency</v>
      </c>
      <c r="C15" s="28"/>
      <c r="D15" s="33"/>
      <c r="E15" s="28"/>
      <c r="F15" s="28"/>
      <c r="G15" s="28"/>
      <c r="H15" s="28"/>
      <c r="I15" s="131"/>
      <c r="J15" s="338"/>
      <c r="K15" s="414" t="s">
        <v>2010</v>
      </c>
      <c r="BF15" s="7"/>
    </row>
    <row r="16" spans="1:77" ht="11.25" customHeight="1" x14ac:dyDescent="0.3">
      <c r="A16" s="190" t="s">
        <v>878</v>
      </c>
      <c r="B16" s="23" t="str">
        <f>IF(Content!$D$6=1,VLOOKUP('Governance and Ethics'!$A16,TranslationData!$A:$AB,'Governance and Ethics'!B$1,FALSE),VLOOKUP('Governance and Ethics'!$A16,TranslationData!$A:$AB,'Governance and Ethics'!B$1+14,FALSE))</f>
        <v>Audit and Risk Committee</v>
      </c>
      <c r="C16" s="17"/>
      <c r="D16" s="24" t="str">
        <f>IF(Content!$D$6=1,VLOOKUP('Governance and Ethics'!$A16,TranslationData!$A:$AB,'Governance and Ethics'!D$1,FALSE),VLOOKUP('Governance and Ethics'!$A16,TranslationData!$A:$AB,'Governance and Ethics'!D$1+14,FALSE))</f>
        <v>%</v>
      </c>
      <c r="E16" s="35">
        <f>VLOOKUP('Governance and Ethics'!$A16,TranslationData!$A:$AB,'Governance and Ethics'!E$1,FALSE)</f>
        <v>100</v>
      </c>
      <c r="F16" s="35">
        <f>VLOOKUP('Governance and Ethics'!$A16,TranslationData!$A:$AB,'Governance and Ethics'!F$1,FALSE)</f>
        <v>100</v>
      </c>
      <c r="G16" s="35">
        <f>VLOOKUP('Governance and Ethics'!$A16,TranslationData!$A:$AB,'Governance and Ethics'!G$1,FALSE)</f>
        <v>100</v>
      </c>
      <c r="H16" s="35">
        <f>VLOOKUP('Governance and Ethics'!$A16,TranslationData!$A:$AB,'Governance and Ethics'!H$1,FALSE)</f>
        <v>100</v>
      </c>
      <c r="I16" s="35">
        <f>VLOOKUP('Governance and Ethics'!$A16,TranslationData!$A:$AB,'Governance and Ethics'!I$1,FALSE)</f>
        <v>100</v>
      </c>
      <c r="J16" s="35">
        <f>VLOOKUP('Governance and Ethics'!$A16,TranslationData!$A:$AB,'Governance and Ethics'!J$1,FALSE)</f>
        <v>100</v>
      </c>
      <c r="K16" s="379">
        <v>100</v>
      </c>
      <c r="BF16" s="7"/>
    </row>
    <row r="17" spans="1:77" ht="11.25" customHeight="1" x14ac:dyDescent="0.3">
      <c r="A17" s="190" t="s">
        <v>879</v>
      </c>
      <c r="B17" s="23" t="str">
        <f>IF(Content!$D$6=1,VLOOKUP('Governance and Ethics'!$A17,TranslationData!$A:$AB,'Governance and Ethics'!B$1,FALSE),VLOOKUP('Governance and Ethics'!$A17,TranslationData!$A:$AB,'Governance and Ethics'!B$1+14,FALSE))</f>
        <v>Nomination Committee</v>
      </c>
      <c r="C17" s="17"/>
      <c r="D17" s="24" t="str">
        <f>IF(Content!$D$6=1,VLOOKUP('Governance and Ethics'!$A17,TranslationData!$A:$AB,'Governance and Ethics'!D$1,FALSE),VLOOKUP('Governance and Ethics'!$A17,TranslationData!$A:$AB,'Governance and Ethics'!D$1+14,FALSE))</f>
        <v>%</v>
      </c>
      <c r="E17" s="35">
        <f>VLOOKUP('Governance and Ethics'!$A17,TranslationData!$A:$AB,'Governance and Ethics'!E$1,FALSE)</f>
        <v>100</v>
      </c>
      <c r="F17" s="35">
        <f>VLOOKUP('Governance and Ethics'!$A17,TranslationData!$A:$AB,'Governance and Ethics'!F$1,FALSE)</f>
        <v>100</v>
      </c>
      <c r="G17" s="35">
        <f>VLOOKUP('Governance and Ethics'!$A17,TranslationData!$A:$AB,'Governance and Ethics'!G$1,FALSE)</f>
        <v>100</v>
      </c>
      <c r="H17" s="35">
        <f>VLOOKUP('Governance and Ethics'!$A17,TranslationData!$A:$AB,'Governance and Ethics'!H$1,FALSE)</f>
        <v>100</v>
      </c>
      <c r="I17" s="35">
        <f>VLOOKUP('Governance and Ethics'!$A17,TranslationData!$A:$AB,'Governance and Ethics'!I$1,FALSE)</f>
        <v>100</v>
      </c>
      <c r="J17" s="35">
        <f>VLOOKUP('Governance and Ethics'!$A17,TranslationData!$A:$AB,'Governance and Ethics'!J$1,FALSE)</f>
        <v>100</v>
      </c>
      <c r="K17" s="379">
        <v>100</v>
      </c>
      <c r="BF17" s="7"/>
    </row>
    <row r="18" spans="1:77" ht="11.25" customHeight="1" x14ac:dyDescent="0.3">
      <c r="A18" s="190" t="s">
        <v>880</v>
      </c>
      <c r="B18" s="23" t="str">
        <f>IF(Content!$D$6=1,VLOOKUP('Governance and Ethics'!$A18,TranslationData!$A:$AB,'Governance and Ethics'!B$1,FALSE),VLOOKUP('Governance and Ethics'!$A18,TranslationData!$A:$AB,'Governance and Ethics'!B$1+14,FALSE))</f>
        <v>Remuneration Committee</v>
      </c>
      <c r="C18" s="23"/>
      <c r="D18" s="115" t="str">
        <f>IF(Content!$D$6=1,VLOOKUP('Governance and Ethics'!$A18,TranslationData!$A:$AB,'Governance and Ethics'!D$1,FALSE),VLOOKUP('Governance and Ethics'!$A18,TranslationData!$A:$AB,'Governance and Ethics'!D$1+14,FALSE))</f>
        <v>%</v>
      </c>
      <c r="E18" s="35">
        <f>VLOOKUP('Governance and Ethics'!$A18,TranslationData!$A:$AB,'Governance and Ethics'!E$1,FALSE)</f>
        <v>100</v>
      </c>
      <c r="F18" s="35">
        <f>VLOOKUP('Governance and Ethics'!$A18,TranslationData!$A:$AB,'Governance and Ethics'!F$1,FALSE)</f>
        <v>100</v>
      </c>
      <c r="G18" s="35">
        <f>VLOOKUP('Governance and Ethics'!$A18,TranslationData!$A:$AB,'Governance and Ethics'!G$1,FALSE)</f>
        <v>100</v>
      </c>
      <c r="H18" s="35">
        <f>VLOOKUP('Governance and Ethics'!$A18,TranslationData!$A:$AB,'Governance and Ethics'!H$1,FALSE)</f>
        <v>100</v>
      </c>
      <c r="I18" s="35">
        <f>VLOOKUP('Governance and Ethics'!$A18,TranslationData!$A:$AB,'Governance and Ethics'!I$1,FALSE)</f>
        <v>100</v>
      </c>
      <c r="J18" s="35">
        <f>VLOOKUP('Governance and Ethics'!$A18,TranslationData!$A:$AB,'Governance and Ethics'!J$1,FALSE)</f>
        <v>100</v>
      </c>
      <c r="K18" s="379">
        <v>100</v>
      </c>
      <c r="BF18" s="7"/>
    </row>
    <row r="19" spans="1:77" ht="11.25" customHeight="1" x14ac:dyDescent="0.3">
      <c r="A19" s="190" t="s">
        <v>881</v>
      </c>
      <c r="B19" s="23" t="str">
        <f>IF(Content!$D$6=1,VLOOKUP('Governance and Ethics'!$A19,TranslationData!$A:$AB,'Governance and Ethics'!B$1,FALSE),VLOOKUP('Governance and Ethics'!$A19,TranslationData!$A:$AB,'Governance and Ethics'!B$1+14,FALSE))</f>
        <v>Safety and Sustainability Committee</v>
      </c>
      <c r="C19" s="23"/>
      <c r="D19" s="24" t="str">
        <f>IF(Content!$D$6=1,VLOOKUP('Governance and Ethics'!$A19,TranslationData!$A:$AB,'Governance and Ethics'!D$1,FALSE),VLOOKUP('Governance and Ethics'!$A19,TranslationData!$A:$AB,'Governance and Ethics'!D$1+14,FALSE))</f>
        <v>%</v>
      </c>
      <c r="E19" s="35">
        <f>VLOOKUP('Governance and Ethics'!$A19,TranslationData!$A:$AB,'Governance and Ethics'!E$1,FALSE)</f>
        <v>33</v>
      </c>
      <c r="F19" s="35">
        <f>VLOOKUP('Governance and Ethics'!$A19,TranslationData!$A:$AB,'Governance and Ethics'!F$1,FALSE)</f>
        <v>75</v>
      </c>
      <c r="G19" s="35">
        <f>VLOOKUP('Governance and Ethics'!$A19,TranslationData!$A:$AB,'Governance and Ethics'!G$1,FALSE)</f>
        <v>75</v>
      </c>
      <c r="H19" s="35">
        <f>VLOOKUP('Governance and Ethics'!$A19,TranslationData!$A:$AB,'Governance and Ethics'!H$1,FALSE)</f>
        <v>75</v>
      </c>
      <c r="I19" s="35">
        <f>VLOOKUP('Governance and Ethics'!$A19,TranslationData!$A:$AB,'Governance and Ethics'!I$1,FALSE)</f>
        <v>75</v>
      </c>
      <c r="J19" s="35">
        <f>VLOOKUP('Governance and Ethics'!$A19,TranslationData!$A:$AB,'Governance and Ethics'!J$1,FALSE)</f>
        <v>75</v>
      </c>
      <c r="K19" s="379">
        <v>75</v>
      </c>
      <c r="BF19" s="7"/>
    </row>
    <row r="20" spans="1:77" ht="11.25" customHeight="1" x14ac:dyDescent="0.3">
      <c r="A20" s="190"/>
      <c r="B20" s="22"/>
      <c r="C20" s="18"/>
      <c r="D20" s="115"/>
      <c r="E20" s="18"/>
      <c r="F20" s="18"/>
      <c r="K20" s="379"/>
      <c r="BF20" s="7"/>
    </row>
    <row r="21" spans="1:77" ht="11.25" customHeight="1" x14ac:dyDescent="0.3">
      <c r="A21" s="190" t="s">
        <v>882</v>
      </c>
      <c r="B21" s="27" t="str">
        <f>IF(Content!$D$6=1,VLOOKUP('Governance and Ethics'!$A21,TranslationData!$A:$AB,'Governance and Ethics'!B$1,FALSE),VLOOKUP('Governance and Ethics'!$A21,TranslationData!$A:$AB,'Governance and Ethics'!B$1+14,FALSE))</f>
        <v>Board Diversity</v>
      </c>
      <c r="C21" s="28"/>
      <c r="D21" s="33"/>
      <c r="E21" s="28"/>
      <c r="F21" s="28"/>
      <c r="G21" s="28"/>
      <c r="H21" s="28"/>
      <c r="I21" s="131"/>
      <c r="J21" s="338"/>
      <c r="K21" s="414" t="s">
        <v>2045</v>
      </c>
      <c r="BF21" s="7"/>
    </row>
    <row r="22" spans="1:77" ht="11.25" customHeight="1" x14ac:dyDescent="0.3">
      <c r="A22" s="190" t="s">
        <v>883</v>
      </c>
      <c r="B22" s="23" t="str">
        <f>IF(Content!$D$6=1,VLOOKUP('Governance and Ethics'!$A22,TranslationData!$A:$AB,'Governance and Ethics'!B$1,FALSE),VLOOKUP('Governance and Ethics'!$A22,TranslationData!$A:$AB,'Governance and Ethics'!B$1+14,FALSE))</f>
        <v>Men</v>
      </c>
      <c r="C22" s="7"/>
      <c r="D22" s="115" t="str">
        <f>IF(Content!$D$6=1,VLOOKUP('Governance and Ethics'!$A22,TranslationData!$A:$AB,'Governance and Ethics'!D$1,FALSE),VLOOKUP('Governance and Ethics'!$A22,TranslationData!$A:$AB,'Governance and Ethics'!D$1+14,FALSE))</f>
        <v>number</v>
      </c>
      <c r="E22" s="72">
        <f>VLOOKUP('Governance and Ethics'!$A22,TranslationData!$A:$AB,'Governance and Ethics'!E$1,FALSE)</f>
        <v>7</v>
      </c>
      <c r="F22" s="72">
        <f>VLOOKUP('Governance and Ethics'!$A22,TranslationData!$A:$AB,'Governance and Ethics'!F$1,FALSE)</f>
        <v>6</v>
      </c>
      <c r="G22" s="18">
        <f>VLOOKUP('Governance and Ethics'!$A22,TranslationData!$A:$AB,'Governance and Ethics'!G$1,FALSE)</f>
        <v>6</v>
      </c>
      <c r="H22" s="18">
        <f>VLOOKUP('Governance and Ethics'!$A22,TranslationData!$A:$AB,'Governance and Ethics'!H$1,FALSE)</f>
        <v>6</v>
      </c>
      <c r="I22" s="115">
        <f>VLOOKUP('Governance and Ethics'!$A22,TranslationData!$A:$AB,'Governance and Ethics'!I$1,FALSE)</f>
        <v>4</v>
      </c>
      <c r="J22" s="115">
        <f>VLOOKUP('Governance and Ethics'!$A22,TranslationData!$A:$AB,'Governance and Ethics'!J$1,FALSE)</f>
        <v>5</v>
      </c>
      <c r="K22" s="379">
        <v>6</v>
      </c>
      <c r="BF22" s="7"/>
    </row>
    <row r="23" spans="1:77" ht="11.25" customHeight="1" x14ac:dyDescent="0.3">
      <c r="A23" s="190" t="s">
        <v>884</v>
      </c>
      <c r="B23" s="23" t="str">
        <f>IF(Content!$D$6=1,VLOOKUP('Governance and Ethics'!$A23,TranslationData!$A:$AB,'Governance and Ethics'!B$1,FALSE),VLOOKUP('Governance and Ethics'!$A23,TranslationData!$A:$AB,'Governance and Ethics'!B$1+14,FALSE))</f>
        <v>Women</v>
      </c>
      <c r="C23" s="23"/>
      <c r="D23" s="115" t="str">
        <f>IF(Content!$D$6=1,VLOOKUP('Governance and Ethics'!$A23,TranslationData!$A:$AB,'Governance and Ethics'!D$1,FALSE),VLOOKUP('Governance and Ethics'!$A23,TranslationData!$A:$AB,'Governance and Ethics'!D$1+14,FALSE))</f>
        <v>number</v>
      </c>
      <c r="E23" s="72">
        <f>VLOOKUP('Governance and Ethics'!$A23,TranslationData!$A:$AB,'Governance and Ethics'!E$1,FALSE)</f>
        <v>3</v>
      </c>
      <c r="F23" s="72">
        <f>VLOOKUP('Governance and Ethics'!$A23,TranslationData!$A:$AB,'Governance and Ethics'!F$1,FALSE)</f>
        <v>3</v>
      </c>
      <c r="G23" s="18">
        <f>VLOOKUP('Governance and Ethics'!$A23,TranslationData!$A:$AB,'Governance and Ethics'!G$1,FALSE)</f>
        <v>3</v>
      </c>
      <c r="H23" s="18">
        <f>VLOOKUP('Governance and Ethics'!$A23,TranslationData!$A:$AB,'Governance and Ethics'!H$1,FALSE)</f>
        <v>2</v>
      </c>
      <c r="I23" s="115">
        <f>VLOOKUP('Governance and Ethics'!$A23,TranslationData!$A:$AB,'Governance and Ethics'!I$1,FALSE)</f>
        <v>2</v>
      </c>
      <c r="J23" s="115">
        <f>VLOOKUP('Governance and Ethics'!$A23,TranslationData!$A:$AB,'Governance and Ethics'!J$1,FALSE)</f>
        <v>2</v>
      </c>
      <c r="K23" s="379">
        <v>2</v>
      </c>
      <c r="BF23" s="30"/>
    </row>
    <row r="24" spans="1:77" ht="11.25" customHeight="1" x14ac:dyDescent="0.3">
      <c r="A24" s="190" t="s">
        <v>885</v>
      </c>
      <c r="B24" s="23" t="str">
        <f>IF(Content!$D$6=1,VLOOKUP('Governance and Ethics'!$A24,TranslationData!$A:$AB,'Governance and Ethics'!B$1,FALSE),VLOOKUP('Governance and Ethics'!$A24,TranslationData!$A:$AB,'Governance and Ethics'!B$1+14,FALSE))</f>
        <v>Share of women</v>
      </c>
      <c r="C24" s="17"/>
      <c r="D24" s="24" t="str">
        <f>IF(Content!$D$6=1,VLOOKUP('Governance and Ethics'!$A24,TranslationData!$A:$AB,'Governance and Ethics'!D$1,FALSE),VLOOKUP('Governance and Ethics'!$A24,TranslationData!$A:$AB,'Governance and Ethics'!D$1+14,FALSE))</f>
        <v>%</v>
      </c>
      <c r="E24" s="35">
        <f>VLOOKUP('Governance and Ethics'!$A24,TranslationData!$A:$AB,'Governance and Ethics'!E$1,FALSE)</f>
        <v>30</v>
      </c>
      <c r="F24" s="35">
        <f>VLOOKUP('Governance and Ethics'!$A24,TranslationData!$A:$AB,'Governance and Ethics'!F$1,FALSE)</f>
        <v>33</v>
      </c>
      <c r="G24" s="35">
        <f>VLOOKUP('Governance and Ethics'!$A24,TranslationData!$A:$AB,'Governance and Ethics'!G$1,FALSE)</f>
        <v>33</v>
      </c>
      <c r="H24" s="144">
        <f>VLOOKUP('Governance and Ethics'!$A24,TranslationData!$A:$AB,'Governance and Ethics'!H$1,FALSE)</f>
        <v>25</v>
      </c>
      <c r="I24" s="144">
        <f>VLOOKUP('Governance and Ethics'!$A24,TranslationData!$A:$AB,'Governance and Ethics'!I$1,FALSE)</f>
        <v>33</v>
      </c>
      <c r="J24" s="144">
        <f>VLOOKUP('Governance and Ethics'!$A24,TranslationData!$A:$AB,'Governance and Ethics'!J$1,FALSE)</f>
        <v>28.571428571428569</v>
      </c>
      <c r="K24" s="379">
        <f>K23/K12*100</f>
        <v>25</v>
      </c>
      <c r="BF24" s="7"/>
    </row>
    <row r="25" spans="1:77" ht="11.25" customHeight="1" x14ac:dyDescent="0.3">
      <c r="A25" s="190" t="s">
        <v>886</v>
      </c>
      <c r="B25" s="23" t="str">
        <f>IF(Content!$D$6=1,VLOOKUP('Governance and Ethics'!$A25,TranslationData!$A:$AB,'Governance and Ethics'!B$1,FALSE),VLOOKUP('Governance and Ethics'!$A25,TranslationData!$A:$AB,'Governance and Ethics'!B$1+14,FALSE))</f>
        <v>Average age</v>
      </c>
      <c r="C25" s="17"/>
      <c r="D25" s="115"/>
      <c r="E25" s="18">
        <f>VLOOKUP('Governance and Ethics'!$A25,TranslationData!$A:$AB,'Governance and Ethics'!E$1,FALSE)</f>
        <v>55</v>
      </c>
      <c r="F25" s="18">
        <f>VLOOKUP('Governance and Ethics'!$A25,TranslationData!$A:$AB,'Governance and Ethics'!F$1,FALSE)</f>
        <v>56</v>
      </c>
      <c r="G25" s="18">
        <f>VLOOKUP('Governance and Ethics'!$A25,TranslationData!$A:$AB,'Governance and Ethics'!G$1,FALSE)</f>
        <v>57</v>
      </c>
      <c r="H25" s="18">
        <f>VLOOKUP('Governance and Ethics'!$A25,TranslationData!$A:$AB,'Governance and Ethics'!H$1,FALSE)</f>
        <v>56</v>
      </c>
      <c r="I25" s="115">
        <f>VLOOKUP('Governance and Ethics'!$A25,TranslationData!$A:$AB,'Governance and Ethics'!I$1,FALSE)</f>
        <v>56</v>
      </c>
      <c r="J25" s="115">
        <f>VLOOKUP('Governance and Ethics'!$A25,TranslationData!$A:$AB,'Governance and Ethics'!J$1,FALSE)</f>
        <v>54</v>
      </c>
      <c r="K25" s="379">
        <v>55</v>
      </c>
      <c r="BF25" s="7"/>
    </row>
    <row r="26" spans="1:77" ht="11.25" customHeight="1" x14ac:dyDescent="0.3">
      <c r="A26" s="190"/>
      <c r="B26" s="23"/>
      <c r="C26" s="17"/>
      <c r="D26" s="115"/>
      <c r="E26" s="18"/>
      <c r="F26" s="18"/>
      <c r="K26" s="379"/>
      <c r="BF26" s="7"/>
    </row>
    <row r="27" spans="1:77" ht="11.25" customHeight="1" x14ac:dyDescent="0.3">
      <c r="A27" s="190" t="s">
        <v>887</v>
      </c>
      <c r="B27" s="27" t="str">
        <f>IF(Content!$D$6=1,VLOOKUP('Governance and Ethics'!$A27,TranslationData!$A:$AB,'Governance and Ethics'!B$1,FALSE),VLOOKUP('Governance and Ethics'!$A27,TranslationData!$A:$AB,'Governance and Ethics'!B$1+14,FALSE))</f>
        <v>Senior Management  Diversity</v>
      </c>
      <c r="C27" s="28"/>
      <c r="D27" s="33"/>
      <c r="E27" s="28"/>
      <c r="F27" s="28"/>
      <c r="G27" s="28"/>
      <c r="H27" s="28"/>
      <c r="I27" s="131"/>
      <c r="J27" s="338"/>
      <c r="K27" s="414" t="s">
        <v>2045</v>
      </c>
      <c r="BF27" s="7"/>
    </row>
    <row r="28" spans="1:77" ht="11.25" customHeight="1" x14ac:dyDescent="0.3">
      <c r="A28" s="190" t="s">
        <v>888</v>
      </c>
      <c r="B28" s="23" t="str">
        <f>IF(Content!$D$6=1,VLOOKUP('Governance and Ethics'!$A28,TranslationData!$A:$AB,'Governance and Ethics'!B$1,FALSE),VLOOKUP('Governance and Ethics'!$A28,TranslationData!$A:$AB,'Governance and Ethics'!B$1+14,FALSE))</f>
        <v>Men</v>
      </c>
      <c r="C28" s="17"/>
      <c r="D28" s="115" t="str">
        <f>IF(Content!$D$6=1,VLOOKUP('Governance and Ethics'!$A28,TranslationData!$A:$AB,'Governance and Ethics'!D$1,FALSE),VLOOKUP('Governance and Ethics'!$A28,TranslationData!$A:$AB,'Governance and Ethics'!D$1+14,FALSE))</f>
        <v>number</v>
      </c>
      <c r="E28" s="18">
        <f>VLOOKUP('Governance and Ethics'!$A28,TranslationData!$A:$AB,'Governance and Ethics'!E$1,FALSE)</f>
        <v>9</v>
      </c>
      <c r="F28" s="18">
        <f>VLOOKUP('Governance and Ethics'!$A28,TranslationData!$A:$AB,'Governance and Ethics'!F$1,FALSE)</f>
        <v>9</v>
      </c>
      <c r="G28" s="18">
        <f>VLOOKUP('Governance and Ethics'!$A28,TranslationData!$A:$AB,'Governance and Ethics'!G$1,FALSE)</f>
        <v>9</v>
      </c>
      <c r="H28" s="18">
        <f>VLOOKUP('Governance and Ethics'!$A28,TranslationData!$A:$AB,'Governance and Ethics'!H$1,FALSE)</f>
        <v>9</v>
      </c>
      <c r="I28" s="115">
        <f>VLOOKUP('Governance and Ethics'!$A28,TranslationData!$A:$AB,'Governance and Ethics'!I$1,FALSE)</f>
        <v>3</v>
      </c>
      <c r="J28" s="115">
        <f>VLOOKUP('Governance and Ethics'!$A28,TranslationData!$A:$AB,'Governance and Ethics'!J$1,FALSE)</f>
        <v>8</v>
      </c>
      <c r="K28" s="379">
        <v>8</v>
      </c>
      <c r="BF28" s="7"/>
    </row>
    <row r="29" spans="1:77" ht="11.25" customHeight="1" x14ac:dyDescent="0.3">
      <c r="A29" s="190" t="s">
        <v>889</v>
      </c>
      <c r="B29" s="23" t="str">
        <f>IF(Content!$D$6=1,VLOOKUP('Governance and Ethics'!$A29,TranslationData!$A:$AB,'Governance and Ethics'!B$1,FALSE),VLOOKUP('Governance and Ethics'!$A29,TranslationData!$A:$AB,'Governance and Ethics'!B$1+14,FALSE))</f>
        <v>Women</v>
      </c>
      <c r="C29" s="17"/>
      <c r="D29" s="115" t="str">
        <f>IF(Content!$D$6=1,VLOOKUP('Governance and Ethics'!$A29,TranslationData!$A:$AB,'Governance and Ethics'!D$1,FALSE),VLOOKUP('Governance and Ethics'!$A29,TranslationData!$A:$AB,'Governance and Ethics'!D$1+14,FALSE))</f>
        <v>number</v>
      </c>
      <c r="E29" s="18">
        <f>VLOOKUP('Governance and Ethics'!$A29,TranslationData!$A:$AB,'Governance and Ethics'!E$1,FALSE)</f>
        <v>3</v>
      </c>
      <c r="F29" s="18">
        <f>VLOOKUP('Governance and Ethics'!$A29,TranslationData!$A:$AB,'Governance and Ethics'!F$1,FALSE)</f>
        <v>3</v>
      </c>
      <c r="G29" s="18">
        <f>VLOOKUP('Governance and Ethics'!$A29,TranslationData!$A:$AB,'Governance and Ethics'!G$1,FALSE)</f>
        <v>3</v>
      </c>
      <c r="H29" s="18">
        <f>VLOOKUP('Governance and Ethics'!$A29,TranslationData!$A:$AB,'Governance and Ethics'!H$1,FALSE)</f>
        <v>3</v>
      </c>
      <c r="I29" s="115">
        <f>VLOOKUP('Governance and Ethics'!$A29,TranslationData!$A:$AB,'Governance and Ethics'!I$1,FALSE)</f>
        <v>4</v>
      </c>
      <c r="J29" s="115">
        <f>VLOOKUP('Governance and Ethics'!$A29,TranslationData!$A:$AB,'Governance and Ethics'!J$1,FALSE)</f>
        <v>5</v>
      </c>
      <c r="K29" s="379">
        <v>5</v>
      </c>
      <c r="BF29" s="7"/>
    </row>
    <row r="30" spans="1:77" ht="11.25" customHeight="1" x14ac:dyDescent="0.3">
      <c r="A30" s="190" t="s">
        <v>890</v>
      </c>
      <c r="B30" s="23" t="str">
        <f>IF(Content!$D$6=1,VLOOKUP('Governance and Ethics'!$A30,TranslationData!$A:$AB,'Governance and Ethics'!B$1,FALSE),VLOOKUP('Governance and Ethics'!$A30,TranslationData!$A:$AB,'Governance and Ethics'!B$1+14,FALSE))</f>
        <v>Share of women</v>
      </c>
      <c r="C30" s="17"/>
      <c r="D30" s="24" t="str">
        <f>IF(Content!$D$6=1,VLOOKUP('Governance and Ethics'!$A30,TranslationData!$A:$AB,'Governance and Ethics'!D$1,FALSE),VLOOKUP('Governance and Ethics'!$A30,TranslationData!$A:$AB,'Governance and Ethics'!D$1+14,FALSE))</f>
        <v>%</v>
      </c>
      <c r="E30" s="35">
        <f>VLOOKUP('Governance and Ethics'!$A30,TranslationData!$A:$AB,'Governance and Ethics'!E$1,FALSE)</f>
        <v>25</v>
      </c>
      <c r="F30" s="35">
        <f>VLOOKUP('Governance and Ethics'!$A30,TranslationData!$A:$AB,'Governance and Ethics'!F$1,FALSE)</f>
        <v>25</v>
      </c>
      <c r="G30" s="35">
        <f>VLOOKUP('Governance and Ethics'!$A30,TranslationData!$A:$AB,'Governance and Ethics'!G$1,FALSE)</f>
        <v>25</v>
      </c>
      <c r="H30" s="35">
        <f>VLOOKUP('Governance and Ethics'!$A30,TranslationData!$A:$AB,'Governance and Ethics'!H$1,FALSE)</f>
        <v>25</v>
      </c>
      <c r="I30" s="144">
        <f>VLOOKUP('Governance and Ethics'!$A30,TranslationData!$A:$AB,'Governance and Ethics'!I$1,FALSE)</f>
        <v>57</v>
      </c>
      <c r="J30" s="144">
        <f>VLOOKUP('Governance and Ethics'!$A30,TranslationData!$A:$AB,'Governance and Ethics'!J$1,FALSE)</f>
        <v>38.461538461538467</v>
      </c>
      <c r="K30" s="379">
        <f>K29/(K28+K29)*100</f>
        <v>38.461538461538467</v>
      </c>
      <c r="BF30" s="7"/>
    </row>
    <row r="31" spans="1:77" s="45" customFormat="1" ht="11.25" customHeight="1" x14ac:dyDescent="0.3">
      <c r="A31" s="202"/>
      <c r="B31" s="51"/>
      <c r="C31" s="51"/>
      <c r="D31" s="52"/>
      <c r="E31" s="52"/>
      <c r="F31" s="52"/>
      <c r="G31" s="18"/>
      <c r="H31" s="18"/>
      <c r="I31" s="115"/>
      <c r="J31" s="115"/>
      <c r="K31" s="379"/>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9"/>
      <c r="BG31" s="38"/>
      <c r="BH31" s="38"/>
      <c r="BI31" s="38"/>
      <c r="BJ31" s="38"/>
      <c r="BK31" s="38"/>
      <c r="BL31" s="38"/>
      <c r="BM31" s="38"/>
      <c r="BN31" s="38"/>
      <c r="BO31" s="38"/>
      <c r="BP31" s="38"/>
      <c r="BQ31" s="38"/>
      <c r="BR31" s="38"/>
      <c r="BS31" s="38"/>
      <c r="BT31" s="38"/>
      <c r="BU31" s="38"/>
      <c r="BV31" s="38"/>
      <c r="BW31" s="38"/>
      <c r="BX31" s="38"/>
      <c r="BY31" s="38"/>
    </row>
    <row r="32" spans="1:77" ht="11.25" customHeight="1" x14ac:dyDescent="0.3">
      <c r="A32" s="190" t="s">
        <v>891</v>
      </c>
      <c r="B32" s="27" t="str">
        <f>IF(Content!$D$6=1,VLOOKUP('Governance and Ethics'!$A32,TranslationData!$A:$AB,'Governance and Ethics'!B$1,FALSE),VLOOKUP('Governance and Ethics'!$A32,TranslationData!$A:$AB,'Governance and Ethics'!B$1+14,FALSE))</f>
        <v>Board Tenure</v>
      </c>
      <c r="C32" s="28"/>
      <c r="D32" s="33"/>
      <c r="E32" s="28"/>
      <c r="F32" s="28"/>
      <c r="G32" s="28"/>
      <c r="H32" s="28"/>
      <c r="I32" s="131"/>
      <c r="J32" s="338"/>
      <c r="K32" s="414" t="s">
        <v>2010</v>
      </c>
      <c r="BF32" s="7"/>
    </row>
    <row r="33" spans="1:58" ht="11.25" customHeight="1" x14ac:dyDescent="0.3">
      <c r="A33" s="190" t="s">
        <v>892</v>
      </c>
      <c r="B33" s="23" t="str">
        <f>IF(Content!$D$6=1,VLOOKUP('Governance and Ethics'!$A33,TranslationData!$A:$AB,'Governance and Ethics'!B$1,FALSE),VLOOKUP('Governance and Ethics'!$A33,TranslationData!$A:$AB,'Governance and Ethics'!B$1+14,FALSE))</f>
        <v>0-2 years</v>
      </c>
      <c r="C33" s="7"/>
      <c r="D33" s="29" t="str">
        <f>IF(Content!$D$6=1,VLOOKUP('Governance and Ethics'!$A33,TranslationData!$A:$AB,'Governance and Ethics'!D$1,FALSE),VLOOKUP('Governance and Ethics'!$A33,TranslationData!$A:$AB,'Governance and Ethics'!D$1+14,FALSE))</f>
        <v>%</v>
      </c>
      <c r="E33" s="72">
        <f>VLOOKUP('Governance and Ethics'!$A33,TranslationData!$A:$AB,'Governance and Ethics'!E$1,FALSE)</f>
        <v>60</v>
      </c>
      <c r="F33" s="72">
        <f>VLOOKUP('Governance and Ethics'!$A33,TranslationData!$A:$AB,'Governance and Ethics'!F$1,FALSE)</f>
        <v>45</v>
      </c>
      <c r="G33" s="35">
        <f>VLOOKUP('Governance and Ethics'!$A33,TranslationData!$A:$AB,'Governance and Ethics'!G$1,FALSE)</f>
        <v>33</v>
      </c>
      <c r="H33" s="35">
        <f>VLOOKUP('Governance and Ethics'!$A33,TranslationData!$A:$AB,'Governance and Ethics'!H$1,FALSE)</f>
        <v>75</v>
      </c>
      <c r="I33" s="35">
        <f>VLOOKUP('Governance and Ethics'!$A33,TranslationData!$A:$AB,'Governance and Ethics'!I$1,FALSE)</f>
        <v>80</v>
      </c>
      <c r="J33" s="35">
        <f>VLOOKUP('Governance and Ethics'!$A33,TranslationData!$A:$AB,'Governance and Ethics'!J$1,FALSE)</f>
        <v>14.285714285714285</v>
      </c>
      <c r="K33" s="379">
        <f>2/8*100</f>
        <v>25</v>
      </c>
      <c r="BF33" s="7"/>
    </row>
    <row r="34" spans="1:58" ht="11.25" customHeight="1" x14ac:dyDescent="0.3">
      <c r="A34" s="190" t="s">
        <v>893</v>
      </c>
      <c r="B34" s="23" t="str">
        <f>IF(Content!$D$6=1,VLOOKUP('Governance and Ethics'!$A34,TranslationData!$A:$AB,'Governance and Ethics'!B$1,FALSE),VLOOKUP('Governance and Ethics'!$A34,TranslationData!$A:$AB,'Governance and Ethics'!B$1+14,FALSE))</f>
        <v>2-6 years</v>
      </c>
      <c r="C34" s="7"/>
      <c r="D34" s="29" t="str">
        <f>IF(Content!$D$6=1,VLOOKUP('Governance and Ethics'!$A34,TranslationData!$A:$AB,'Governance and Ethics'!D$1,FALSE),VLOOKUP('Governance and Ethics'!$A34,TranslationData!$A:$AB,'Governance and Ethics'!D$1+14,FALSE))</f>
        <v>%</v>
      </c>
      <c r="E34" s="72">
        <f>VLOOKUP('Governance and Ethics'!$A34,TranslationData!$A:$AB,'Governance and Ethics'!E$1,FALSE)</f>
        <v>10</v>
      </c>
      <c r="F34" s="72">
        <f>VLOOKUP('Governance and Ethics'!$A34,TranslationData!$A:$AB,'Governance and Ethics'!F$1,FALSE)</f>
        <v>33</v>
      </c>
      <c r="G34" s="35">
        <f>VLOOKUP('Governance and Ethics'!$A34,TranslationData!$A:$AB,'Governance and Ethics'!G$1,FALSE)</f>
        <v>45</v>
      </c>
      <c r="H34" s="35">
        <f>VLOOKUP('Governance and Ethics'!$A34,TranslationData!$A:$AB,'Governance and Ethics'!H$1,FALSE)</f>
        <v>0</v>
      </c>
      <c r="I34" s="35">
        <f>VLOOKUP('Governance and Ethics'!$A34,TranslationData!$A:$AB,'Governance and Ethics'!I$1,FALSE)</f>
        <v>0</v>
      </c>
      <c r="J34" s="35">
        <f>VLOOKUP('Governance and Ethics'!$A34,TranslationData!$A:$AB,'Governance and Ethics'!J$1,FALSE)</f>
        <v>71.428571428571431</v>
      </c>
      <c r="K34" s="379">
        <f>5/8*100</f>
        <v>62.5</v>
      </c>
      <c r="M34" s="115"/>
      <c r="BF34" s="7"/>
    </row>
    <row r="35" spans="1:58" ht="11.25" customHeight="1" x14ac:dyDescent="0.3">
      <c r="A35" s="190" t="s">
        <v>894</v>
      </c>
      <c r="B35" s="23" t="str">
        <f>IF(Content!$D$6=1,VLOOKUP('Governance and Ethics'!$A35,TranslationData!$A:$AB,'Governance and Ethics'!B$1,FALSE),VLOOKUP('Governance and Ethics'!$A35,TranslationData!$A:$AB,'Governance and Ethics'!B$1+14,FALSE))</f>
        <v>6-12 years</v>
      </c>
      <c r="C35" s="7"/>
      <c r="D35" s="29" t="str">
        <f>IF(Content!$D$6=1,VLOOKUP('Governance and Ethics'!$A35,TranslationData!$A:$AB,'Governance and Ethics'!D$1,FALSE),VLOOKUP('Governance and Ethics'!$A35,TranslationData!$A:$AB,'Governance and Ethics'!D$1+14,FALSE))</f>
        <v>%</v>
      </c>
      <c r="E35" s="72">
        <f>VLOOKUP('Governance and Ethics'!$A35,TranslationData!$A:$AB,'Governance and Ethics'!E$1,FALSE)</f>
        <v>30</v>
      </c>
      <c r="F35" s="72">
        <f>VLOOKUP('Governance and Ethics'!$A35,TranslationData!$A:$AB,'Governance and Ethics'!F$1,FALSE)</f>
        <v>22</v>
      </c>
      <c r="G35" s="35">
        <f>VLOOKUP('Governance and Ethics'!$A35,TranslationData!$A:$AB,'Governance and Ethics'!G$1,FALSE)</f>
        <v>22</v>
      </c>
      <c r="H35" s="35">
        <f>VLOOKUP('Governance and Ethics'!$A35,TranslationData!$A:$AB,'Governance and Ethics'!H$1,FALSE)</f>
        <v>25</v>
      </c>
      <c r="I35" s="35">
        <f>VLOOKUP('Governance and Ethics'!$A35,TranslationData!$A:$AB,'Governance and Ethics'!I$1,FALSE)</f>
        <v>20</v>
      </c>
      <c r="J35" s="35">
        <f>VLOOKUP('Governance and Ethics'!$A35,TranslationData!$A:$AB,'Governance and Ethics'!J$1,FALSE)</f>
        <v>14.285714285714285</v>
      </c>
      <c r="K35" s="379">
        <f>1/8*100</f>
        <v>12.5</v>
      </c>
      <c r="M35" s="115"/>
      <c r="BF35" s="7"/>
    </row>
    <row r="36" spans="1:58" ht="11.25" customHeight="1" x14ac:dyDescent="0.3">
      <c r="A36" s="190"/>
      <c r="B36" s="23"/>
      <c r="C36" s="7"/>
      <c r="D36" s="29"/>
      <c r="E36" s="29"/>
      <c r="F36" s="29"/>
      <c r="K36" s="379"/>
      <c r="BF36" s="7"/>
    </row>
    <row r="37" spans="1:58" ht="11.25" customHeight="1" x14ac:dyDescent="0.3">
      <c r="A37" s="190" t="s">
        <v>896</v>
      </c>
      <c r="B37" s="27" t="str">
        <f>IF(Content!$D$6=1,VLOOKUP('Governance and Ethics'!$A37,TranslationData!$A:$AB,'Governance and Ethics'!B$1,FALSE),VLOOKUP('Governance and Ethics'!$A37,TranslationData!$A:$AB,'Governance and Ethics'!B$1+14,FALSE))</f>
        <v>Board Skills</v>
      </c>
      <c r="C37" s="28"/>
      <c r="D37" s="33"/>
      <c r="E37" s="28"/>
      <c r="F37" s="28"/>
      <c r="G37" s="28"/>
      <c r="H37" s="28"/>
      <c r="I37" s="131"/>
      <c r="J37" s="338"/>
      <c r="K37" s="414" t="s">
        <v>2012</v>
      </c>
      <c r="BF37" s="7"/>
    </row>
    <row r="38" spans="1:58" ht="11.25" customHeight="1" x14ac:dyDescent="0.3">
      <c r="A38" s="190" t="s">
        <v>895</v>
      </c>
      <c r="B38" s="23" t="str">
        <f>IF(Content!$D$6=1,VLOOKUP('Governance and Ethics'!$A38,TranslationData!$A:$AB,'Governance and Ethics'!B$1,FALSE),VLOOKUP('Governance and Ethics'!$A38,TranslationData!$A:$AB,'Governance and Ethics'!B$1+14,FALSE))</f>
        <v>Mining and sustainability</v>
      </c>
      <c r="C38" s="7"/>
      <c r="D38" s="29" t="str">
        <f>IF(Content!$D$6=1,VLOOKUP('Governance and Ethics'!$A38,TranslationData!$A:$AB,'Governance and Ethics'!D$1,FALSE),VLOOKUP('Governance and Ethics'!$A38,TranslationData!$A:$AB,'Governance and Ethics'!D$1+14,FALSE))</f>
        <v>%</v>
      </c>
      <c r="E38" s="72">
        <f>VLOOKUP('Governance and Ethics'!$A38,TranslationData!$A:$AB,'Governance and Ethics'!E$1,FALSE)</f>
        <v>50</v>
      </c>
      <c r="F38" s="72">
        <f>VLOOKUP('Governance and Ethics'!$A38,TranslationData!$A:$AB,'Governance and Ethics'!F$1,FALSE)</f>
        <v>44</v>
      </c>
      <c r="G38" s="35">
        <f>VLOOKUP('Governance and Ethics'!$A38,TranslationData!$A:$AB,'Governance and Ethics'!G$1,FALSE)</f>
        <v>44</v>
      </c>
      <c r="H38" s="72">
        <f>VLOOKUP('Governance and Ethics'!$A38,TranslationData!$A:$AB,'Governance and Ethics'!H$1,FALSE)</f>
        <v>88</v>
      </c>
      <c r="I38" s="72">
        <f>VLOOKUP('Governance and Ethics'!$A38,TranslationData!$A:$AB,'Governance and Ethics'!I$1,FALSE)</f>
        <v>75</v>
      </c>
      <c r="J38" s="72">
        <f>VLOOKUP('Governance and Ethics'!$A38,TranslationData!$A:$AB,'Governance and Ethics'!J$1,FALSE)</f>
        <v>86</v>
      </c>
      <c r="K38" s="379">
        <v>88</v>
      </c>
      <c r="L38" s="24"/>
      <c r="M38" s="24"/>
      <c r="BF38" s="7"/>
    </row>
    <row r="39" spans="1:58" ht="11.25" customHeight="1" x14ac:dyDescent="0.3">
      <c r="A39" s="190" t="s">
        <v>897</v>
      </c>
      <c r="B39" s="23" t="str">
        <f>IF(Content!$D$6=1,VLOOKUP('Governance and Ethics'!$A39,TranslationData!$A:$AB,'Governance and Ethics'!B$1,FALSE),VLOOKUP('Governance and Ethics'!$A39,TranslationData!$A:$AB,'Governance and Ethics'!B$1+14,FALSE))</f>
        <v>Business strategy</v>
      </c>
      <c r="C39" s="7"/>
      <c r="D39" s="29" t="str">
        <f>IF(Content!$D$6=1,VLOOKUP('Governance and Ethics'!$A39,TranslationData!$A:$AB,'Governance and Ethics'!D$1,FALSE),VLOOKUP('Governance and Ethics'!$A39,TranslationData!$A:$AB,'Governance and Ethics'!D$1+14,FALSE))</f>
        <v>%</v>
      </c>
      <c r="E39" s="72">
        <f>VLOOKUP('Governance and Ethics'!$A39,TranslationData!$A:$AB,'Governance and Ethics'!E$1,FALSE)</f>
        <v>90</v>
      </c>
      <c r="F39" s="72">
        <f>VLOOKUP('Governance and Ethics'!$A39,TranslationData!$A:$AB,'Governance and Ethics'!F$1,FALSE)</f>
        <v>78</v>
      </c>
      <c r="G39" s="35">
        <f>VLOOKUP('Governance and Ethics'!$A39,TranslationData!$A:$AB,'Governance and Ethics'!G$1,FALSE)</f>
        <v>78</v>
      </c>
      <c r="H39" s="72">
        <f>VLOOKUP('Governance and Ethics'!$A39,TranslationData!$A:$AB,'Governance and Ethics'!H$1,FALSE)</f>
        <v>100</v>
      </c>
      <c r="I39" s="72">
        <f>VLOOKUP('Governance and Ethics'!$A39,TranslationData!$A:$AB,'Governance and Ethics'!I$1,FALSE)</f>
        <v>88</v>
      </c>
      <c r="J39" s="72">
        <f>VLOOKUP('Governance and Ethics'!$A39,TranslationData!$A:$AB,'Governance and Ethics'!J$1,FALSE)</f>
        <v>86</v>
      </c>
      <c r="K39" s="379">
        <v>88</v>
      </c>
      <c r="L39" s="24"/>
      <c r="M39" s="24"/>
      <c r="BF39" s="7"/>
    </row>
    <row r="40" spans="1:58" ht="11.25" customHeight="1" x14ac:dyDescent="0.3">
      <c r="A40" s="190" t="s">
        <v>898</v>
      </c>
      <c r="B40" s="23" t="str">
        <f>IF(Content!$D$6=1,VLOOKUP('Governance and Ethics'!$A40,TranslationData!$A:$AB,'Governance and Ethics'!B$1,FALSE),VLOOKUP('Governance and Ethics'!$A40,TranslationData!$A:$AB,'Governance and Ethics'!B$1+14,FALSE))</f>
        <v>Finance</v>
      </c>
      <c r="C40" s="7"/>
      <c r="D40" s="29" t="str">
        <f>IF(Content!$D$6=1,VLOOKUP('Governance and Ethics'!$A40,TranslationData!$A:$AB,'Governance and Ethics'!D$1,FALSE),VLOOKUP('Governance and Ethics'!$A40,TranslationData!$A:$AB,'Governance and Ethics'!D$1+14,FALSE))</f>
        <v>%</v>
      </c>
      <c r="E40" s="72">
        <f>VLOOKUP('Governance and Ethics'!$A40,TranslationData!$A:$AB,'Governance and Ethics'!E$1,FALSE)</f>
        <v>70</v>
      </c>
      <c r="F40" s="72">
        <f>VLOOKUP('Governance and Ethics'!$A40,TranslationData!$A:$AB,'Governance and Ethics'!F$1,FALSE)</f>
        <v>33</v>
      </c>
      <c r="G40" s="35">
        <f>VLOOKUP('Governance and Ethics'!$A40,TranslationData!$A:$AB,'Governance and Ethics'!G$1,FALSE)</f>
        <v>33</v>
      </c>
      <c r="H40" s="72">
        <f>VLOOKUP('Governance and Ethics'!$A40,TranslationData!$A:$AB,'Governance and Ethics'!H$1,FALSE)</f>
        <v>100</v>
      </c>
      <c r="I40" s="72">
        <f>VLOOKUP('Governance and Ethics'!$A40,TranslationData!$A:$AB,'Governance and Ethics'!I$1,FALSE)</f>
        <v>88</v>
      </c>
      <c r="J40" s="72">
        <f>VLOOKUP('Governance and Ethics'!$A40,TranslationData!$A:$AB,'Governance and Ethics'!J$1,FALSE)</f>
        <v>86</v>
      </c>
      <c r="K40" s="379">
        <v>88</v>
      </c>
      <c r="L40" s="24"/>
      <c r="M40" s="24"/>
      <c r="BF40" s="7"/>
    </row>
    <row r="41" spans="1:58" ht="11.25" customHeight="1" x14ac:dyDescent="0.3">
      <c r="A41" s="190" t="s">
        <v>899</v>
      </c>
      <c r="B41" s="23" t="str">
        <f>IF(Content!$D$6=1,VLOOKUP('Governance and Ethics'!$A41,TranslationData!$A:$AB,'Governance and Ethics'!B$1,FALSE),VLOOKUP('Governance and Ethics'!$A41,TranslationData!$A:$AB,'Governance and Ethics'!B$1+14,FALSE))</f>
        <v>Investment banking</v>
      </c>
      <c r="C41" s="7"/>
      <c r="D41" s="29" t="str">
        <f>IF(Content!$D$6=1,VLOOKUP('Governance and Ethics'!$A41,TranslationData!$A:$AB,'Governance and Ethics'!D$1,FALSE),VLOOKUP('Governance and Ethics'!$A41,TranslationData!$A:$AB,'Governance and Ethics'!D$1+14,FALSE))</f>
        <v>%</v>
      </c>
      <c r="E41" s="72">
        <f>VLOOKUP('Governance and Ethics'!$A41,TranslationData!$A:$AB,'Governance and Ethics'!E$1,FALSE)</f>
        <v>60</v>
      </c>
      <c r="F41" s="72">
        <f>VLOOKUP('Governance and Ethics'!$A41,TranslationData!$A:$AB,'Governance and Ethics'!F$1,FALSE)</f>
        <v>22</v>
      </c>
      <c r="G41" s="35">
        <f>VLOOKUP('Governance and Ethics'!$A41,TranslationData!$A:$AB,'Governance and Ethics'!G$1,FALSE)</f>
        <v>22</v>
      </c>
      <c r="H41" s="72">
        <f>VLOOKUP('Governance and Ethics'!$A41,TranslationData!$A:$AB,'Governance and Ethics'!H$1,FALSE)</f>
        <v>100</v>
      </c>
      <c r="I41" s="274">
        <f>VLOOKUP('Governance and Ethics'!$A41,TranslationData!$A:$AB,'Governance and Ethics'!I$1,FALSE)</f>
        <v>33</v>
      </c>
      <c r="J41" s="274">
        <f>VLOOKUP('Governance and Ethics'!$A41,TranslationData!$A:$AB,'Governance and Ethics'!J$1,FALSE)</f>
        <v>43</v>
      </c>
      <c r="K41" s="379">
        <v>80</v>
      </c>
      <c r="L41" s="24"/>
      <c r="M41" s="24"/>
      <c r="BF41" s="7"/>
    </row>
    <row r="42" spans="1:58" ht="11.25" customHeight="1" x14ac:dyDescent="0.3">
      <c r="A42" s="190" t="s">
        <v>900</v>
      </c>
      <c r="B42" s="23" t="str">
        <f>IF(Content!$D$6=1,VLOOKUP('Governance and Ethics'!$A42,TranslationData!$A:$AB,'Governance and Ethics'!B$1,FALSE),VLOOKUP('Governance and Ethics'!$A42,TranslationData!$A:$AB,'Governance and Ethics'!B$1+14,FALSE))</f>
        <v>Law and governance</v>
      </c>
      <c r="C42" s="7"/>
      <c r="D42" s="29" t="str">
        <f>IF(Content!$D$6=1,VLOOKUP('Governance and Ethics'!$A42,TranslationData!$A:$AB,'Governance and Ethics'!D$1,FALSE),VLOOKUP('Governance and Ethics'!$A42,TranslationData!$A:$AB,'Governance and Ethics'!D$1+14,FALSE))</f>
        <v>%</v>
      </c>
      <c r="E42" s="72">
        <f>VLOOKUP('Governance and Ethics'!$A42,TranslationData!$A:$AB,'Governance and Ethics'!E$1,FALSE)</f>
        <v>40</v>
      </c>
      <c r="F42" s="72">
        <f>VLOOKUP('Governance and Ethics'!$A42,TranslationData!$A:$AB,'Governance and Ethics'!F$1,FALSE)</f>
        <v>56.000000000000007</v>
      </c>
      <c r="G42" s="35">
        <f>VLOOKUP('Governance and Ethics'!$A42,TranslationData!$A:$AB,'Governance and Ethics'!G$1,FALSE)</f>
        <v>56.000000000000007</v>
      </c>
      <c r="H42" s="72">
        <f>VLOOKUP('Governance and Ethics'!$A42,TranslationData!$A:$AB,'Governance and Ethics'!H$1,FALSE)</f>
        <v>88</v>
      </c>
      <c r="I42" s="72">
        <f>VLOOKUP('Governance and Ethics'!$A42,TranslationData!$A:$AB,'Governance and Ethics'!I$1,FALSE)</f>
        <v>88</v>
      </c>
      <c r="J42" s="72">
        <f>VLOOKUP('Governance and Ethics'!$A42,TranslationData!$A:$AB,'Governance and Ethics'!J$1,FALSE)</f>
        <v>86</v>
      </c>
      <c r="K42" s="379">
        <v>86</v>
      </c>
      <c r="L42" s="24"/>
      <c r="M42" s="24"/>
      <c r="BF42" s="7"/>
    </row>
    <row r="43" spans="1:58" ht="11.25" customHeight="1" x14ac:dyDescent="0.3">
      <c r="A43" s="190"/>
      <c r="B43" s="22"/>
      <c r="C43" s="7"/>
      <c r="D43" s="29"/>
      <c r="E43" s="29"/>
      <c r="F43" s="29"/>
      <c r="K43" s="379"/>
      <c r="BF43" s="7"/>
    </row>
    <row r="44" spans="1:58" ht="11.25" customHeight="1" x14ac:dyDescent="0.3">
      <c r="A44" s="190" t="s">
        <v>901</v>
      </c>
      <c r="B44" s="27" t="str">
        <f>IF(Content!$D$6=1,VLOOKUP('Governance and Ethics'!$A44,TranslationData!$A:$AB,'Governance and Ethics'!B$1,FALSE),VLOOKUP('Governance and Ethics'!$A44,TranslationData!$A:$AB,'Governance and Ethics'!B$1+14,FALSE))</f>
        <v>Remuneration</v>
      </c>
      <c r="C44" s="28"/>
      <c r="D44" s="33"/>
      <c r="E44" s="28"/>
      <c r="F44" s="28"/>
      <c r="G44" s="28"/>
      <c r="H44" s="28"/>
      <c r="I44" s="131"/>
      <c r="J44" s="338"/>
      <c r="K44" s="414" t="s">
        <v>2013</v>
      </c>
      <c r="BF44" s="7"/>
    </row>
    <row r="45" spans="1:58" ht="11.25" customHeight="1" x14ac:dyDescent="0.3">
      <c r="A45" s="190" t="s">
        <v>902</v>
      </c>
      <c r="B45" s="23" t="str">
        <f>IF(Content!$D$6=1,VLOOKUP('Governance and Ethics'!$A45,TranslationData!$A:$AB,'Governance and Ethics'!B$1,FALSE),VLOOKUP('Governance and Ethics'!$A45,TranslationData!$A:$AB,'Governance and Ethics'!B$1+14,FALSE))</f>
        <v>Group CEO total remuneration</v>
      </c>
      <c r="C45" s="7"/>
      <c r="D45" s="29" t="str">
        <f>IF(Content!$D$6=1,VLOOKUP('Governance and Ethics'!$A45,TranslationData!$A:$AB,'Governance and Ethics'!D$1,FALSE),VLOOKUP('Governance and Ethics'!$A45,TranslationData!$A:$AB,'Governance and Ethics'!D$1+14,FALSE))</f>
        <v>$</v>
      </c>
      <c r="E45" s="73">
        <f>VLOOKUP('Governance and Ethics'!$A45,TranslationData!$A:$AB,'Governance and Ethics'!E$1,FALSE)</f>
        <v>920868</v>
      </c>
      <c r="F45" s="73">
        <f>VLOOKUP('Governance and Ethics'!$A45,TranslationData!$A:$AB,'Governance and Ethics'!F$1,FALSE)</f>
        <v>1765488</v>
      </c>
      <c r="G45" s="18">
        <f>VLOOKUP('Governance and Ethics'!$A45,TranslationData!$A:$AB,'Governance and Ethics'!G$1,FALSE)</f>
        <v>1802498</v>
      </c>
      <c r="H45" s="18">
        <f>VLOOKUP('Governance and Ethics'!$A45,TranslationData!$A:$AB,'Governance and Ethics'!H$1,FALSE)</f>
        <v>1151437</v>
      </c>
      <c r="I45" s="115">
        <f>VLOOKUP('Governance and Ethics'!$A45,TranslationData!$A:$AB,'Governance and Ethics'!I$1,FALSE)</f>
        <v>921709</v>
      </c>
      <c r="J45" s="115">
        <f>VLOOKUP('Governance and Ethics'!$A45,TranslationData!$A:$AB,'Governance and Ethics'!J$1,FALSE)</f>
        <v>1006946</v>
      </c>
      <c r="K45" s="402" t="s">
        <v>70</v>
      </c>
      <c r="BF45" s="7"/>
    </row>
    <row r="46" spans="1:58" x14ac:dyDescent="0.3">
      <c r="A46" s="190" t="s">
        <v>903</v>
      </c>
      <c r="B46" s="141" t="str">
        <f>IF(Content!$D$6=1,VLOOKUP('Governance and Ethics'!$A46,TranslationData!$A:$AB,'Governance and Ethics'!B$1,FALSE),VLOOKUP('Governance and Ethics'!$A46,TranslationData!$A:$AB,'Governance and Ethics'!B$1+14,FALSE))</f>
        <v>Total non-executive Directors fees</v>
      </c>
      <c r="C46" s="7"/>
      <c r="D46" s="29" t="str">
        <f>IF(Content!$D$6=1,VLOOKUP('Governance and Ethics'!$A46,TranslationData!$A:$AB,'Governance and Ethics'!D$1,FALSE),VLOOKUP('Governance and Ethics'!$A46,TranslationData!$A:$AB,'Governance and Ethics'!D$1+14,FALSE))</f>
        <v>$</v>
      </c>
      <c r="E46" s="73">
        <f>VLOOKUP('Governance and Ethics'!$A46,TranslationData!$A:$AB,'Governance and Ethics'!E$1,FALSE)</f>
        <v>1260523</v>
      </c>
      <c r="F46" s="73">
        <f>VLOOKUP('Governance and Ethics'!$A46,TranslationData!$A:$AB,'Governance and Ethics'!F$1,FALSE)</f>
        <v>1580091</v>
      </c>
      <c r="G46" s="18">
        <f>VLOOKUP('Governance and Ethics'!$A46,TranslationData!$A:$AB,'Governance and Ethics'!G$1,FALSE)</f>
        <v>1605797</v>
      </c>
      <c r="H46" s="18">
        <f>VLOOKUP('Governance and Ethics'!$A46,TranslationData!$A:$AB,'Governance and Ethics'!H$1,FALSE)</f>
        <v>1688902</v>
      </c>
      <c r="I46" s="115">
        <f>VLOOKUP('Governance and Ethics'!$A46,TranslationData!$A:$AB,'Governance and Ethics'!I$1,FALSE)</f>
        <v>1822551</v>
      </c>
      <c r="J46" s="115">
        <f>VLOOKUP('Governance and Ethics'!$A46,TranslationData!$A:$AB,'Governance and Ethics'!J$1,FALSE)</f>
        <v>1637098</v>
      </c>
      <c r="K46" s="402" t="s">
        <v>70</v>
      </c>
      <c r="BF46" s="7"/>
    </row>
    <row r="47" spans="1:58" x14ac:dyDescent="0.3">
      <c r="A47" s="190" t="s">
        <v>904</v>
      </c>
      <c r="B47" s="201" t="str">
        <f>IF(Content!$D$6=1,VLOOKUP('Governance and Ethics'!$A47,TranslationData!$A:$AB,'Governance and Ethics'!B$1,FALSE),VLOOKUP('Governance and Ethics'!$A47,TranslationData!$A:$AB,'Governance and Ethics'!B$1+14,FALSE))</f>
        <v xml:space="preserve">Pay Ratio: CEO to median employee pay  </v>
      </c>
      <c r="C47" s="7"/>
      <c r="D47" s="165" t="str">
        <f>IF(Content!$D$6=1,VLOOKUP('Governance and Ethics'!$A47,TranslationData!$A:$AB,'Governance and Ethics'!D$1,FALSE),VLOOKUP('Governance and Ethics'!$A47,TranslationData!$A:$AB,'Governance and Ethics'!D$1+14,FALSE))</f>
        <v>ratio</v>
      </c>
      <c r="E47" s="235" t="str">
        <f>VLOOKUP('Governance and Ethics'!$A47,TranslationData!$A:$AB,'Governance and Ethics'!E$1,FALSE)</f>
        <v>40:1</v>
      </c>
      <c r="F47" s="235" t="str">
        <f>VLOOKUP('Governance and Ethics'!$A47,TranslationData!$A:$AB,'Governance and Ethics'!F$1,FALSE)</f>
        <v>83:1</v>
      </c>
      <c r="G47" s="164" t="str">
        <f>VLOOKUP('Governance and Ethics'!$A47,TranslationData!$A:$AB,'Governance and Ethics'!G$1,FALSE)</f>
        <v xml:space="preserve"> 75:1</v>
      </c>
      <c r="H47" s="164" t="str">
        <f>VLOOKUP('Governance and Ethics'!$A47,TranslationData!$A:$AB,'Governance and Ethics'!H$1,FALSE)</f>
        <v xml:space="preserve"> 43:1</v>
      </c>
      <c r="I47" s="164" t="str">
        <f>VLOOKUP('Governance and Ethics'!$A47,TranslationData!$A:$AB,'Governance and Ethics'!I$1,FALSE)</f>
        <v xml:space="preserve"> 36:1</v>
      </c>
      <c r="J47" s="164" t="str">
        <f>VLOOKUP('Governance and Ethics'!$A47,TranslationData!$A:$AB,'Governance and Ethics'!J$1,FALSE)</f>
        <v xml:space="preserve"> 51:1</v>
      </c>
      <c r="K47" s="402" t="s">
        <v>70</v>
      </c>
      <c r="BF47" s="7"/>
    </row>
    <row r="48" spans="1:58" x14ac:dyDescent="0.3">
      <c r="A48" s="190" t="s">
        <v>905</v>
      </c>
      <c r="B48" s="141" t="str">
        <f>IF(Content!$D$6=1,VLOOKUP('Governance and Ethics'!$A48,TranslationData!$A:$AB,'Governance and Ethics'!B$1,FALSE),VLOOKUP('Governance and Ethics'!$A48,TranslationData!$A:$AB,'Governance and Ethics'!B$1+14,FALSE))</f>
        <v>Executive Compensation Linked to ESG</v>
      </c>
      <c r="C48" s="7"/>
      <c r="D48" s="165" t="str">
        <f>IF(Content!$D$6=1,VLOOKUP('Governance and Ethics'!$A48,TranslationData!$A:$AB,'Governance and Ethics'!D$1,FALSE),VLOOKUP('Governance and Ethics'!$A48,TranslationData!$A:$AB,'Governance and Ethics'!D$1+14,FALSE))</f>
        <v xml:space="preserve"> </v>
      </c>
      <c r="E48" s="235" t="str">
        <f>VLOOKUP('Governance and Ethics'!$A48,TranslationData!$A:$AB,'Governance and Ethics'!E$1,FALSE)</f>
        <v>yes</v>
      </c>
      <c r="F48" s="235" t="str">
        <f>VLOOKUP('Governance and Ethics'!$A48,TranslationData!$A:$AB,'Governance and Ethics'!F$1,FALSE)</f>
        <v>yes</v>
      </c>
      <c r="G48" s="164" t="str">
        <f>VLOOKUP('Governance and Ethics'!$A48,TranslationData!$A:$AB,'Governance and Ethics'!G$1,FALSE)</f>
        <v>yes</v>
      </c>
      <c r="H48" s="164" t="str">
        <f>VLOOKUP('Governance and Ethics'!$A48,TranslationData!$A:$AB,'Governance and Ethics'!H$1,FALSE)</f>
        <v>yes</v>
      </c>
      <c r="I48" s="164" t="str">
        <f>VLOOKUP('Governance and Ethics'!$A48,TranslationData!$A:$AB,'Governance and Ethics'!I$1,FALSE)</f>
        <v>yes</v>
      </c>
      <c r="J48" s="164" t="str">
        <f>VLOOKUP('Governance and Ethics'!$A48,TranslationData!$A:$AB,'Governance and Ethics'!J$1,FALSE)</f>
        <v>yes</v>
      </c>
      <c r="K48" s="415" t="s">
        <v>196</v>
      </c>
      <c r="BF48" s="7"/>
    </row>
    <row r="49" spans="1:77" x14ac:dyDescent="0.3">
      <c r="A49" s="190" t="s">
        <v>906</v>
      </c>
      <c r="B49" s="201" t="str">
        <f>IF(Content!$D$6=1,VLOOKUP('Governance and Ethics'!$A49,TranslationData!$A:$AB,'Governance and Ethics'!B$1,FALSE),VLOOKUP('Governance and Ethics'!$A49,TranslationData!$A:$AB,'Governance and Ethics'!B$1+14,FALSE))</f>
        <v>Clawback and malus provision for executive compensation</v>
      </c>
      <c r="C49" s="7"/>
      <c r="D49" s="165" t="str">
        <f>IF(Content!$D$6=1,VLOOKUP('Governance and Ethics'!$A49,TranslationData!$A:$AB,'Governance and Ethics'!D$1,FALSE),VLOOKUP('Governance and Ethics'!$A49,TranslationData!$A:$AB,'Governance and Ethics'!D$1+14,FALSE))</f>
        <v xml:space="preserve"> </v>
      </c>
      <c r="E49" s="235" t="str">
        <f>VLOOKUP('Governance and Ethics'!$A49,TranslationData!$A:$AB,'Governance and Ethics'!E$1,FALSE)</f>
        <v>yes</v>
      </c>
      <c r="F49" s="235" t="str">
        <f>VLOOKUP('Governance and Ethics'!$A49,TranslationData!$A:$AB,'Governance and Ethics'!F$1,FALSE)</f>
        <v>yes</v>
      </c>
      <c r="G49" s="235" t="str">
        <f>VLOOKUP('Governance and Ethics'!$A49,TranslationData!$A:$AB,'Governance and Ethics'!G$1,FALSE)</f>
        <v>yes</v>
      </c>
      <c r="H49" s="164" t="str">
        <f>VLOOKUP('Governance and Ethics'!$A49,TranslationData!$A:$AB,'Governance and Ethics'!H$1,FALSE)</f>
        <v>yes</v>
      </c>
      <c r="I49" s="164" t="str">
        <f>VLOOKUP('Governance and Ethics'!$A49,TranslationData!$A:$AB,'Governance and Ethics'!I$1,FALSE)</f>
        <v>yes</v>
      </c>
      <c r="J49" s="164" t="str">
        <f>VLOOKUP('Governance and Ethics'!$A49,TranslationData!$A:$AB,'Governance and Ethics'!J$1,FALSE)</f>
        <v>yes</v>
      </c>
      <c r="K49" s="415" t="s">
        <v>196</v>
      </c>
      <c r="BF49" s="7"/>
    </row>
    <row r="50" spans="1:77" ht="11.25" customHeight="1" x14ac:dyDescent="0.3">
      <c r="A50" s="190"/>
      <c r="B50" s="22"/>
      <c r="C50" s="7"/>
      <c r="D50" s="29"/>
      <c r="E50" s="29"/>
      <c r="F50" s="29"/>
      <c r="K50" s="379"/>
      <c r="BF50" s="7"/>
    </row>
    <row r="51" spans="1:77" ht="11.25" customHeight="1" x14ac:dyDescent="0.3">
      <c r="A51" s="190" t="s">
        <v>907</v>
      </c>
      <c r="B51" s="27" t="str">
        <f>IF(Content!$D$6=1,VLOOKUP('Governance and Ethics'!$A51,TranslationData!$A:$AB,'Governance and Ethics'!B$1,FALSE),VLOOKUP('Governance and Ethics'!$A51,TranslationData!$A:$AB,'Governance and Ethics'!B$1+14,FALSE))</f>
        <v>Shareholding requirements</v>
      </c>
      <c r="C51" s="28"/>
      <c r="D51" s="33"/>
      <c r="E51" s="28"/>
      <c r="F51" s="28"/>
      <c r="G51" s="28"/>
      <c r="H51" s="28"/>
      <c r="I51" s="131"/>
      <c r="J51" s="338"/>
      <c r="K51" s="391"/>
      <c r="BF51" s="7"/>
    </row>
    <row r="52" spans="1:77" x14ac:dyDescent="0.3">
      <c r="A52" s="190" t="s">
        <v>908</v>
      </c>
      <c r="B52" s="201" t="str">
        <f>IF(Content!$D$6=1,VLOOKUP('Governance and Ethics'!$A52,TranslationData!$A:$AB,'Governance and Ethics'!B$1,FALSE),VLOOKUP('Governance and Ethics'!$A52,TranslationData!$A:$AB,'Governance and Ethics'!B$1+14,FALSE))</f>
        <v xml:space="preserve">Executive minimum shareholding requirement </v>
      </c>
      <c r="C52" s="7"/>
      <c r="D52" s="29" t="str">
        <f>IF(Content!$D$6=1,VLOOKUP('Governance and Ethics'!$A52,TranslationData!$A:$AB,'Governance and Ethics'!D$1,FALSE),VLOOKUP('Governance and Ethics'!$A52,TranslationData!$A:$AB,'Governance and Ethics'!D$1+14,FALSE))</f>
        <v xml:space="preserve"> </v>
      </c>
      <c r="E52" s="235" t="str">
        <f>VLOOKUP('Governance and Ethics'!$A52,TranslationData!$A:$AB,'Governance and Ethics'!E$1,FALSE)</f>
        <v>yes</v>
      </c>
      <c r="F52" s="235" t="str">
        <f>VLOOKUP('Governance and Ethics'!$A52,TranslationData!$A:$AB,'Governance and Ethics'!F$1,FALSE)</f>
        <v>yes</v>
      </c>
      <c r="G52" s="235" t="str">
        <f>VLOOKUP('Governance and Ethics'!$A52,TranslationData!$A:$AB,'Governance and Ethics'!G$1,FALSE)</f>
        <v>yes</v>
      </c>
      <c r="H52" s="164" t="str">
        <f>VLOOKUP('Governance and Ethics'!$A52,TranslationData!$A:$AB,'Governance and Ethics'!H$1,FALSE)</f>
        <v>yes</v>
      </c>
      <c r="I52" s="164" t="str">
        <f>VLOOKUP('Governance and Ethics'!$A52,TranslationData!$A:$AB,'Governance and Ethics'!I$1,FALSE)</f>
        <v>yes</v>
      </c>
      <c r="J52" s="164" t="str">
        <f>VLOOKUP('Governance and Ethics'!$A52,TranslationData!$A:$AB,'Governance and Ethics'!J$1,FALSE)</f>
        <v>yes</v>
      </c>
      <c r="K52" s="415" t="s">
        <v>196</v>
      </c>
      <c r="BF52" s="7"/>
    </row>
    <row r="53" spans="1:77" x14ac:dyDescent="0.3">
      <c r="A53" s="190" t="s">
        <v>909</v>
      </c>
      <c r="B53" s="201" t="str">
        <f>IF(Content!$D$6=1,VLOOKUP('Governance and Ethics'!$A53,TranslationData!$A:$AB,'Governance and Ethics'!B$1,FALSE),VLOOKUP('Governance and Ethics'!$A53,TranslationData!$A:$AB,'Governance and Ethics'!B$1+14,FALSE))</f>
        <v xml:space="preserve">Length of executive post-cessation shareholding requirement </v>
      </c>
      <c r="C53" s="7"/>
      <c r="D53" s="29" t="str">
        <f>IF(Content!$D$6=1,VLOOKUP('Governance and Ethics'!$A53,TranslationData!$A:$AB,'Governance and Ethics'!D$1,FALSE),VLOOKUP('Governance and Ethics'!$A53,TranslationData!$A:$AB,'Governance and Ethics'!D$1+14,FALSE))</f>
        <v xml:space="preserve"> </v>
      </c>
      <c r="E53" s="235" t="str">
        <f>VLOOKUP('Governance and Ethics'!$A53,TranslationData!$A:$AB,'Governance and Ethics'!E$1,FALSE)</f>
        <v>no</v>
      </c>
      <c r="F53" s="235" t="str">
        <f>VLOOKUP('Governance and Ethics'!$A53,TranslationData!$A:$AB,'Governance and Ethics'!F$1,FALSE)</f>
        <v>no</v>
      </c>
      <c r="G53" s="235" t="str">
        <f>VLOOKUP('Governance and Ethics'!$A53,TranslationData!$A:$AB,'Governance and Ethics'!G$1,FALSE)</f>
        <v>no</v>
      </c>
      <c r="H53" s="164" t="str">
        <f>VLOOKUP('Governance and Ethics'!$A53,TranslationData!$A:$AB,'Governance and Ethics'!H$1,FALSE)</f>
        <v>no</v>
      </c>
      <c r="I53" s="164" t="str">
        <f>VLOOKUP('Governance and Ethics'!$A53,TranslationData!$A:$AB,'Governance and Ethics'!I$1,FALSE)</f>
        <v>no</v>
      </c>
      <c r="J53" s="164" t="str">
        <f>VLOOKUP('Governance and Ethics'!$A53,TranslationData!$A:$AB,'Governance and Ethics'!J$1,FALSE)</f>
        <v>no</v>
      </c>
      <c r="K53" s="415" t="s">
        <v>224</v>
      </c>
      <c r="BF53" s="7"/>
    </row>
    <row r="54" spans="1:77" ht="11.25" customHeight="1" x14ac:dyDescent="0.3">
      <c r="A54" s="190"/>
      <c r="B54" s="22"/>
      <c r="C54" s="7"/>
      <c r="D54" s="29"/>
      <c r="E54" s="29"/>
      <c r="F54" s="29"/>
      <c r="K54" s="379"/>
      <c r="BF54" s="7"/>
    </row>
    <row r="55" spans="1:77" s="124" customFormat="1" ht="11.25" customHeight="1" x14ac:dyDescent="0.3">
      <c r="A55" s="190"/>
      <c r="B55" s="48"/>
      <c r="C55" s="48"/>
      <c r="D55" s="49"/>
      <c r="E55" s="50"/>
      <c r="F55" s="50"/>
      <c r="G55" s="50"/>
      <c r="H55" s="115"/>
      <c r="I55" s="115"/>
      <c r="J55" s="115"/>
      <c r="K55" s="416" t="s">
        <v>2015</v>
      </c>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25"/>
      <c r="BG55" s="132"/>
      <c r="BH55" s="132"/>
      <c r="BI55" s="132"/>
      <c r="BJ55" s="132"/>
      <c r="BK55" s="132"/>
      <c r="BL55" s="132"/>
      <c r="BM55" s="132"/>
      <c r="BN55" s="132"/>
      <c r="BO55" s="132"/>
      <c r="BP55" s="132"/>
      <c r="BQ55" s="132"/>
      <c r="BR55" s="132"/>
      <c r="BS55" s="132"/>
      <c r="BT55" s="132"/>
      <c r="BU55" s="132"/>
      <c r="BV55" s="132"/>
      <c r="BW55" s="132"/>
      <c r="BX55" s="132"/>
      <c r="BY55" s="132"/>
    </row>
    <row r="56" spans="1:77" ht="11.25" customHeight="1" x14ac:dyDescent="0.3">
      <c r="A56" s="190" t="s">
        <v>910</v>
      </c>
      <c r="B56" s="27" t="str">
        <f>IF(Content!$D$6=1,VLOOKUP('Governance and Ethics'!$A56,TranslationData!$A:$AB,'Governance and Ethics'!B$1,FALSE),VLOOKUP('Governance and Ethics'!$A56,TranslationData!$A:$AB,'Governance and Ethics'!B$1+14,FALSE))</f>
        <v>Business ethics</v>
      </c>
      <c r="C56" s="28"/>
      <c r="D56" s="33"/>
      <c r="E56" s="28"/>
      <c r="F56" s="28"/>
      <c r="G56" s="28"/>
      <c r="H56" s="28"/>
      <c r="I56" s="131"/>
      <c r="J56" s="338"/>
      <c r="K56" s="414" t="s">
        <v>2018</v>
      </c>
      <c r="BF56" s="7"/>
    </row>
    <row r="57" spans="1:77" ht="11.25" customHeight="1" x14ac:dyDescent="0.3">
      <c r="A57" s="190" t="s">
        <v>911</v>
      </c>
      <c r="B57" s="23" t="str">
        <f>IF(Content!$D$6=1,VLOOKUP('Governance and Ethics'!$A57,TranslationData!$A:$AB,'Governance and Ethics'!B$1,FALSE),VLOOKUP('Governance and Ethics'!$A57,TranslationData!$A:$AB,'Governance and Ethics'!B$1+14,FALSE))</f>
        <v>Code of conduct violations</v>
      </c>
      <c r="C57" s="7"/>
      <c r="D57" s="29" t="str">
        <f>IF(Content!$D$6=1,VLOOKUP('Governance and Ethics'!$A57,TranslationData!$A:$AB,'Governance and Ethics'!D$1,FALSE),VLOOKUP('Governance and Ethics'!$A57,TranslationData!$A:$AB,'Governance and Ethics'!D$1+14,FALSE))</f>
        <v>number</v>
      </c>
      <c r="E57" s="73" t="str">
        <f>VLOOKUP('Governance and Ethics'!$A57,TranslationData!$A:$AB,'Governance and Ethics'!E$1,FALSE)</f>
        <v>N/A</v>
      </c>
      <c r="F57" s="73" t="str">
        <f>VLOOKUP('Governance and Ethics'!$A57,TranslationData!$A:$AB,'Governance and Ethics'!F$1,FALSE)</f>
        <v>N/A</v>
      </c>
      <c r="G57" s="18" t="str">
        <f>VLOOKUP('Governance and Ethics'!$A57,TranslationData!$A:$AB,'Governance and Ethics'!G$1,FALSE)</f>
        <v>N/A</v>
      </c>
      <c r="H57" s="18" t="str">
        <f>VLOOKUP('Governance and Ethics'!$A57,TranslationData!$A:$AB,'Governance and Ethics'!H$1,FALSE)</f>
        <v>N/A</v>
      </c>
      <c r="I57" s="73" t="str">
        <f>VLOOKUP('Governance and Ethics'!$A57,TranslationData!$A:$AB,'Governance and Ethics'!I$1,FALSE)</f>
        <v>N/A</v>
      </c>
      <c r="J57" s="73">
        <f>VLOOKUP('Governance and Ethics'!$A57,TranslationData!$A:$AB,'Governance and Ethics'!J$1,FALSE)</f>
        <v>213</v>
      </c>
      <c r="K57" s="379" t="s">
        <v>70</v>
      </c>
      <c r="BF57" s="7"/>
    </row>
    <row r="58" spans="1:77" ht="11.25" customHeight="1" x14ac:dyDescent="0.3">
      <c r="A58" s="190" t="s">
        <v>912</v>
      </c>
      <c r="B58" s="23" t="str">
        <f>IF(Content!$D$6=1,VLOOKUP('Governance and Ethics'!$A58,TranslationData!$A:$AB,'Governance and Ethics'!B$1,FALSE),VLOOKUP('Governance and Ethics'!$A58,TranslationData!$A:$AB,'Governance and Ethics'!B$1+14,FALSE))</f>
        <v>Cases of corruption³</v>
      </c>
      <c r="C58" s="7"/>
      <c r="D58" s="29" t="str">
        <f>IF(Content!$D$6=1,VLOOKUP('Governance and Ethics'!$A58,TranslationData!$A:$AB,'Governance and Ethics'!D$1,FALSE),VLOOKUP('Governance and Ethics'!$A58,TranslationData!$A:$AB,'Governance and Ethics'!D$1+14,FALSE))</f>
        <v>number</v>
      </c>
      <c r="E58" s="73" t="str">
        <f>VLOOKUP('Governance and Ethics'!$A58,TranslationData!$A:$AB,'Governance and Ethics'!E$1,FALSE)</f>
        <v>N/A</v>
      </c>
      <c r="F58" s="73" t="str">
        <f>VLOOKUP('Governance and Ethics'!$A58,TranslationData!$A:$AB,'Governance and Ethics'!F$1,FALSE)</f>
        <v>N/A</v>
      </c>
      <c r="G58" s="18" t="str">
        <f>VLOOKUP('Governance and Ethics'!$A58,TranslationData!$A:$AB,'Governance and Ethics'!G$1,FALSE)</f>
        <v>N/A</v>
      </c>
      <c r="H58" s="18">
        <f>VLOOKUP('Governance and Ethics'!$A58,TranslationData!$A:$AB,'Governance and Ethics'!H$1,FALSE)</f>
        <v>3</v>
      </c>
      <c r="I58" s="115">
        <f>VLOOKUP('Governance and Ethics'!$A58,TranslationData!$A:$AB,'Governance and Ethics'!I$1,FALSE)</f>
        <v>3</v>
      </c>
      <c r="J58" s="115">
        <f>VLOOKUP('Governance and Ethics'!$A58,TranslationData!$A:$AB,'Governance and Ethics'!J$1,FALSE)</f>
        <v>2</v>
      </c>
      <c r="K58" s="379" t="s">
        <v>70</v>
      </c>
      <c r="BF58" s="7"/>
    </row>
    <row r="59" spans="1:77" ht="11.25" customHeight="1" x14ac:dyDescent="0.3">
      <c r="A59" s="190" t="s">
        <v>913</v>
      </c>
      <c r="B59" s="23" t="str">
        <f>IF(Content!$D$6=1,VLOOKUP('Governance and Ethics'!$A59,TranslationData!$A:$AB,'Governance and Ethics'!B$1,FALSE),VLOOKUP('Governance and Ethics'!$A59,TranslationData!$A:$AB,'Governance and Ethics'!B$1+14,FALSE))</f>
        <v>Prevented loss</v>
      </c>
      <c r="C59" s="7"/>
      <c r="D59" s="29" t="str">
        <f>IF(Content!$D$6=1,VLOOKUP('Governance and Ethics'!$A59,TranslationData!$A:$AB,'Governance and Ethics'!D$1,FALSE),VLOOKUP('Governance and Ethics'!$A59,TranslationData!$A:$AB,'Governance and Ethics'!D$1+14,FALSE))</f>
        <v>$ thousand</v>
      </c>
      <c r="E59" s="73" t="str">
        <f>VLOOKUP('Governance and Ethics'!$A59,TranslationData!$A:$AB,'Governance and Ethics'!E$1,FALSE)</f>
        <v>N/A</v>
      </c>
      <c r="F59" s="73" t="str">
        <f>VLOOKUP('Governance and Ethics'!$A59,TranslationData!$A:$AB,'Governance and Ethics'!F$1,FALSE)</f>
        <v>N/A</v>
      </c>
      <c r="G59" s="18" t="str">
        <f>VLOOKUP('Governance and Ethics'!$A59,TranslationData!$A:$AB,'Governance and Ethics'!G$1,FALSE)</f>
        <v>N/A</v>
      </c>
      <c r="H59" s="18">
        <f>VLOOKUP('Governance and Ethics'!$A59,TranslationData!$A:$AB,'Governance and Ethics'!H$1,FALSE)</f>
        <v>0</v>
      </c>
      <c r="I59" s="115">
        <f>VLOOKUP('Governance and Ethics'!$A59,TranslationData!$A:$AB,'Governance and Ethics'!I$1,FALSE)</f>
        <v>0</v>
      </c>
      <c r="J59" s="115">
        <f>VLOOKUP('Governance and Ethics'!$A59,TranslationData!$A:$AB,'Governance and Ethics'!J$1,FALSE)</f>
        <v>0</v>
      </c>
      <c r="K59" s="379" t="s">
        <v>70</v>
      </c>
      <c r="BF59" s="7"/>
    </row>
    <row r="60" spans="1:77" ht="11.25" customHeight="1" x14ac:dyDescent="0.3">
      <c r="A60" s="190"/>
      <c r="B60" s="22"/>
      <c r="C60" s="7"/>
      <c r="D60" s="29"/>
      <c r="E60" s="29"/>
      <c r="F60" s="29"/>
      <c r="K60" s="379"/>
      <c r="BF60" s="7"/>
    </row>
    <row r="61" spans="1:77" s="124" customFormat="1" ht="11.25" customHeight="1" x14ac:dyDescent="0.3">
      <c r="A61" s="190"/>
      <c r="B61" s="48"/>
      <c r="C61" s="48"/>
      <c r="D61" s="49"/>
      <c r="E61" s="50"/>
      <c r="F61" s="50"/>
      <c r="G61" s="50"/>
      <c r="H61" s="115"/>
      <c r="I61" s="115"/>
      <c r="J61" s="115"/>
      <c r="K61" s="416" t="s">
        <v>2016</v>
      </c>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25"/>
      <c r="BG61" s="132"/>
      <c r="BH61" s="132"/>
      <c r="BI61" s="132"/>
      <c r="BJ61" s="132"/>
      <c r="BK61" s="132"/>
      <c r="BL61" s="132"/>
      <c r="BM61" s="132"/>
      <c r="BN61" s="132"/>
      <c r="BO61" s="132"/>
      <c r="BP61" s="132"/>
      <c r="BQ61" s="132"/>
      <c r="BR61" s="132"/>
      <c r="BS61" s="132"/>
      <c r="BT61" s="132"/>
      <c r="BU61" s="132"/>
      <c r="BV61" s="132"/>
      <c r="BW61" s="132"/>
      <c r="BX61" s="132"/>
      <c r="BY61" s="132"/>
    </row>
    <row r="62" spans="1:77" ht="11.25" customHeight="1" x14ac:dyDescent="0.3">
      <c r="A62" s="190" t="s">
        <v>916</v>
      </c>
      <c r="B62" s="27" t="str">
        <f>IF(Content!$D$6=1,VLOOKUP('Governance and Ethics'!$A62,TranslationData!$A:$AB,'Governance and Ethics'!B$1,FALSE),VLOOKUP('Governance and Ethics'!$A62,TranslationData!$A:$AB,'Governance and Ethics'!B$1+14,FALSE))</f>
        <v>Compliance and product responsibility</v>
      </c>
      <c r="C62" s="28"/>
      <c r="D62" s="33"/>
      <c r="E62" s="28"/>
      <c r="F62" s="28"/>
      <c r="G62" s="28"/>
      <c r="H62" s="28"/>
      <c r="I62" s="131"/>
      <c r="J62" s="338"/>
      <c r="K62" s="414" t="s">
        <v>2017</v>
      </c>
      <c r="BF62" s="7"/>
    </row>
    <row r="63" spans="1:77" s="124" customFormat="1" ht="11.25" customHeight="1" x14ac:dyDescent="0.3">
      <c r="A63" s="190" t="s">
        <v>926</v>
      </c>
      <c r="B63" s="264" t="str">
        <f>IF(Content!$D$6=1,VLOOKUP('Governance and Ethics'!$A63,TranslationData!$A:$AB,'Governance and Ethics'!B$1,FALSE),VLOOKUP('Governance and Ethics'!$A63,TranslationData!$A:$AB,'Governance and Ethics'!B$1+14,FALSE))</f>
        <v>Signficant fines</v>
      </c>
      <c r="C63" s="125"/>
      <c r="D63" s="29" t="str">
        <f>IF(Content!$D$6=1,VLOOKUP('Governance and Ethics'!$A63,TranslationData!$A:$AB,'Governance and Ethics'!D$1,FALSE),VLOOKUP('Governance and Ethics'!$A63,TranslationData!$A:$AB,'Governance and Ethics'!D$1+14,FALSE))</f>
        <v>$ thousand</v>
      </c>
      <c r="E63" s="73">
        <f>VLOOKUP('Governance and Ethics'!$A63,TranslationData!$A:$AB,'Governance and Ethics'!E$1,FALSE)</f>
        <v>0</v>
      </c>
      <c r="F63" s="73">
        <f>VLOOKUP('Governance and Ethics'!$A63,TranslationData!$A:$AB,'Governance and Ethics'!F$1,FALSE)</f>
        <v>0</v>
      </c>
      <c r="G63" s="115">
        <f>VLOOKUP('Governance and Ethics'!$A63,TranslationData!$A:$AB,'Governance and Ethics'!G$1,FALSE)</f>
        <v>0</v>
      </c>
      <c r="H63" s="115">
        <f>VLOOKUP('Governance and Ethics'!$A63,TranslationData!$A:$AB,'Governance and Ethics'!H$1,FALSE)</f>
        <v>0</v>
      </c>
      <c r="I63" s="115">
        <f>VLOOKUP('Governance and Ethics'!$A63,TranslationData!$A:$AB,'Governance and Ethics'!I$1,FALSE)</f>
        <v>0</v>
      </c>
      <c r="J63" s="115">
        <f>VLOOKUP('Governance and Ethics'!$A63,TranslationData!$A:$AB,'Governance and Ethics'!J$1,FALSE)</f>
        <v>0</v>
      </c>
      <c r="K63" s="386" t="s">
        <v>70</v>
      </c>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25"/>
      <c r="BG63" s="132"/>
      <c r="BH63" s="132"/>
      <c r="BI63" s="132"/>
      <c r="BJ63" s="132"/>
      <c r="BK63" s="132"/>
      <c r="BL63" s="132"/>
      <c r="BM63" s="132"/>
      <c r="BN63" s="132"/>
      <c r="BO63" s="132"/>
      <c r="BP63" s="132"/>
      <c r="BQ63" s="132"/>
      <c r="BR63" s="132"/>
      <c r="BS63" s="132"/>
      <c r="BT63" s="132"/>
      <c r="BU63" s="132"/>
      <c r="BV63" s="132"/>
      <c r="BW63" s="132"/>
      <c r="BX63" s="132"/>
      <c r="BY63" s="132"/>
    </row>
    <row r="64" spans="1:77" s="124" customFormat="1" ht="11.25" customHeight="1" x14ac:dyDescent="0.3">
      <c r="A64" s="190" t="s">
        <v>927</v>
      </c>
      <c r="B64" s="264" t="str">
        <f>IF(Content!$D$6=1,VLOOKUP('Governance and Ethics'!$A64,TranslationData!$A:$AB,'Governance and Ethics'!B$1,FALSE),VLOOKUP('Governance and Ethics'!$A64,TranslationData!$A:$AB,'Governance and Ethics'!B$1+14,FALSE))</f>
        <v>Non-monetary sanctions</v>
      </c>
      <c r="C64" s="125"/>
      <c r="D64" s="29" t="str">
        <f>IF(Content!$D$6=1,VLOOKUP('Governance and Ethics'!$A64,TranslationData!$A:$AB,'Governance and Ethics'!D$1,FALSE),VLOOKUP('Governance and Ethics'!$A64,TranslationData!$A:$AB,'Governance and Ethics'!D$1+14,FALSE))</f>
        <v>$ thousand</v>
      </c>
      <c r="E64" s="73">
        <f>VLOOKUP('Governance and Ethics'!$A64,TranslationData!$A:$AB,'Governance and Ethics'!E$1,FALSE)</f>
        <v>0</v>
      </c>
      <c r="F64" s="73">
        <f>VLOOKUP('Governance and Ethics'!$A64,TranslationData!$A:$AB,'Governance and Ethics'!F$1,FALSE)</f>
        <v>0</v>
      </c>
      <c r="G64" s="115">
        <f>VLOOKUP('Governance and Ethics'!$A64,TranslationData!$A:$AB,'Governance and Ethics'!G$1,FALSE)</f>
        <v>0</v>
      </c>
      <c r="H64" s="115">
        <f>VLOOKUP('Governance and Ethics'!$A64,TranslationData!$A:$AB,'Governance and Ethics'!H$1,FALSE)</f>
        <v>0</v>
      </c>
      <c r="I64" s="115">
        <f>VLOOKUP('Governance and Ethics'!$A64,TranslationData!$A:$AB,'Governance and Ethics'!I$1,FALSE)</f>
        <v>0</v>
      </c>
      <c r="J64" s="115">
        <f>VLOOKUP('Governance and Ethics'!$A64,TranslationData!$A:$AB,'Governance and Ethics'!J$1,FALSE)</f>
        <v>0</v>
      </c>
      <c r="K64" s="386" t="s">
        <v>70</v>
      </c>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25"/>
      <c r="BG64" s="132"/>
      <c r="BH64" s="132"/>
      <c r="BI64" s="132"/>
      <c r="BJ64" s="132"/>
      <c r="BK64" s="132"/>
      <c r="BL64" s="132"/>
      <c r="BM64" s="132"/>
      <c r="BN64" s="132"/>
      <c r="BO64" s="132"/>
      <c r="BP64" s="132"/>
      <c r="BQ64" s="132"/>
      <c r="BR64" s="132"/>
      <c r="BS64" s="132"/>
      <c r="BT64" s="132"/>
      <c r="BU64" s="132"/>
      <c r="BV64" s="132"/>
      <c r="BW64" s="132"/>
      <c r="BX64" s="132"/>
      <c r="BY64" s="132"/>
    </row>
    <row r="65" spans="1:77" s="124" customFormat="1" ht="11.25" customHeight="1" x14ac:dyDescent="0.3">
      <c r="A65" s="190" t="s">
        <v>928</v>
      </c>
      <c r="B65" s="264" t="str">
        <f>IF(Content!$D$6=1,VLOOKUP('Governance and Ethics'!$A65,TranslationData!$A:$AB,'Governance and Ethics'!B$1,FALSE),VLOOKUP('Governance and Ethics'!$A65,TranslationData!$A:$AB,'Governance and Ethics'!B$1+14,FALSE))</f>
        <v>Cases brought</v>
      </c>
      <c r="C65" s="125"/>
      <c r="D65" s="29" t="str">
        <f>IF(Content!$D$6=1,VLOOKUP('Governance and Ethics'!$A65,TranslationData!$A:$AB,'Governance and Ethics'!D$1,FALSE),VLOOKUP('Governance and Ethics'!$A65,TranslationData!$A:$AB,'Governance and Ethics'!D$1+14,FALSE))</f>
        <v>number</v>
      </c>
      <c r="E65" s="73">
        <f>VLOOKUP('Governance and Ethics'!$A65,TranslationData!$A:$AB,'Governance and Ethics'!E$1,FALSE)</f>
        <v>0</v>
      </c>
      <c r="F65" s="73">
        <f>VLOOKUP('Governance and Ethics'!$A65,TranslationData!$A:$AB,'Governance and Ethics'!F$1,FALSE)</f>
        <v>0</v>
      </c>
      <c r="G65" s="115">
        <f>VLOOKUP('Governance and Ethics'!$A65,TranslationData!$A:$AB,'Governance and Ethics'!G$1,FALSE)</f>
        <v>0</v>
      </c>
      <c r="H65" s="115">
        <f>VLOOKUP('Governance and Ethics'!$A65,TranslationData!$A:$AB,'Governance and Ethics'!H$1,FALSE)</f>
        <v>0</v>
      </c>
      <c r="I65" s="115">
        <f>VLOOKUP('Governance and Ethics'!$A65,TranslationData!$A:$AB,'Governance and Ethics'!I$1,FALSE)</f>
        <v>0</v>
      </c>
      <c r="J65" s="115">
        <f>VLOOKUP('Governance and Ethics'!$A65,TranslationData!$A:$AB,'Governance and Ethics'!J$1,FALSE)</f>
        <v>0</v>
      </c>
      <c r="K65" s="386" t="s">
        <v>70</v>
      </c>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25"/>
      <c r="BG65" s="132"/>
      <c r="BH65" s="132"/>
      <c r="BI65" s="132"/>
      <c r="BJ65" s="132"/>
      <c r="BK65" s="132"/>
      <c r="BL65" s="132"/>
      <c r="BM65" s="132"/>
      <c r="BN65" s="132"/>
      <c r="BO65" s="132"/>
      <c r="BP65" s="132"/>
      <c r="BQ65" s="132"/>
      <c r="BR65" s="132"/>
      <c r="BS65" s="132"/>
      <c r="BT65" s="132"/>
      <c r="BU65" s="132"/>
      <c r="BV65" s="132"/>
      <c r="BW65" s="132"/>
      <c r="BX65" s="132"/>
      <c r="BY65" s="132"/>
    </row>
    <row r="66" spans="1:77" s="124" customFormat="1" x14ac:dyDescent="0.3">
      <c r="A66" s="190" t="s">
        <v>929</v>
      </c>
      <c r="B66" s="223" t="str">
        <f>IF(Content!$D$6=1,VLOOKUP('Governance and Ethics'!$A66,TranslationData!$A:$AB,'Governance and Ethics'!B$1,FALSE),VLOOKUP('Governance and Ethics'!$A66,TranslationData!$A:$AB,'Governance and Ethics'!B$1+14,FALSE))</f>
        <v>Environmental fines</v>
      </c>
      <c r="C66" s="125"/>
      <c r="D66" s="165" t="str">
        <f>IF(Content!$D$6=1,VLOOKUP('Governance and Ethics'!$A66,TranslationData!$A:$AB,'Governance and Ethics'!D$1,FALSE),VLOOKUP('Governance and Ethics'!$A66,TranslationData!$A:$AB,'Governance and Ethics'!D$1+14,FALSE))</f>
        <v>$ thousand</v>
      </c>
      <c r="E66" s="221">
        <f>VLOOKUP('Governance and Ethics'!$A66,TranslationData!$A:$AB,'Governance and Ethics'!E$1,FALSE)</f>
        <v>0.7</v>
      </c>
      <c r="F66" s="221">
        <f>VLOOKUP('Governance and Ethics'!$A66,TranslationData!$A:$AB,'Governance and Ethics'!F$1,FALSE)</f>
        <v>0.3</v>
      </c>
      <c r="G66" s="164">
        <f>VLOOKUP('Governance and Ethics'!$A66,TranslationData!$A:$AB,'Governance and Ethics'!G$1,FALSE)</f>
        <v>0</v>
      </c>
      <c r="H66" s="222">
        <f>VLOOKUP('Governance and Ethics'!$A66,TranslationData!$A:$AB,'Governance and Ethics'!H$1,FALSE)</f>
        <v>5.6</v>
      </c>
      <c r="I66" s="220">
        <f>VLOOKUP('Governance and Ethics'!$A66,TranslationData!$A:$AB,'Governance and Ethics'!I$1,FALSE)</f>
        <v>0</v>
      </c>
      <c r="J66" s="220">
        <f>VLOOKUP('Governance and Ethics'!$A66,TranslationData!$A:$AB,'Governance and Ethics'!J$1,FALSE)</f>
        <v>0</v>
      </c>
      <c r="K66" s="386" t="s">
        <v>70</v>
      </c>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25"/>
      <c r="BG66" s="132"/>
      <c r="BH66" s="132"/>
      <c r="BI66" s="132"/>
      <c r="BJ66" s="132"/>
      <c r="BK66" s="132"/>
      <c r="BL66" s="132"/>
      <c r="BM66" s="132"/>
      <c r="BN66" s="132"/>
      <c r="BO66" s="132"/>
      <c r="BP66" s="132"/>
      <c r="BQ66" s="132"/>
      <c r="BR66" s="132"/>
      <c r="BS66" s="132"/>
      <c r="BT66" s="132"/>
      <c r="BU66" s="132"/>
      <c r="BV66" s="132"/>
      <c r="BW66" s="132"/>
      <c r="BX66" s="132"/>
      <c r="BY66" s="132"/>
    </row>
    <row r="67" spans="1:77" s="124" customFormat="1" ht="21.6" x14ac:dyDescent="0.3">
      <c r="A67" s="190" t="s">
        <v>930</v>
      </c>
      <c r="B67" s="223" t="str">
        <f>IF(Content!$D$6=1,VLOOKUP('Governance and Ethics'!$A67,TranslationData!$A:$AB,'Governance and Ethics'!B$1,FALSE),VLOOKUP('Governance and Ethics'!$A67,TranslationData!$A:$AB,'Governance and Ethics'!B$1+14,FALSE))</f>
        <v>Total number of substantiated complaints regarding breaches of customer privacy and losses of customer data</v>
      </c>
      <c r="C67" s="125"/>
      <c r="D67" s="165" t="str">
        <f>IF(Content!$D$6=1,VLOOKUP('Governance and Ethics'!$A67,TranslationData!$A:$AB,'Governance and Ethics'!D$1,FALSE),VLOOKUP('Governance and Ethics'!$A67,TranslationData!$A:$AB,'Governance and Ethics'!D$1+14,FALSE))</f>
        <v>$ thousand</v>
      </c>
      <c r="E67" s="220">
        <f>VLOOKUP('Governance and Ethics'!$A67,TranslationData!$A:$AB,'Governance and Ethics'!E$1,FALSE)</f>
        <v>0</v>
      </c>
      <c r="F67" s="220">
        <f>VLOOKUP('Governance and Ethics'!$A67,TranslationData!$A:$AB,'Governance and Ethics'!F$1,FALSE)</f>
        <v>0</v>
      </c>
      <c r="G67" s="164">
        <f>VLOOKUP('Governance and Ethics'!$A67,TranslationData!$A:$AB,'Governance and Ethics'!G$1,FALSE)</f>
        <v>0</v>
      </c>
      <c r="H67" s="164">
        <f>VLOOKUP('Governance and Ethics'!$A67,TranslationData!$A:$AB,'Governance and Ethics'!H$1,FALSE)</f>
        <v>0</v>
      </c>
      <c r="I67" s="164">
        <f>VLOOKUP('Governance and Ethics'!$A67,TranslationData!$A:$AB,'Governance and Ethics'!I$1,FALSE)</f>
        <v>0</v>
      </c>
      <c r="J67" s="164">
        <f>VLOOKUP('Governance and Ethics'!$A67,TranslationData!$A:$AB,'Governance and Ethics'!J$1,FALSE)</f>
        <v>0</v>
      </c>
      <c r="K67" s="386" t="s">
        <v>70</v>
      </c>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25"/>
      <c r="BG67" s="132"/>
      <c r="BH67" s="132"/>
      <c r="BI67" s="132"/>
      <c r="BJ67" s="132"/>
      <c r="BK67" s="132"/>
      <c r="BL67" s="132"/>
      <c r="BM67" s="132"/>
      <c r="BN67" s="132"/>
      <c r="BO67" s="132"/>
      <c r="BP67" s="132"/>
      <c r="BQ67" s="132"/>
      <c r="BR67" s="132"/>
      <c r="BS67" s="132"/>
      <c r="BT67" s="132"/>
      <c r="BU67" s="132"/>
      <c r="BV67" s="132"/>
      <c r="BW67" s="132"/>
      <c r="BX67" s="132"/>
      <c r="BY67" s="132"/>
    </row>
    <row r="68" spans="1:77" s="124" customFormat="1" ht="21.6" x14ac:dyDescent="0.3">
      <c r="A68" s="190" t="s">
        <v>931</v>
      </c>
      <c r="B68" s="223" t="str">
        <f>IF(Content!$D$6=1,VLOOKUP('Governance and Ethics'!$A68,TranslationData!$A:$AB,'Governance and Ethics'!B$1,FALSE),VLOOKUP('Governance and Ethics'!$A68,TranslationData!$A:$AB,'Governance and Ethics'!B$1+14,FALSE))</f>
        <v>Monetary value of significant fines for non-compliance with laws and regulations concerning the provision and use of products and services</v>
      </c>
      <c r="C68" s="125"/>
      <c r="D68" s="165" t="str">
        <f>IF(Content!$D$6=1,VLOOKUP('Governance and Ethics'!$A68,TranslationData!$A:$AB,'Governance and Ethics'!D$1,FALSE),VLOOKUP('Governance and Ethics'!$A68,TranslationData!$A:$AB,'Governance and Ethics'!D$1+14,FALSE))</f>
        <v>$ thousand</v>
      </c>
      <c r="E68" s="220">
        <f>VLOOKUP('Governance and Ethics'!$A68,TranslationData!$A:$AB,'Governance and Ethics'!E$1,FALSE)</f>
        <v>0</v>
      </c>
      <c r="F68" s="220">
        <f>VLOOKUP('Governance and Ethics'!$A68,TranslationData!$A:$AB,'Governance and Ethics'!F$1,FALSE)</f>
        <v>0</v>
      </c>
      <c r="G68" s="164">
        <f>VLOOKUP('Governance and Ethics'!$A68,TranslationData!$A:$AB,'Governance and Ethics'!G$1,FALSE)</f>
        <v>0</v>
      </c>
      <c r="H68" s="164">
        <f>VLOOKUP('Governance and Ethics'!$A68,TranslationData!$A:$AB,'Governance and Ethics'!H$1,FALSE)</f>
        <v>0</v>
      </c>
      <c r="I68" s="164">
        <f>VLOOKUP('Governance and Ethics'!$A68,TranslationData!$A:$AB,'Governance and Ethics'!I$1,FALSE)</f>
        <v>0</v>
      </c>
      <c r="J68" s="164">
        <f>VLOOKUP('Governance and Ethics'!$A68,TranslationData!$A:$AB,'Governance and Ethics'!J$1,FALSE)</f>
        <v>0</v>
      </c>
      <c r="K68" s="386" t="s">
        <v>70</v>
      </c>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25"/>
      <c r="BG68" s="132"/>
      <c r="BH68" s="132"/>
      <c r="BI68" s="132"/>
      <c r="BJ68" s="132"/>
      <c r="BK68" s="132"/>
      <c r="BL68" s="132"/>
      <c r="BM68" s="132"/>
      <c r="BN68" s="132"/>
      <c r="BO68" s="132"/>
      <c r="BP68" s="132"/>
      <c r="BQ68" s="132"/>
      <c r="BR68" s="132"/>
      <c r="BS68" s="132"/>
      <c r="BT68" s="132"/>
      <c r="BU68" s="132"/>
      <c r="BV68" s="132"/>
      <c r="BW68" s="132"/>
      <c r="BX68" s="132"/>
      <c r="BY68" s="132"/>
    </row>
    <row r="69" spans="1:77" s="124" customFormat="1" ht="21.6" x14ac:dyDescent="0.3">
      <c r="A69" s="190" t="s">
        <v>932</v>
      </c>
      <c r="B69" s="223" t="str">
        <f>IF(Content!$D$6=1,VLOOKUP('Governance and Ethics'!$A69,TranslationData!$A:$AB,'Governance and Ethics'!B$1,FALSE),VLOOKUP('Governance and Ethics'!$A69,TranslationData!$A:$AB,'Governance and Ethics'!B$1+14,FALSE))</f>
        <v>Total number of incidents of non-compliance with regulations and voluntary codes concerning health and safety impacts of products and services</v>
      </c>
      <c r="C69" s="125"/>
      <c r="D69" s="165" t="str">
        <f>IF(Content!$D$6=1,VLOOKUP('Governance and Ethics'!$A69,TranslationData!$A:$AB,'Governance and Ethics'!D$1,FALSE),VLOOKUP('Governance and Ethics'!$A69,TranslationData!$A:$AB,'Governance and Ethics'!D$1+14,FALSE))</f>
        <v>$ thousand</v>
      </c>
      <c r="E69" s="220">
        <f>VLOOKUP('Governance and Ethics'!$A69,TranslationData!$A:$AB,'Governance and Ethics'!E$1,FALSE)</f>
        <v>0</v>
      </c>
      <c r="F69" s="220">
        <f>VLOOKUP('Governance and Ethics'!$A69,TranslationData!$A:$AB,'Governance and Ethics'!F$1,FALSE)</f>
        <v>0</v>
      </c>
      <c r="G69" s="164">
        <f>VLOOKUP('Governance and Ethics'!$A69,TranslationData!$A:$AB,'Governance and Ethics'!G$1,FALSE)</f>
        <v>0</v>
      </c>
      <c r="H69" s="164">
        <f>VLOOKUP('Governance and Ethics'!$A69,TranslationData!$A:$AB,'Governance and Ethics'!H$1,FALSE)</f>
        <v>0</v>
      </c>
      <c r="I69" s="164">
        <f>VLOOKUP('Governance and Ethics'!$A69,TranslationData!$A:$AB,'Governance and Ethics'!I$1,FALSE)</f>
        <v>0</v>
      </c>
      <c r="J69" s="164">
        <f>VLOOKUP('Governance and Ethics'!$A69,TranslationData!$A:$AB,'Governance and Ethics'!J$1,FALSE)</f>
        <v>0</v>
      </c>
      <c r="K69" s="386" t="s">
        <v>70</v>
      </c>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25"/>
      <c r="BG69" s="132"/>
      <c r="BH69" s="132"/>
      <c r="BI69" s="132"/>
      <c r="BJ69" s="132"/>
      <c r="BK69" s="132"/>
      <c r="BL69" s="132"/>
      <c r="BM69" s="132"/>
      <c r="BN69" s="132"/>
      <c r="BO69" s="132"/>
      <c r="BP69" s="132"/>
      <c r="BQ69" s="132"/>
      <c r="BR69" s="132"/>
      <c r="BS69" s="132"/>
      <c r="BT69" s="132"/>
      <c r="BU69" s="132"/>
      <c r="BV69" s="132"/>
      <c r="BW69" s="132"/>
      <c r="BX69" s="132"/>
      <c r="BY69" s="132"/>
    </row>
    <row r="70" spans="1:77" ht="11.25" customHeight="1" x14ac:dyDescent="0.3">
      <c r="A70" s="190"/>
      <c r="B70" s="27"/>
      <c r="C70" s="28"/>
      <c r="D70" s="33"/>
      <c r="E70" s="28"/>
      <c r="F70" s="28"/>
      <c r="G70" s="28"/>
      <c r="H70" s="28"/>
      <c r="I70" s="131"/>
      <c r="J70" s="338"/>
      <c r="K70" s="417"/>
      <c r="BF70" s="7"/>
    </row>
    <row r="71" spans="1:77" ht="11.25" customHeight="1" x14ac:dyDescent="0.3">
      <c r="A71" s="190"/>
      <c r="B71" s="75"/>
      <c r="C71" s="76"/>
      <c r="D71" s="76"/>
      <c r="E71" s="76"/>
      <c r="F71" s="76"/>
      <c r="G71" s="76"/>
      <c r="BF71" s="7"/>
    </row>
    <row r="72" spans="1:77" ht="11.25" customHeight="1" x14ac:dyDescent="0.3">
      <c r="A72" s="190" t="s">
        <v>934</v>
      </c>
      <c r="B72" s="23" t="str">
        <f>IF(Content!$D$6=1,VLOOKUP('Governance and Ethics'!$A72,TranslationData!$A:$AB,'Governance and Ethics'!B$1,FALSE),VLOOKUP('Governance and Ethics'!$A72,TranslationData!$A:$AB,'Governance and Ethics'!B$1+14,FALSE))</f>
        <v>Notes:</v>
      </c>
      <c r="C72" s="7"/>
      <c r="D72" s="16"/>
      <c r="E72" s="29"/>
      <c r="F72" s="29"/>
      <c r="BF72" s="7"/>
    </row>
    <row r="73" spans="1:77" ht="12" customHeight="1" x14ac:dyDescent="0.3">
      <c r="A73" s="190" t="s">
        <v>956</v>
      </c>
      <c r="B73" s="453" t="str">
        <f>IF(Content!$D$6=1,VLOOKUP('Governance and Ethics'!$A73,TranslationData!$A:$AB,'Governance and Ethics'!B$1,FALSE),VLOOKUP('Governance and Ethics'!$A73,TranslationData!$A:$AB,'Governance and Ethics'!B$1+14,FALSE))</f>
        <v>[1] The data in this section are presented for all Solidcore's subsidiaries, in accordance with the consolidation principles applied in the consolidated financial statements.</v>
      </c>
      <c r="C73" s="453"/>
      <c r="D73" s="453"/>
      <c r="E73" s="453"/>
      <c r="F73" s="453"/>
      <c r="G73" s="453"/>
      <c r="H73" s="453"/>
      <c r="I73" s="453"/>
      <c r="J73" s="453"/>
      <c r="K73" s="363"/>
      <c r="BF73" s="7"/>
    </row>
    <row r="74" spans="1:77" s="2" customFormat="1" ht="20.25" customHeight="1" x14ac:dyDescent="0.3">
      <c r="A74" s="268" t="s">
        <v>957</v>
      </c>
      <c r="B74" s="452" t="str">
        <f>IF(Content!$D$6=1,VLOOKUP('Governance and Ethics'!$A74,TranslationData!$A:$AB,'Governance and Ethics'!B$1,FALSE),VLOOKUP('Governance and Ethics'!$A74,TranslationData!$A:$AB,'Governance and Ethics'!B$1+14,FALSE))</f>
        <v>[2] On 27 January 2025, a new Independent Non-Executive Director has been appointed to Solidcore's Board of Directors. The Board now consists of eight members, including six independent non-executive directors, a non-executive director and an executive director. The current composition of the Board of directors is presented on</v>
      </c>
      <c r="C74" s="452"/>
      <c r="D74" s="452"/>
      <c r="E74" s="452"/>
      <c r="F74" s="452"/>
      <c r="G74" s="452"/>
      <c r="H74" s="452"/>
      <c r="I74" s="452"/>
      <c r="J74" s="452"/>
      <c r="K74" s="363"/>
      <c r="L74" s="269"/>
      <c r="M74" s="269"/>
      <c r="N74" s="269"/>
      <c r="O74" s="269"/>
      <c r="P74" s="269"/>
      <c r="Q74" s="269"/>
      <c r="R74" s="269"/>
      <c r="S74" s="269"/>
      <c r="T74" s="269"/>
      <c r="U74" s="269"/>
      <c r="V74" s="269"/>
      <c r="W74" s="269"/>
      <c r="X74" s="269"/>
      <c r="Y74" s="269"/>
      <c r="Z74" s="269"/>
      <c r="AA74" s="269"/>
      <c r="AB74" s="269"/>
      <c r="AC74" s="269"/>
      <c r="AD74" s="269"/>
      <c r="AE74" s="269"/>
      <c r="AF74" s="269"/>
      <c r="AG74" s="269"/>
      <c r="AH74" s="269"/>
      <c r="AI74" s="269"/>
      <c r="AJ74" s="269"/>
      <c r="AK74" s="269"/>
      <c r="AL74" s="269"/>
      <c r="AM74" s="269"/>
      <c r="AN74" s="269"/>
      <c r="AO74" s="269"/>
      <c r="AP74" s="269"/>
      <c r="AQ74" s="269"/>
      <c r="AR74" s="269"/>
      <c r="AS74" s="269"/>
      <c r="AT74" s="269"/>
      <c r="AU74" s="269"/>
      <c r="AV74" s="269"/>
      <c r="AW74" s="269"/>
      <c r="AX74" s="269"/>
      <c r="AY74" s="269"/>
      <c r="AZ74" s="269"/>
      <c r="BA74" s="269"/>
      <c r="BB74" s="269"/>
      <c r="BC74" s="269"/>
      <c r="BD74" s="269"/>
      <c r="BE74" s="269"/>
      <c r="BF74" s="270"/>
      <c r="BG74" s="271"/>
      <c r="BH74" s="271"/>
      <c r="BI74" s="271"/>
      <c r="BJ74" s="271"/>
      <c r="BK74" s="271"/>
      <c r="BL74" s="271"/>
      <c r="BM74" s="271"/>
      <c r="BN74" s="271"/>
      <c r="BO74" s="271"/>
      <c r="BP74" s="271"/>
      <c r="BQ74" s="271"/>
      <c r="BR74" s="271"/>
      <c r="BS74" s="271"/>
      <c r="BT74" s="271"/>
      <c r="BU74" s="271"/>
      <c r="BV74" s="271"/>
      <c r="BW74" s="271"/>
      <c r="BX74" s="271"/>
      <c r="BY74" s="271"/>
    </row>
    <row r="75" spans="1:77" x14ac:dyDescent="0.3">
      <c r="A75" s="190" t="s">
        <v>2563</v>
      </c>
      <c r="B75" s="454" t="str">
        <f>IF(Content!$D$6=1,VLOOKUP('Governance and Ethics'!$A75,TranslationData!$A:$AB,'Governance and Ethics'!B$1,FALSE),VLOOKUP('Governance and Ethics'!$A75,TranslationData!$A:$AB,'Governance and Ethics'!B$1+14,FALSE))</f>
        <v>our website.</v>
      </c>
      <c r="C75" s="454"/>
      <c r="D75" s="454"/>
      <c r="E75" s="454"/>
      <c r="F75" s="454"/>
      <c r="G75" s="454"/>
      <c r="H75" s="454"/>
      <c r="I75" s="454"/>
      <c r="J75" s="454"/>
      <c r="K75" s="363"/>
      <c r="BF75" s="7"/>
    </row>
    <row r="76" spans="1:77" ht="15" customHeight="1" x14ac:dyDescent="0.3">
      <c r="A76" s="190" t="s">
        <v>1943</v>
      </c>
      <c r="B76" s="453" t="str">
        <f>IF(Content!$D$6=1,VLOOKUP('Governance and Ethics'!$A76,TranslationData!$A:$AB,'Governance and Ethics'!B$1,FALSE),VLOOKUP('Governance and Ethics'!$A76,TranslationData!$A:$AB,'Governance and Ethics'!B$1+14,FALSE))</f>
        <v>[3] Acts of corruption did not involve public or government officials.</v>
      </c>
      <c r="C76" s="453"/>
      <c r="D76" s="453"/>
      <c r="E76" s="453"/>
      <c r="F76" s="453"/>
      <c r="G76" s="453"/>
      <c r="H76" s="453"/>
      <c r="I76" s="453"/>
      <c r="J76" s="453"/>
      <c r="K76" s="363"/>
      <c r="BF76" s="7"/>
    </row>
    <row r="77" spans="1:77" ht="11.25" customHeight="1" x14ac:dyDescent="0.3">
      <c r="A77" s="190"/>
      <c r="B77" s="451"/>
      <c r="C77" s="451"/>
      <c r="D77" s="451"/>
      <c r="E77" s="451"/>
      <c r="F77" s="451"/>
      <c r="G77" s="451"/>
      <c r="H77" s="451"/>
      <c r="I77" s="451"/>
      <c r="J77" s="451"/>
      <c r="K77" s="451"/>
      <c r="BF77" s="7"/>
    </row>
    <row r="78" spans="1:77" ht="11.25" customHeight="1" x14ac:dyDescent="0.3">
      <c r="A78" s="190"/>
      <c r="B78" s="22"/>
      <c r="C78" s="7"/>
      <c r="D78" s="16"/>
      <c r="E78" s="29"/>
      <c r="F78" s="29"/>
      <c r="BF78" s="7"/>
    </row>
    <row r="79" spans="1:77" ht="11.25" customHeight="1" x14ac:dyDescent="0.3">
      <c r="A79" s="190"/>
      <c r="B79" s="22"/>
      <c r="C79" s="7"/>
      <c r="D79" s="16"/>
      <c r="E79" s="29"/>
      <c r="F79" s="29"/>
      <c r="BF79" s="7"/>
    </row>
    <row r="80" spans="1:77" ht="11.25" customHeight="1" x14ac:dyDescent="0.3">
      <c r="A80" s="190"/>
      <c r="B80" s="22"/>
      <c r="C80" s="7"/>
      <c r="D80" s="16"/>
      <c r="E80" s="29"/>
      <c r="F80" s="29"/>
      <c r="BF80" s="7"/>
    </row>
    <row r="81" spans="1:58" ht="11.25" customHeight="1" x14ac:dyDescent="0.3">
      <c r="A81" s="190"/>
      <c r="B81" s="22"/>
      <c r="C81" s="7"/>
      <c r="D81" s="16"/>
      <c r="E81" s="29"/>
      <c r="F81" s="29"/>
      <c r="BF81" s="7"/>
    </row>
    <row r="82" spans="1:58" ht="11.25" customHeight="1" x14ac:dyDescent="0.3">
      <c r="A82" s="190"/>
      <c r="B82" s="22"/>
      <c r="C82" s="7"/>
      <c r="D82" s="16"/>
      <c r="E82" s="29"/>
      <c r="F82" s="29"/>
      <c r="BF82" s="7"/>
    </row>
    <row r="83" spans="1:58" ht="11.25" customHeight="1" x14ac:dyDescent="0.3">
      <c r="A83" s="190"/>
      <c r="B83" s="22"/>
      <c r="C83" s="7"/>
      <c r="D83" s="16"/>
      <c r="E83" s="29"/>
      <c r="F83" s="29"/>
      <c r="BF83" s="7"/>
    </row>
    <row r="84" spans="1:58" ht="11.25" customHeight="1" x14ac:dyDescent="0.3">
      <c r="A84" s="190"/>
      <c r="B84" s="22"/>
      <c r="C84" s="7"/>
      <c r="D84" s="16"/>
      <c r="E84" s="29"/>
      <c r="F84" s="29"/>
      <c r="BF84" s="7"/>
    </row>
    <row r="85" spans="1:58" ht="11.25" customHeight="1" x14ac:dyDescent="0.3">
      <c r="A85" s="190"/>
      <c r="B85" s="22"/>
      <c r="C85" s="7"/>
      <c r="D85" s="16"/>
      <c r="E85" s="29"/>
      <c r="F85" s="29"/>
      <c r="BF85" s="7"/>
    </row>
    <row r="86" spans="1:58" ht="11.25" customHeight="1" x14ac:dyDescent="0.3">
      <c r="A86" s="190"/>
      <c r="B86" s="22"/>
      <c r="C86" s="7"/>
      <c r="D86" s="16"/>
      <c r="E86" s="29"/>
      <c r="F86" s="29"/>
      <c r="BF86" s="7"/>
    </row>
    <row r="87" spans="1:58" ht="11.25" customHeight="1" x14ac:dyDescent="0.3">
      <c r="A87" s="190"/>
      <c r="B87" s="22"/>
      <c r="C87" s="7"/>
      <c r="D87" s="16"/>
      <c r="E87" s="29"/>
      <c r="F87" s="29"/>
      <c r="BF87" s="7"/>
    </row>
    <row r="88" spans="1:58" ht="11.25" customHeight="1" x14ac:dyDescent="0.3">
      <c r="A88" s="190"/>
      <c r="B88" s="22"/>
      <c r="C88" s="7"/>
      <c r="D88" s="16"/>
      <c r="E88" s="29"/>
      <c r="F88" s="29"/>
      <c r="BF88" s="7"/>
    </row>
    <row r="89" spans="1:58" ht="11.25" customHeight="1" x14ac:dyDescent="0.3">
      <c r="A89" s="190"/>
      <c r="B89" s="22"/>
      <c r="C89" s="7"/>
      <c r="D89" s="16"/>
      <c r="E89" s="29"/>
      <c r="F89" s="29"/>
      <c r="BF89" s="7"/>
    </row>
    <row r="90" spans="1:58" ht="11.25" customHeight="1" x14ac:dyDescent="0.3">
      <c r="A90" s="190"/>
      <c r="B90" s="22"/>
      <c r="C90" s="7"/>
      <c r="D90" s="16"/>
      <c r="E90" s="29"/>
      <c r="F90" s="29"/>
      <c r="BF90" s="7"/>
    </row>
    <row r="91" spans="1:58" ht="11.25" customHeight="1" x14ac:dyDescent="0.3">
      <c r="A91" s="190"/>
      <c r="B91" s="22"/>
      <c r="C91" s="7"/>
      <c r="D91" s="16"/>
      <c r="E91" s="29"/>
      <c r="F91" s="29"/>
      <c r="BF91" s="7"/>
    </row>
    <row r="92" spans="1:58" ht="11.25" customHeight="1" x14ac:dyDescent="0.3">
      <c r="A92" s="190"/>
      <c r="B92" s="22"/>
      <c r="C92" s="7"/>
      <c r="D92" s="16"/>
      <c r="E92" s="29"/>
      <c r="F92" s="29"/>
      <c r="BF92" s="7"/>
    </row>
    <row r="93" spans="1:58" ht="11.25" customHeight="1" x14ac:dyDescent="0.3">
      <c r="A93" s="190"/>
      <c r="B93" s="22"/>
      <c r="C93" s="7"/>
      <c r="D93" s="16"/>
      <c r="E93" s="29"/>
      <c r="F93" s="29"/>
      <c r="BF93" s="7"/>
    </row>
    <row r="94" spans="1:58" ht="11.25" customHeight="1" x14ac:dyDescent="0.3">
      <c r="A94" s="190"/>
      <c r="B94" s="22"/>
      <c r="C94" s="7"/>
      <c r="D94" s="16"/>
      <c r="E94" s="29"/>
      <c r="F94" s="29"/>
      <c r="BF94" s="7"/>
    </row>
    <row r="95" spans="1:58" ht="11.25" customHeight="1" x14ac:dyDescent="0.3">
      <c r="A95" s="190"/>
      <c r="B95" s="22"/>
      <c r="C95" s="7"/>
      <c r="D95" s="16"/>
      <c r="E95" s="29"/>
      <c r="F95" s="29"/>
      <c r="BF95" s="7"/>
    </row>
    <row r="96" spans="1:58" ht="11.25" customHeight="1" x14ac:dyDescent="0.3">
      <c r="A96" s="190"/>
      <c r="B96" s="22"/>
      <c r="C96" s="7"/>
      <c r="D96" s="16"/>
      <c r="E96" s="29"/>
      <c r="F96" s="29"/>
      <c r="BF96" s="7"/>
    </row>
    <row r="97" spans="1:58" ht="11.25" customHeight="1" x14ac:dyDescent="0.3">
      <c r="A97" s="190"/>
      <c r="B97" s="22"/>
      <c r="C97" s="7"/>
      <c r="D97" s="16"/>
      <c r="E97" s="29"/>
      <c r="F97" s="29"/>
      <c r="BF97" s="7"/>
    </row>
    <row r="98" spans="1:58" ht="11.25" customHeight="1" x14ac:dyDescent="0.3">
      <c r="A98" s="190"/>
      <c r="B98" s="22"/>
      <c r="C98" s="7"/>
      <c r="D98" s="16"/>
      <c r="E98" s="29"/>
      <c r="F98" s="29"/>
      <c r="BF98" s="7"/>
    </row>
    <row r="99" spans="1:58" ht="11.25" customHeight="1" x14ac:dyDescent="0.3">
      <c r="A99" s="190"/>
      <c r="B99" s="22"/>
      <c r="C99" s="7"/>
      <c r="D99" s="16"/>
      <c r="E99" s="29"/>
      <c r="F99" s="29"/>
      <c r="BF99" s="7"/>
    </row>
    <row r="100" spans="1:58" ht="11.25" customHeight="1" x14ac:dyDescent="0.3">
      <c r="A100" s="190"/>
      <c r="B100" s="22"/>
      <c r="C100" s="7"/>
      <c r="D100" s="16"/>
      <c r="E100" s="29"/>
      <c r="F100" s="29"/>
      <c r="BF100" s="7"/>
    </row>
    <row r="101" spans="1:58" ht="11.25" customHeight="1" x14ac:dyDescent="0.3">
      <c r="A101" s="190"/>
      <c r="B101" s="22"/>
      <c r="C101" s="7"/>
      <c r="D101" s="16"/>
      <c r="E101" s="29"/>
      <c r="F101" s="29"/>
      <c r="BF101" s="7"/>
    </row>
    <row r="102" spans="1:58" ht="11.25" customHeight="1" x14ac:dyDescent="0.3">
      <c r="A102" s="190"/>
      <c r="B102" s="22"/>
      <c r="C102" s="7"/>
      <c r="D102" s="16"/>
      <c r="E102" s="29"/>
      <c r="F102" s="29"/>
      <c r="BF102" s="7"/>
    </row>
    <row r="103" spans="1:58" ht="11.25" customHeight="1" x14ac:dyDescent="0.3">
      <c r="A103" s="190"/>
      <c r="B103" s="22"/>
      <c r="C103" s="7"/>
      <c r="D103" s="16"/>
      <c r="E103" s="29"/>
      <c r="F103" s="29"/>
      <c r="BF103" s="7"/>
    </row>
    <row r="104" spans="1:58" ht="11.25" customHeight="1" x14ac:dyDescent="0.3">
      <c r="A104" s="190"/>
      <c r="B104" s="22"/>
      <c r="C104" s="7"/>
      <c r="D104" s="16"/>
      <c r="E104" s="29"/>
      <c r="F104" s="29"/>
      <c r="BF104" s="7"/>
    </row>
    <row r="105" spans="1:58" ht="11.25" customHeight="1" x14ac:dyDescent="0.3">
      <c r="A105" s="190"/>
      <c r="B105" s="22"/>
      <c r="C105" s="7"/>
      <c r="D105" s="16"/>
      <c r="E105" s="29"/>
      <c r="F105" s="29"/>
      <c r="BF105" s="7"/>
    </row>
    <row r="106" spans="1:58" ht="11.25" customHeight="1" x14ac:dyDescent="0.3">
      <c r="A106" s="190"/>
      <c r="B106" s="22"/>
      <c r="C106" s="7"/>
      <c r="D106" s="16"/>
      <c r="E106" s="29"/>
      <c r="F106" s="29"/>
      <c r="BF106" s="7"/>
    </row>
    <row r="107" spans="1:58" ht="11.25" customHeight="1" x14ac:dyDescent="0.3">
      <c r="A107" s="190"/>
      <c r="B107" s="22"/>
      <c r="C107" s="7"/>
      <c r="D107" s="16"/>
      <c r="E107" s="29"/>
      <c r="F107" s="29"/>
      <c r="BF107" s="7"/>
    </row>
    <row r="108" spans="1:58" ht="11.25" customHeight="1" x14ac:dyDescent="0.3">
      <c r="A108" s="190"/>
      <c r="B108" s="22"/>
      <c r="C108" s="7"/>
      <c r="D108" s="16"/>
      <c r="E108" s="29"/>
      <c r="F108" s="29"/>
      <c r="BF108" s="7"/>
    </row>
    <row r="109" spans="1:58" ht="11.25" customHeight="1" x14ac:dyDescent="0.3">
      <c r="A109" s="190"/>
      <c r="B109" s="22"/>
      <c r="C109" s="7"/>
      <c r="D109" s="16"/>
      <c r="E109" s="29"/>
      <c r="F109" s="29"/>
      <c r="BF109" s="7"/>
    </row>
    <row r="110" spans="1:58" ht="11.25" customHeight="1" x14ac:dyDescent="0.3">
      <c r="A110" s="190"/>
      <c r="B110" s="22"/>
      <c r="C110" s="7"/>
      <c r="D110" s="16"/>
      <c r="E110" s="29"/>
      <c r="F110" s="29"/>
      <c r="BF110" s="7"/>
    </row>
    <row r="111" spans="1:58" ht="11.25" customHeight="1" x14ac:dyDescent="0.3">
      <c r="A111" s="190"/>
      <c r="B111" s="22"/>
      <c r="C111" s="7"/>
      <c r="D111" s="16"/>
      <c r="E111" s="29"/>
      <c r="F111" s="29"/>
      <c r="BF111" s="7"/>
    </row>
    <row r="112" spans="1:58" ht="11.25" customHeight="1" x14ac:dyDescent="0.3">
      <c r="A112" s="190"/>
      <c r="B112" s="22"/>
      <c r="C112" s="7"/>
      <c r="D112" s="16"/>
      <c r="E112" s="29"/>
      <c r="F112" s="29"/>
      <c r="BF112" s="7"/>
    </row>
    <row r="113" spans="1:58" ht="11.25" customHeight="1" x14ac:dyDescent="0.3">
      <c r="A113" s="190"/>
      <c r="B113" s="22"/>
      <c r="C113" s="7"/>
      <c r="D113" s="16"/>
      <c r="E113" s="29"/>
      <c r="F113" s="29"/>
      <c r="BF113" s="7"/>
    </row>
    <row r="114" spans="1:58" ht="11.25" customHeight="1" x14ac:dyDescent="0.3">
      <c r="A114" s="190"/>
      <c r="B114" s="22"/>
      <c r="C114" s="7"/>
      <c r="D114" s="16"/>
      <c r="E114" s="29"/>
      <c r="F114" s="29"/>
      <c r="BF114" s="7"/>
    </row>
    <row r="115" spans="1:58" ht="11.25" customHeight="1" x14ac:dyDescent="0.3">
      <c r="A115" s="190"/>
      <c r="B115" s="22"/>
      <c r="C115" s="7"/>
      <c r="D115" s="16"/>
      <c r="E115" s="29"/>
      <c r="F115" s="29"/>
      <c r="BF115" s="7"/>
    </row>
    <row r="116" spans="1:58" ht="11.25" customHeight="1" x14ac:dyDescent="0.3">
      <c r="A116" s="190"/>
      <c r="B116" s="22"/>
      <c r="C116" s="7"/>
      <c r="D116" s="16"/>
      <c r="E116" s="29"/>
      <c r="F116" s="29"/>
      <c r="BF116" s="7"/>
    </row>
    <row r="117" spans="1:58" ht="11.25" customHeight="1" x14ac:dyDescent="0.3">
      <c r="A117" s="190"/>
      <c r="B117" s="22"/>
      <c r="C117" s="7"/>
      <c r="D117" s="16"/>
      <c r="E117" s="29"/>
      <c r="F117" s="29"/>
      <c r="BF117" s="7"/>
    </row>
    <row r="118" spans="1:58" ht="11.25" customHeight="1" x14ac:dyDescent="0.3">
      <c r="A118" s="190"/>
      <c r="B118" s="22"/>
      <c r="C118" s="7"/>
      <c r="D118" s="16"/>
      <c r="E118" s="29"/>
      <c r="F118" s="29"/>
      <c r="BF118" s="7"/>
    </row>
    <row r="119" spans="1:58" ht="11.25" customHeight="1" x14ac:dyDescent="0.3">
      <c r="A119" s="190"/>
      <c r="B119" s="22"/>
      <c r="C119" s="7"/>
      <c r="D119" s="16"/>
      <c r="E119" s="29"/>
      <c r="F119" s="29"/>
      <c r="BF119" s="7"/>
    </row>
    <row r="120" spans="1:58" ht="11.25" customHeight="1" x14ac:dyDescent="0.3">
      <c r="A120" s="190"/>
      <c r="B120" s="22"/>
      <c r="C120" s="7"/>
      <c r="D120" s="16"/>
      <c r="E120" s="29"/>
      <c r="F120" s="29"/>
      <c r="BF120" s="7"/>
    </row>
    <row r="121" spans="1:58" ht="11.25" customHeight="1" x14ac:dyDescent="0.3">
      <c r="A121" s="190"/>
      <c r="B121" s="22"/>
      <c r="C121" s="7"/>
      <c r="D121" s="16"/>
      <c r="E121" s="29"/>
      <c r="F121" s="29"/>
      <c r="BF121" s="7"/>
    </row>
    <row r="122" spans="1:58" ht="11.25" customHeight="1" x14ac:dyDescent="0.3">
      <c r="A122" s="190"/>
      <c r="B122" s="22"/>
      <c r="C122" s="7"/>
      <c r="D122" s="16"/>
      <c r="E122" s="29"/>
      <c r="F122" s="29"/>
      <c r="BF122" s="7"/>
    </row>
    <row r="123" spans="1:58" ht="11.25" customHeight="1" x14ac:dyDescent="0.3">
      <c r="A123" s="190"/>
      <c r="B123" s="22"/>
      <c r="C123" s="7"/>
      <c r="D123" s="16"/>
      <c r="E123" s="29"/>
      <c r="F123" s="29"/>
      <c r="BF123" s="7"/>
    </row>
    <row r="124" spans="1:58" ht="11.25" customHeight="1" x14ac:dyDescent="0.3">
      <c r="A124" s="190"/>
      <c r="B124" s="22"/>
      <c r="C124" s="7"/>
      <c r="D124" s="16"/>
      <c r="E124" s="29"/>
      <c r="F124" s="29"/>
      <c r="BF124" s="7"/>
    </row>
    <row r="125" spans="1:58" ht="11.25" customHeight="1" x14ac:dyDescent="0.3">
      <c r="A125" s="190"/>
      <c r="B125" s="22"/>
      <c r="C125" s="7"/>
      <c r="D125" s="16"/>
      <c r="E125" s="29"/>
      <c r="F125" s="29"/>
      <c r="BF125" s="7"/>
    </row>
    <row r="126" spans="1:58" ht="11.25" customHeight="1" x14ac:dyDescent="0.3">
      <c r="A126" s="190"/>
      <c r="B126" s="22"/>
      <c r="C126" s="7"/>
      <c r="D126" s="16"/>
      <c r="E126" s="29"/>
      <c r="F126" s="29"/>
      <c r="BF126" s="7"/>
    </row>
    <row r="127" spans="1:58" ht="11.25" customHeight="1" x14ac:dyDescent="0.3">
      <c r="A127" s="190"/>
      <c r="B127" s="22"/>
      <c r="C127" s="7"/>
      <c r="D127" s="16"/>
      <c r="E127" s="29"/>
      <c r="F127" s="29"/>
      <c r="BF127" s="7"/>
    </row>
    <row r="128" spans="1:58" ht="11.25" customHeight="1" x14ac:dyDescent="0.3">
      <c r="A128" s="190"/>
      <c r="B128" s="22"/>
      <c r="C128" s="7"/>
      <c r="D128" s="16"/>
      <c r="E128" s="29"/>
      <c r="F128" s="29"/>
      <c r="BF128" s="7"/>
    </row>
    <row r="129" spans="1:58" ht="11.25" customHeight="1" x14ac:dyDescent="0.3">
      <c r="A129" s="190"/>
      <c r="B129" s="22"/>
      <c r="C129" s="7"/>
      <c r="D129" s="16"/>
      <c r="E129" s="29"/>
      <c r="F129" s="29"/>
      <c r="BF129" s="7"/>
    </row>
    <row r="130" spans="1:58" ht="11.25" customHeight="1" x14ac:dyDescent="0.3">
      <c r="A130" s="190"/>
      <c r="B130" s="22"/>
      <c r="C130" s="7"/>
      <c r="D130" s="16"/>
      <c r="E130" s="29"/>
      <c r="F130" s="29"/>
      <c r="BF130" s="7"/>
    </row>
    <row r="131" spans="1:58" ht="11.25" customHeight="1" x14ac:dyDescent="0.3">
      <c r="A131" s="190"/>
      <c r="B131" s="22"/>
      <c r="C131" s="7"/>
      <c r="D131" s="16"/>
      <c r="E131" s="29"/>
      <c r="F131" s="29"/>
      <c r="BF131" s="7"/>
    </row>
    <row r="132" spans="1:58" ht="11.25" customHeight="1" x14ac:dyDescent="0.3">
      <c r="A132" s="190"/>
      <c r="B132" s="22"/>
      <c r="C132" s="7"/>
      <c r="D132" s="16"/>
      <c r="E132" s="29"/>
      <c r="F132" s="29"/>
      <c r="BF132" s="7"/>
    </row>
    <row r="133" spans="1:58" ht="11.25" customHeight="1" x14ac:dyDescent="0.3">
      <c r="A133" s="190"/>
      <c r="B133" s="22"/>
      <c r="C133" s="7"/>
      <c r="D133" s="16"/>
      <c r="E133" s="29"/>
      <c r="F133" s="29"/>
      <c r="BF133" s="7"/>
    </row>
    <row r="134" spans="1:58" ht="11.25" customHeight="1" x14ac:dyDescent="0.3">
      <c r="A134" s="190"/>
      <c r="B134" s="22"/>
      <c r="C134" s="7"/>
      <c r="D134" s="16"/>
      <c r="E134" s="29"/>
      <c r="F134" s="29"/>
      <c r="BF134" s="7"/>
    </row>
    <row r="135" spans="1:58" ht="11.25" customHeight="1" x14ac:dyDescent="0.3">
      <c r="A135" s="190"/>
      <c r="B135" s="22"/>
      <c r="C135" s="7"/>
      <c r="D135" s="16"/>
      <c r="E135" s="29"/>
      <c r="F135" s="29"/>
      <c r="BF135" s="7"/>
    </row>
    <row r="136" spans="1:58" ht="11.25" customHeight="1" x14ac:dyDescent="0.3">
      <c r="A136" s="190"/>
      <c r="B136" s="22"/>
      <c r="C136" s="7"/>
      <c r="D136" s="16"/>
      <c r="E136" s="29"/>
      <c r="F136" s="29"/>
      <c r="BF136" s="7"/>
    </row>
    <row r="137" spans="1:58" ht="11.25" customHeight="1" x14ac:dyDescent="0.3">
      <c r="A137" s="190"/>
      <c r="B137" s="22"/>
      <c r="C137" s="7"/>
      <c r="D137" s="16"/>
      <c r="E137" s="29"/>
      <c r="F137" s="29"/>
      <c r="BF137" s="7"/>
    </row>
    <row r="138" spans="1:58" ht="11.25" customHeight="1" x14ac:dyDescent="0.3">
      <c r="A138" s="190"/>
      <c r="B138" s="22"/>
      <c r="C138" s="7"/>
      <c r="D138" s="16"/>
      <c r="E138" s="29"/>
      <c r="F138" s="29"/>
      <c r="BF138" s="7"/>
    </row>
    <row r="139" spans="1:58" ht="11.25" customHeight="1" x14ac:dyDescent="0.3">
      <c r="A139" s="190"/>
      <c r="B139" s="22"/>
      <c r="C139" s="7"/>
      <c r="D139" s="16"/>
      <c r="E139" s="29"/>
      <c r="F139" s="29"/>
      <c r="BF139" s="7"/>
    </row>
    <row r="140" spans="1:58" ht="11.25" customHeight="1" x14ac:dyDescent="0.3">
      <c r="A140" s="190"/>
      <c r="B140" s="22"/>
      <c r="C140" s="7"/>
      <c r="D140" s="16"/>
      <c r="E140" s="29"/>
      <c r="F140" s="29"/>
      <c r="BF140" s="7"/>
    </row>
    <row r="141" spans="1:58" ht="11.25" customHeight="1" x14ac:dyDescent="0.3">
      <c r="A141" s="190"/>
      <c r="B141" s="22"/>
      <c r="C141" s="7"/>
      <c r="D141" s="16"/>
      <c r="E141" s="29"/>
      <c r="F141" s="29"/>
      <c r="BF141" s="7"/>
    </row>
    <row r="142" spans="1:58" ht="11.25" customHeight="1" x14ac:dyDescent="0.3">
      <c r="A142" s="190"/>
      <c r="B142" s="22"/>
      <c r="C142" s="7"/>
      <c r="D142" s="16"/>
      <c r="E142" s="29"/>
      <c r="F142" s="29"/>
      <c r="BF142" s="7"/>
    </row>
    <row r="143" spans="1:58" ht="11.25" customHeight="1" x14ac:dyDescent="0.3">
      <c r="A143" s="190"/>
      <c r="B143" s="22"/>
      <c r="C143" s="7"/>
      <c r="D143" s="16"/>
      <c r="E143" s="29"/>
      <c r="F143" s="29"/>
      <c r="BF143" s="7"/>
    </row>
    <row r="144" spans="1:58" ht="11.25" customHeight="1" x14ac:dyDescent="0.3">
      <c r="A144" s="190"/>
      <c r="B144" s="22"/>
      <c r="C144" s="7"/>
      <c r="D144" s="16"/>
      <c r="E144" s="29"/>
      <c r="F144" s="29"/>
      <c r="BF144" s="7"/>
    </row>
    <row r="145" spans="1:58" ht="11.25" customHeight="1" x14ac:dyDescent="0.3">
      <c r="A145" s="190"/>
      <c r="B145" s="22"/>
      <c r="C145" s="7"/>
      <c r="D145" s="16"/>
      <c r="E145" s="29"/>
      <c r="F145" s="29"/>
      <c r="BF145" s="7"/>
    </row>
    <row r="146" spans="1:58" ht="11.25" customHeight="1" x14ac:dyDescent="0.3">
      <c r="A146" s="190"/>
      <c r="B146" s="22"/>
      <c r="C146" s="7"/>
      <c r="D146" s="16"/>
      <c r="E146" s="29"/>
      <c r="F146" s="29"/>
      <c r="BF146" s="7"/>
    </row>
    <row r="147" spans="1:58" ht="11.25" customHeight="1" x14ac:dyDescent="0.3">
      <c r="A147" s="190"/>
      <c r="B147" s="22"/>
      <c r="C147" s="7"/>
      <c r="D147" s="16"/>
      <c r="E147" s="29"/>
      <c r="F147" s="29"/>
      <c r="BF147" s="7"/>
    </row>
    <row r="148" spans="1:58" ht="11.25" customHeight="1" x14ac:dyDescent="0.3">
      <c r="A148" s="190"/>
      <c r="B148" s="22"/>
      <c r="C148" s="7"/>
      <c r="D148" s="16"/>
      <c r="E148" s="29"/>
      <c r="F148" s="29"/>
      <c r="BF148" s="7"/>
    </row>
    <row r="149" spans="1:58" ht="11.25" customHeight="1" x14ac:dyDescent="0.3">
      <c r="A149" s="190"/>
      <c r="B149" s="22"/>
      <c r="C149" s="7"/>
      <c r="D149" s="16"/>
      <c r="E149" s="29"/>
      <c r="F149" s="29"/>
      <c r="BF149" s="7"/>
    </row>
    <row r="150" spans="1:58" ht="11.25" customHeight="1" x14ac:dyDescent="0.3">
      <c r="A150" s="190"/>
      <c r="B150" s="22"/>
      <c r="C150" s="7"/>
      <c r="D150" s="16"/>
      <c r="E150" s="29"/>
      <c r="F150" s="29"/>
      <c r="BF150" s="7"/>
    </row>
    <row r="151" spans="1:58" ht="11.25" customHeight="1" x14ac:dyDescent="0.3">
      <c r="A151" s="190"/>
      <c r="B151" s="22"/>
      <c r="C151" s="7"/>
      <c r="D151" s="16"/>
      <c r="E151" s="29"/>
      <c r="F151" s="29"/>
      <c r="BF151" s="7"/>
    </row>
    <row r="152" spans="1:58" ht="11.25" customHeight="1" x14ac:dyDescent="0.3">
      <c r="A152" s="190"/>
      <c r="B152" s="22"/>
      <c r="C152" s="7"/>
      <c r="D152" s="16"/>
      <c r="E152" s="29"/>
      <c r="F152" s="29"/>
      <c r="BF152" s="7"/>
    </row>
    <row r="153" spans="1:58" ht="11.25" customHeight="1" x14ac:dyDescent="0.3">
      <c r="A153" s="190"/>
      <c r="B153" s="22"/>
      <c r="C153" s="7"/>
      <c r="D153" s="16"/>
      <c r="E153" s="29"/>
      <c r="F153" s="29"/>
      <c r="BF153" s="7"/>
    </row>
    <row r="154" spans="1:58" ht="11.25" customHeight="1" x14ac:dyDescent="0.3">
      <c r="A154" s="190"/>
      <c r="B154" s="22"/>
      <c r="C154" s="7"/>
      <c r="D154" s="16"/>
      <c r="E154" s="29"/>
      <c r="F154" s="29"/>
      <c r="BF154" s="7"/>
    </row>
    <row r="155" spans="1:58" ht="11.25" customHeight="1" x14ac:dyDescent="0.3">
      <c r="A155" s="190"/>
      <c r="B155" s="22"/>
      <c r="C155" s="7"/>
      <c r="D155" s="16"/>
      <c r="E155" s="29"/>
      <c r="F155" s="29"/>
      <c r="BF155" s="7"/>
    </row>
    <row r="156" spans="1:58" ht="11.25" customHeight="1" x14ac:dyDescent="0.3">
      <c r="A156" s="190"/>
      <c r="B156" s="22"/>
      <c r="C156" s="7"/>
      <c r="D156" s="16"/>
      <c r="E156" s="29"/>
      <c r="F156" s="29"/>
      <c r="BF156" s="7"/>
    </row>
    <row r="157" spans="1:58" ht="11.25" customHeight="1" x14ac:dyDescent="0.3">
      <c r="A157" s="190"/>
      <c r="B157" s="22"/>
      <c r="C157" s="7"/>
      <c r="D157" s="16"/>
      <c r="E157" s="29"/>
      <c r="F157" s="29"/>
      <c r="BF157" s="7"/>
    </row>
    <row r="158" spans="1:58" ht="11.25" customHeight="1" x14ac:dyDescent="0.3">
      <c r="A158" s="190"/>
      <c r="B158" s="22"/>
      <c r="C158" s="7"/>
      <c r="D158" s="16"/>
      <c r="E158" s="29"/>
      <c r="F158" s="29"/>
      <c r="BF158" s="7"/>
    </row>
    <row r="159" spans="1:58" ht="11.25" customHeight="1" x14ac:dyDescent="0.3">
      <c r="A159" s="190"/>
      <c r="B159" s="22"/>
      <c r="C159" s="7"/>
      <c r="D159" s="16"/>
      <c r="E159" s="29"/>
      <c r="F159" s="29"/>
      <c r="BF159" s="7"/>
    </row>
    <row r="160" spans="1:58" ht="11.25" customHeight="1" x14ac:dyDescent="0.3">
      <c r="A160" s="190"/>
      <c r="B160" s="22"/>
      <c r="C160" s="7"/>
      <c r="D160" s="16"/>
      <c r="E160" s="29"/>
      <c r="F160" s="29"/>
      <c r="BF160" s="7"/>
    </row>
    <row r="161" spans="1:58" ht="11.25" customHeight="1" x14ac:dyDescent="0.3">
      <c r="A161" s="190"/>
      <c r="B161" s="22"/>
      <c r="C161" s="7"/>
      <c r="D161" s="16"/>
      <c r="E161" s="29"/>
      <c r="F161" s="29"/>
      <c r="BF161" s="7"/>
    </row>
    <row r="162" spans="1:58" ht="11.25" customHeight="1" x14ac:dyDescent="0.3">
      <c r="A162" s="190"/>
      <c r="B162" s="22"/>
      <c r="C162" s="7"/>
      <c r="D162" s="16"/>
      <c r="E162" s="29"/>
      <c r="F162" s="29"/>
      <c r="BF162" s="7"/>
    </row>
    <row r="163" spans="1:58" ht="11.25" customHeight="1" x14ac:dyDescent="0.3">
      <c r="A163" s="190"/>
      <c r="B163" s="22"/>
      <c r="C163" s="7"/>
      <c r="D163" s="16"/>
      <c r="E163" s="29"/>
      <c r="F163" s="29"/>
      <c r="BF163" s="7"/>
    </row>
    <row r="164" spans="1:58" ht="11.25" customHeight="1" x14ac:dyDescent="0.3">
      <c r="A164" s="190"/>
      <c r="B164" s="22"/>
      <c r="C164" s="7"/>
      <c r="D164" s="16"/>
      <c r="E164" s="29"/>
      <c r="F164" s="29"/>
      <c r="BF164" s="7"/>
    </row>
    <row r="165" spans="1:58" ht="11.25" customHeight="1" x14ac:dyDescent="0.3">
      <c r="A165" s="190"/>
      <c r="B165" s="22"/>
      <c r="C165" s="7"/>
      <c r="D165" s="16"/>
      <c r="E165" s="29"/>
      <c r="F165" s="29"/>
      <c r="BF165" s="7"/>
    </row>
    <row r="166" spans="1:58" ht="11.25" customHeight="1" x14ac:dyDescent="0.3">
      <c r="A166" s="190"/>
      <c r="B166" s="22"/>
      <c r="C166" s="7"/>
      <c r="D166" s="16"/>
      <c r="E166" s="29"/>
      <c r="F166" s="29"/>
      <c r="BF166" s="7"/>
    </row>
    <row r="167" spans="1:58" ht="11.25" customHeight="1" x14ac:dyDescent="0.3">
      <c r="A167" s="190"/>
      <c r="B167" s="22"/>
      <c r="C167" s="7"/>
      <c r="D167" s="16"/>
      <c r="E167" s="29"/>
      <c r="F167" s="29"/>
      <c r="BF167" s="7"/>
    </row>
    <row r="168" spans="1:58" ht="11.25" customHeight="1" x14ac:dyDescent="0.3">
      <c r="A168" s="190"/>
      <c r="B168" s="22"/>
      <c r="C168" s="7"/>
      <c r="D168" s="16"/>
      <c r="E168" s="29"/>
      <c r="F168" s="29"/>
      <c r="BF168" s="7"/>
    </row>
    <row r="169" spans="1:58" ht="11.25" customHeight="1" x14ac:dyDescent="0.3">
      <c r="A169" s="190"/>
      <c r="B169" s="22"/>
      <c r="C169" s="7"/>
      <c r="D169" s="16"/>
      <c r="E169" s="29"/>
      <c r="F169" s="29"/>
      <c r="BF169" s="7"/>
    </row>
    <row r="170" spans="1:58" ht="11.25" customHeight="1" x14ac:dyDescent="0.3">
      <c r="A170" s="190"/>
      <c r="B170" s="22"/>
      <c r="C170" s="7"/>
      <c r="D170" s="16"/>
      <c r="E170" s="29"/>
      <c r="F170" s="29"/>
      <c r="BF170" s="7"/>
    </row>
    <row r="171" spans="1:58" ht="11.25" customHeight="1" x14ac:dyDescent="0.3">
      <c r="A171" s="190"/>
      <c r="B171" s="22"/>
      <c r="C171" s="7"/>
      <c r="D171" s="16"/>
      <c r="E171" s="29"/>
      <c r="F171" s="29"/>
      <c r="BF171" s="7"/>
    </row>
    <row r="172" spans="1:58" ht="11.25" customHeight="1" x14ac:dyDescent="0.3">
      <c r="A172" s="190"/>
      <c r="B172" s="22"/>
      <c r="C172" s="7"/>
      <c r="D172" s="16"/>
      <c r="E172" s="29"/>
      <c r="F172" s="29"/>
      <c r="BF172" s="7"/>
    </row>
    <row r="173" spans="1:58" ht="11.25" customHeight="1" x14ac:dyDescent="0.3">
      <c r="A173" s="190"/>
      <c r="B173" s="22"/>
      <c r="C173" s="7"/>
      <c r="D173" s="16"/>
      <c r="E173" s="29"/>
      <c r="F173" s="29"/>
      <c r="BF173" s="7"/>
    </row>
    <row r="174" spans="1:58" ht="11.25" customHeight="1" x14ac:dyDescent="0.3">
      <c r="A174" s="190"/>
      <c r="B174" s="22"/>
      <c r="C174" s="7"/>
      <c r="D174" s="16"/>
      <c r="E174" s="29"/>
      <c r="F174" s="29"/>
      <c r="BF174" s="7"/>
    </row>
    <row r="175" spans="1:58" ht="11.25" customHeight="1" x14ac:dyDescent="0.3">
      <c r="A175" s="190"/>
      <c r="B175" s="22"/>
      <c r="C175" s="7"/>
      <c r="D175" s="16"/>
      <c r="E175" s="29"/>
      <c r="F175" s="29"/>
      <c r="BF175" s="7"/>
    </row>
    <row r="176" spans="1:58" ht="11.25" customHeight="1" x14ac:dyDescent="0.3">
      <c r="A176" s="190"/>
      <c r="B176" s="22"/>
      <c r="C176" s="7"/>
      <c r="D176" s="16"/>
      <c r="E176" s="29"/>
      <c r="F176" s="29"/>
      <c r="BF176" s="7"/>
    </row>
    <row r="177" spans="1:58" ht="11.25" customHeight="1" x14ac:dyDescent="0.3">
      <c r="A177" s="190"/>
      <c r="B177" s="22"/>
      <c r="C177" s="7"/>
      <c r="D177" s="16"/>
      <c r="E177" s="29"/>
      <c r="F177" s="29"/>
      <c r="BF177" s="7"/>
    </row>
    <row r="178" spans="1:58" ht="11.25" customHeight="1" x14ac:dyDescent="0.3">
      <c r="A178" s="190"/>
      <c r="B178" s="22"/>
      <c r="C178" s="7"/>
      <c r="D178" s="16"/>
      <c r="E178" s="29"/>
      <c r="F178" s="29"/>
      <c r="BF178" s="7"/>
    </row>
    <row r="179" spans="1:58" ht="11.25" customHeight="1" x14ac:dyDescent="0.3">
      <c r="A179" s="190"/>
      <c r="B179" s="22"/>
      <c r="C179" s="7"/>
      <c r="D179" s="16"/>
      <c r="E179" s="29"/>
      <c r="F179" s="29"/>
      <c r="BF179" s="7"/>
    </row>
    <row r="180" spans="1:58" ht="11.25" customHeight="1" x14ac:dyDescent="0.3">
      <c r="A180" s="190"/>
      <c r="B180" s="22"/>
      <c r="C180" s="7"/>
      <c r="D180" s="16"/>
      <c r="E180" s="29"/>
      <c r="F180" s="29"/>
      <c r="BF180" s="7"/>
    </row>
    <row r="181" spans="1:58" ht="11.25" customHeight="1" x14ac:dyDescent="0.3">
      <c r="A181" s="190"/>
      <c r="B181" s="22"/>
      <c r="C181" s="7"/>
      <c r="D181" s="16"/>
      <c r="E181" s="29"/>
      <c r="F181" s="29"/>
      <c r="BF181" s="7"/>
    </row>
    <row r="182" spans="1:58" ht="11.25" customHeight="1" x14ac:dyDescent="0.3">
      <c r="A182" s="190"/>
      <c r="B182" s="22"/>
      <c r="C182" s="7"/>
      <c r="D182" s="16"/>
      <c r="E182" s="29"/>
      <c r="F182" s="29"/>
      <c r="BF182" s="7"/>
    </row>
    <row r="183" spans="1:58" ht="11.25" customHeight="1" x14ac:dyDescent="0.3">
      <c r="A183" s="190"/>
      <c r="B183" s="22"/>
      <c r="C183" s="7"/>
      <c r="D183" s="16"/>
      <c r="E183" s="29"/>
      <c r="F183" s="29"/>
      <c r="BF183" s="7"/>
    </row>
    <row r="184" spans="1:58" ht="11.25" customHeight="1" x14ac:dyDescent="0.3">
      <c r="A184" s="190"/>
      <c r="B184" s="22"/>
      <c r="C184" s="7"/>
      <c r="D184" s="16"/>
      <c r="E184" s="29"/>
      <c r="F184" s="29"/>
      <c r="BF184" s="7"/>
    </row>
    <row r="185" spans="1:58" ht="11.25" customHeight="1" x14ac:dyDescent="0.3">
      <c r="A185" s="190"/>
      <c r="B185" s="22"/>
      <c r="C185" s="7"/>
      <c r="D185" s="16"/>
      <c r="E185" s="29"/>
      <c r="F185" s="29"/>
      <c r="BF185" s="7"/>
    </row>
    <row r="186" spans="1:58" ht="11.25" customHeight="1" x14ac:dyDescent="0.3">
      <c r="A186" s="190"/>
      <c r="B186" s="22"/>
      <c r="C186" s="7"/>
      <c r="D186" s="16"/>
      <c r="E186" s="29"/>
      <c r="F186" s="29"/>
      <c r="BF186" s="7"/>
    </row>
    <row r="187" spans="1:58" ht="11.25" customHeight="1" x14ac:dyDescent="0.3">
      <c r="A187" s="190"/>
      <c r="B187" s="22"/>
      <c r="C187" s="7"/>
      <c r="D187" s="16"/>
      <c r="E187" s="29"/>
      <c r="F187" s="29"/>
      <c r="BF187" s="7"/>
    </row>
    <row r="188" spans="1:58" ht="11.25" customHeight="1" x14ac:dyDescent="0.3">
      <c r="A188" s="190"/>
      <c r="B188" s="22"/>
      <c r="C188" s="7"/>
      <c r="D188" s="16"/>
      <c r="E188" s="29"/>
      <c r="F188" s="29"/>
      <c r="BF188" s="7"/>
    </row>
    <row r="189" spans="1:58" ht="11.25" customHeight="1" x14ac:dyDescent="0.3">
      <c r="A189" s="190"/>
      <c r="B189" s="22"/>
      <c r="C189" s="7"/>
      <c r="D189" s="16"/>
      <c r="E189" s="29"/>
      <c r="F189" s="29"/>
      <c r="BF189" s="7"/>
    </row>
    <row r="190" spans="1:58" ht="11.25" customHeight="1" x14ac:dyDescent="0.3">
      <c r="A190" s="190"/>
      <c r="B190" s="22"/>
      <c r="C190" s="7"/>
      <c r="D190" s="16"/>
      <c r="E190" s="29"/>
      <c r="F190" s="29"/>
      <c r="BF190" s="7"/>
    </row>
    <row r="191" spans="1:58" ht="11.25" customHeight="1" x14ac:dyDescent="0.3">
      <c r="A191" s="190"/>
      <c r="B191" s="22"/>
      <c r="C191" s="7"/>
      <c r="D191" s="16"/>
      <c r="E191" s="29"/>
      <c r="F191" s="29"/>
      <c r="BF191" s="7"/>
    </row>
    <row r="192" spans="1:58" ht="11.25" customHeight="1" x14ac:dyDescent="0.3">
      <c r="A192" s="190"/>
      <c r="B192" s="22"/>
      <c r="C192" s="7"/>
      <c r="D192" s="16"/>
      <c r="E192" s="29"/>
      <c r="F192" s="29"/>
      <c r="BF192" s="7"/>
    </row>
    <row r="193" spans="1:58" ht="11.25" customHeight="1" x14ac:dyDescent="0.3">
      <c r="A193" s="190"/>
      <c r="B193" s="22"/>
      <c r="C193" s="7"/>
      <c r="D193" s="16"/>
      <c r="E193" s="29"/>
      <c r="F193" s="29"/>
      <c r="BF193" s="7"/>
    </row>
    <row r="194" spans="1:58" ht="11.25" customHeight="1" x14ac:dyDescent="0.3">
      <c r="A194" s="190"/>
      <c r="B194" s="22"/>
      <c r="C194" s="7"/>
      <c r="D194" s="16"/>
      <c r="E194" s="29"/>
      <c r="F194" s="29"/>
      <c r="BF194" s="7"/>
    </row>
    <row r="195" spans="1:58" ht="11.25" customHeight="1" x14ac:dyDescent="0.3">
      <c r="A195" s="190"/>
      <c r="B195" s="22"/>
      <c r="C195" s="7"/>
      <c r="D195" s="16"/>
      <c r="E195" s="29"/>
      <c r="F195" s="29"/>
      <c r="BF195" s="7"/>
    </row>
    <row r="196" spans="1:58" ht="11.25" customHeight="1" x14ac:dyDescent="0.3">
      <c r="A196" s="190"/>
      <c r="B196" s="22"/>
      <c r="C196" s="7"/>
      <c r="D196" s="16"/>
      <c r="E196" s="29"/>
      <c r="F196" s="29"/>
      <c r="BF196" s="7"/>
    </row>
    <row r="197" spans="1:58" ht="11.25" customHeight="1" x14ac:dyDescent="0.3">
      <c r="A197" s="190"/>
      <c r="B197" s="22"/>
      <c r="C197" s="7"/>
      <c r="D197" s="16"/>
      <c r="E197" s="29"/>
      <c r="F197" s="29"/>
      <c r="BF197" s="7"/>
    </row>
    <row r="198" spans="1:58" x14ac:dyDescent="0.3">
      <c r="A198" s="190"/>
      <c r="B198" s="22"/>
      <c r="C198" s="7"/>
      <c r="D198" s="16"/>
      <c r="E198" s="29"/>
      <c r="F198" s="29"/>
      <c r="BF198" s="7"/>
    </row>
    <row r="199" spans="1:58" x14ac:dyDescent="0.3">
      <c r="A199" s="190"/>
      <c r="B199" s="22"/>
      <c r="C199" s="7"/>
      <c r="D199" s="16"/>
      <c r="E199" s="29"/>
      <c r="F199" s="29"/>
      <c r="BF199" s="7"/>
    </row>
    <row r="200" spans="1:58" x14ac:dyDescent="0.3">
      <c r="A200" s="190"/>
      <c r="B200" s="22"/>
      <c r="C200" s="7"/>
      <c r="D200" s="16"/>
      <c r="E200" s="29"/>
      <c r="F200" s="29"/>
      <c r="BF200" s="7"/>
    </row>
    <row r="201" spans="1:58" x14ac:dyDescent="0.3">
      <c r="A201" s="190"/>
      <c r="B201" s="22"/>
      <c r="C201" s="7"/>
      <c r="D201" s="16"/>
      <c r="E201" s="29"/>
      <c r="F201" s="29"/>
      <c r="BF201" s="7"/>
    </row>
    <row r="202" spans="1:58" x14ac:dyDescent="0.3">
      <c r="A202" s="190"/>
      <c r="B202" s="22"/>
      <c r="C202" s="7"/>
      <c r="D202" s="16"/>
      <c r="E202" s="29"/>
      <c r="F202" s="29"/>
      <c r="BF202" s="7"/>
    </row>
    <row r="203" spans="1:58" x14ac:dyDescent="0.3">
      <c r="A203" s="190"/>
      <c r="B203" s="22"/>
      <c r="C203" s="7"/>
      <c r="D203" s="16"/>
      <c r="E203" s="29"/>
      <c r="F203" s="29"/>
      <c r="BF203" s="7"/>
    </row>
    <row r="204" spans="1:58" x14ac:dyDescent="0.3">
      <c r="A204" s="190"/>
      <c r="B204" s="22"/>
      <c r="C204" s="7"/>
      <c r="D204" s="16"/>
      <c r="E204" s="29"/>
      <c r="F204" s="29"/>
      <c r="BF204" s="7"/>
    </row>
    <row r="205" spans="1:58" x14ac:dyDescent="0.3">
      <c r="A205" s="190"/>
      <c r="B205" s="22"/>
      <c r="C205" s="7"/>
      <c r="D205" s="16"/>
      <c r="E205" s="29"/>
      <c r="F205" s="29"/>
      <c r="BF205" s="7"/>
    </row>
    <row r="206" spans="1:58" x14ac:dyDescent="0.3">
      <c r="A206" s="190"/>
      <c r="B206" s="22"/>
      <c r="C206" s="7"/>
      <c r="D206" s="16"/>
      <c r="E206" s="29"/>
      <c r="F206" s="29"/>
      <c r="BF206" s="7"/>
    </row>
    <row r="207" spans="1:58" x14ac:dyDescent="0.3">
      <c r="A207" s="190"/>
      <c r="B207" s="22"/>
      <c r="C207" s="7"/>
      <c r="D207" s="16"/>
      <c r="E207" s="29"/>
      <c r="F207" s="29"/>
      <c r="BF207" s="7"/>
    </row>
    <row r="208" spans="1:58" x14ac:dyDescent="0.3">
      <c r="A208" s="190"/>
      <c r="B208" s="22"/>
      <c r="C208" s="7"/>
      <c r="D208" s="16"/>
      <c r="E208" s="29"/>
      <c r="F208" s="29"/>
      <c r="BF208" s="7"/>
    </row>
    <row r="209" spans="1:58" x14ac:dyDescent="0.3">
      <c r="A209" s="190"/>
      <c r="B209" s="22"/>
      <c r="C209" s="7"/>
      <c r="D209" s="16"/>
      <c r="E209" s="29"/>
      <c r="F209" s="29"/>
      <c r="BF209" s="7"/>
    </row>
    <row r="210" spans="1:58" x14ac:dyDescent="0.3">
      <c r="A210" s="190"/>
      <c r="B210" s="22"/>
      <c r="C210" s="7"/>
      <c r="D210" s="16"/>
      <c r="E210" s="29"/>
      <c r="F210" s="29"/>
      <c r="BF210" s="7"/>
    </row>
    <row r="211" spans="1:58" x14ac:dyDescent="0.3">
      <c r="A211" s="190"/>
      <c r="B211" s="22"/>
      <c r="C211" s="7"/>
      <c r="D211" s="16"/>
      <c r="E211" s="29"/>
      <c r="F211" s="29"/>
      <c r="BF211" s="7"/>
    </row>
    <row r="212" spans="1:58" x14ac:dyDescent="0.3">
      <c r="A212" s="190"/>
      <c r="B212" s="22"/>
      <c r="C212" s="7"/>
      <c r="D212" s="16"/>
      <c r="E212" s="29"/>
      <c r="F212" s="29"/>
      <c r="BF212" s="7"/>
    </row>
    <row r="213" spans="1:58" x14ac:dyDescent="0.3">
      <c r="A213" s="190"/>
      <c r="B213" s="22"/>
      <c r="C213" s="7"/>
      <c r="D213" s="16"/>
      <c r="E213" s="29"/>
      <c r="F213" s="29"/>
      <c r="BF213" s="7"/>
    </row>
    <row r="214" spans="1:58" x14ac:dyDescent="0.3">
      <c r="A214" s="190"/>
      <c r="B214" s="22"/>
      <c r="C214" s="7"/>
      <c r="D214" s="16"/>
      <c r="E214" s="29"/>
      <c r="F214" s="29"/>
      <c r="BF214" s="7"/>
    </row>
    <row r="215" spans="1:58" x14ac:dyDescent="0.3">
      <c r="A215" s="190"/>
      <c r="B215" s="22"/>
      <c r="C215" s="7"/>
      <c r="D215" s="16"/>
      <c r="E215" s="29"/>
      <c r="F215" s="29"/>
      <c r="BF215" s="7"/>
    </row>
    <row r="216" spans="1:58" x14ac:dyDescent="0.3">
      <c r="A216" s="190"/>
      <c r="B216" s="22"/>
      <c r="C216" s="7"/>
      <c r="D216" s="16"/>
      <c r="E216" s="29"/>
      <c r="F216" s="29"/>
      <c r="BF216" s="7"/>
    </row>
    <row r="217" spans="1:58" x14ac:dyDescent="0.3">
      <c r="A217" s="190"/>
      <c r="B217" s="22"/>
      <c r="C217" s="7"/>
      <c r="D217" s="16"/>
      <c r="E217" s="29"/>
      <c r="F217" s="29"/>
      <c r="BF217" s="7"/>
    </row>
    <row r="218" spans="1:58" x14ac:dyDescent="0.3">
      <c r="A218" s="190"/>
      <c r="B218" s="22"/>
      <c r="C218" s="7"/>
      <c r="D218" s="16"/>
      <c r="E218" s="29"/>
      <c r="F218" s="29"/>
      <c r="BF218" s="7"/>
    </row>
    <row r="219" spans="1:58" x14ac:dyDescent="0.3">
      <c r="A219" s="190"/>
      <c r="B219" s="22"/>
      <c r="C219" s="7"/>
      <c r="D219" s="16"/>
      <c r="E219" s="29"/>
      <c r="F219" s="29"/>
      <c r="BF219" s="7"/>
    </row>
    <row r="220" spans="1:58" x14ac:dyDescent="0.3">
      <c r="A220" s="190"/>
      <c r="B220" s="22"/>
      <c r="C220" s="7"/>
      <c r="D220" s="16"/>
      <c r="E220" s="29"/>
      <c r="F220" s="29"/>
      <c r="BF220" s="7"/>
    </row>
    <row r="221" spans="1:58" x14ac:dyDescent="0.3">
      <c r="A221" s="190"/>
      <c r="B221" s="22"/>
      <c r="C221" s="7"/>
      <c r="D221" s="16"/>
      <c r="E221" s="29"/>
      <c r="F221" s="29"/>
      <c r="BF221" s="7"/>
    </row>
    <row r="222" spans="1:58" x14ac:dyDescent="0.3">
      <c r="A222" s="190"/>
      <c r="B222" s="22"/>
      <c r="C222" s="7"/>
      <c r="D222" s="16"/>
      <c r="E222" s="29"/>
      <c r="F222" s="29"/>
      <c r="BF222" s="7"/>
    </row>
    <row r="223" spans="1:58" x14ac:dyDescent="0.3">
      <c r="A223" s="190"/>
      <c r="B223" s="22"/>
      <c r="C223" s="7"/>
      <c r="D223" s="16"/>
      <c r="E223" s="29"/>
      <c r="F223" s="29"/>
      <c r="BF223" s="7"/>
    </row>
    <row r="224" spans="1:58" x14ac:dyDescent="0.3">
      <c r="A224" s="190"/>
      <c r="B224" s="22"/>
      <c r="C224" s="7"/>
      <c r="D224" s="16"/>
      <c r="E224" s="29"/>
      <c r="F224" s="29"/>
      <c r="BF224" s="7"/>
    </row>
    <row r="225" spans="1:58" x14ac:dyDescent="0.3">
      <c r="A225" s="190"/>
      <c r="B225" s="22"/>
      <c r="C225" s="7"/>
      <c r="D225" s="16"/>
      <c r="E225" s="29"/>
      <c r="F225" s="29"/>
      <c r="BF225" s="7"/>
    </row>
    <row r="226" spans="1:58" x14ac:dyDescent="0.3">
      <c r="A226" s="190"/>
      <c r="B226" s="22"/>
      <c r="C226" s="7"/>
      <c r="D226" s="16"/>
      <c r="E226" s="29"/>
      <c r="F226" s="29"/>
      <c r="BF226" s="7"/>
    </row>
    <row r="227" spans="1:58" x14ac:dyDescent="0.3">
      <c r="A227" s="190"/>
      <c r="B227" s="22"/>
      <c r="C227" s="7"/>
      <c r="D227" s="16"/>
      <c r="E227" s="29"/>
      <c r="F227" s="29"/>
      <c r="BF227" s="7"/>
    </row>
    <row r="228" spans="1:58" x14ac:dyDescent="0.3">
      <c r="A228" s="190"/>
      <c r="B228" s="22"/>
      <c r="C228" s="7"/>
      <c r="D228" s="16"/>
      <c r="E228" s="29"/>
      <c r="F228" s="29"/>
      <c r="BF228" s="7"/>
    </row>
    <row r="229" spans="1:58" x14ac:dyDescent="0.3">
      <c r="A229" s="190"/>
      <c r="B229" s="22"/>
      <c r="C229" s="7"/>
      <c r="D229" s="16"/>
      <c r="E229" s="29"/>
      <c r="F229" s="29"/>
      <c r="BF229" s="7"/>
    </row>
    <row r="230" spans="1:58" x14ac:dyDescent="0.3">
      <c r="A230" s="190"/>
      <c r="B230" s="22"/>
      <c r="C230" s="7"/>
      <c r="D230" s="16"/>
      <c r="E230" s="29"/>
      <c r="F230" s="29"/>
      <c r="BF230" s="7"/>
    </row>
    <row r="231" spans="1:58" x14ac:dyDescent="0.3">
      <c r="A231" s="190"/>
      <c r="B231" s="22"/>
      <c r="C231" s="7"/>
      <c r="D231" s="16"/>
      <c r="E231" s="29"/>
      <c r="F231" s="29"/>
      <c r="BF231" s="7"/>
    </row>
    <row r="232" spans="1:58" x14ac:dyDescent="0.3">
      <c r="A232" s="190"/>
      <c r="B232" s="22"/>
      <c r="C232" s="7"/>
      <c r="D232" s="16"/>
      <c r="E232" s="29"/>
      <c r="F232" s="29"/>
      <c r="BF232" s="7"/>
    </row>
    <row r="233" spans="1:58" x14ac:dyDescent="0.3">
      <c r="A233" s="190"/>
      <c r="B233" s="22"/>
      <c r="C233" s="7"/>
      <c r="D233" s="16"/>
      <c r="E233" s="29"/>
      <c r="F233" s="29"/>
      <c r="BF233" s="7"/>
    </row>
    <row r="234" spans="1:58" x14ac:dyDescent="0.3">
      <c r="A234" s="190"/>
      <c r="B234" s="22"/>
      <c r="C234" s="7"/>
      <c r="D234" s="16"/>
      <c r="E234" s="29"/>
      <c r="F234" s="29"/>
      <c r="BF234" s="7"/>
    </row>
    <row r="235" spans="1:58" x14ac:dyDescent="0.3">
      <c r="A235" s="190"/>
      <c r="B235" s="22"/>
      <c r="C235" s="7"/>
      <c r="D235" s="16"/>
      <c r="E235" s="29"/>
      <c r="F235" s="29"/>
      <c r="BF235" s="7"/>
    </row>
    <row r="236" spans="1:58" x14ac:dyDescent="0.3">
      <c r="A236" s="190"/>
      <c r="B236" s="22"/>
      <c r="C236" s="7"/>
      <c r="D236" s="16"/>
      <c r="E236" s="29"/>
      <c r="F236" s="29"/>
      <c r="BF236" s="7"/>
    </row>
    <row r="237" spans="1:58" x14ac:dyDescent="0.3">
      <c r="A237" s="190"/>
      <c r="B237" s="22"/>
      <c r="C237" s="7"/>
      <c r="D237" s="16"/>
      <c r="E237" s="29"/>
      <c r="F237" s="29"/>
      <c r="BF237" s="7"/>
    </row>
    <row r="238" spans="1:58" x14ac:dyDescent="0.3">
      <c r="A238" s="190"/>
      <c r="B238" s="22"/>
      <c r="C238" s="7"/>
      <c r="D238" s="16"/>
      <c r="E238" s="29"/>
      <c r="F238" s="29"/>
      <c r="BF238" s="7"/>
    </row>
    <row r="239" spans="1:58" x14ac:dyDescent="0.3">
      <c r="A239" s="190"/>
      <c r="B239" s="22"/>
      <c r="C239" s="7"/>
      <c r="D239" s="16"/>
      <c r="E239" s="29"/>
      <c r="F239" s="29"/>
      <c r="BF239" s="7"/>
    </row>
    <row r="240" spans="1:58" x14ac:dyDescent="0.3">
      <c r="A240" s="190"/>
      <c r="B240" s="22"/>
      <c r="C240" s="7"/>
      <c r="D240" s="16"/>
      <c r="E240" s="29"/>
      <c r="F240" s="29"/>
      <c r="BF240" s="7"/>
    </row>
    <row r="241" spans="1:58" x14ac:dyDescent="0.3">
      <c r="A241" s="190"/>
      <c r="B241" s="22"/>
      <c r="C241" s="7"/>
      <c r="D241" s="16"/>
      <c r="E241" s="29"/>
      <c r="F241" s="29"/>
      <c r="BF241" s="7"/>
    </row>
    <row r="242" spans="1:58" x14ac:dyDescent="0.3">
      <c r="A242" s="190"/>
      <c r="B242" s="22"/>
      <c r="C242" s="7"/>
      <c r="D242" s="16"/>
      <c r="E242" s="29"/>
      <c r="F242" s="29"/>
      <c r="BF242" s="7"/>
    </row>
    <row r="243" spans="1:58" x14ac:dyDescent="0.3">
      <c r="A243" s="190"/>
      <c r="B243" s="22"/>
      <c r="C243" s="7"/>
      <c r="D243" s="16"/>
      <c r="E243" s="29"/>
      <c r="F243" s="29"/>
      <c r="BF243" s="7"/>
    </row>
    <row r="244" spans="1:58" x14ac:dyDescent="0.3">
      <c r="A244" s="190"/>
      <c r="B244" s="22"/>
      <c r="C244" s="7"/>
      <c r="D244" s="16"/>
      <c r="E244" s="29"/>
      <c r="F244" s="29"/>
      <c r="BF244" s="7"/>
    </row>
    <row r="245" spans="1:58" x14ac:dyDescent="0.3">
      <c r="A245" s="190"/>
      <c r="B245" s="22"/>
      <c r="C245" s="7"/>
      <c r="D245" s="16"/>
      <c r="E245" s="29"/>
      <c r="F245" s="29"/>
      <c r="BF245" s="7"/>
    </row>
    <row r="246" spans="1:58" x14ac:dyDescent="0.3">
      <c r="A246" s="190"/>
      <c r="B246" s="22"/>
      <c r="C246" s="7"/>
      <c r="D246" s="16"/>
      <c r="E246" s="29"/>
      <c r="F246" s="29"/>
      <c r="BF246" s="7"/>
    </row>
    <row r="247" spans="1:58" x14ac:dyDescent="0.3">
      <c r="A247" s="190"/>
      <c r="B247" s="22"/>
      <c r="C247" s="7"/>
      <c r="D247" s="16"/>
      <c r="E247" s="29"/>
      <c r="F247" s="29"/>
      <c r="BF247" s="7"/>
    </row>
    <row r="248" spans="1:58" x14ac:dyDescent="0.3">
      <c r="A248" s="190"/>
      <c r="B248" s="22"/>
      <c r="C248" s="7"/>
      <c r="D248" s="16"/>
      <c r="E248" s="29"/>
      <c r="F248" s="29"/>
      <c r="BF248" s="7"/>
    </row>
    <row r="249" spans="1:58" x14ac:dyDescent="0.3">
      <c r="A249" s="190"/>
      <c r="B249" s="22"/>
      <c r="C249" s="7"/>
      <c r="D249" s="16"/>
      <c r="E249" s="29"/>
      <c r="F249" s="29"/>
      <c r="BF249" s="7"/>
    </row>
    <row r="250" spans="1:58" x14ac:dyDescent="0.3">
      <c r="A250" s="190"/>
      <c r="B250" s="22"/>
      <c r="C250" s="7"/>
      <c r="D250" s="16"/>
      <c r="E250" s="29"/>
      <c r="F250" s="29"/>
      <c r="BF250" s="7"/>
    </row>
    <row r="251" spans="1:58" x14ac:dyDescent="0.3">
      <c r="A251" s="190"/>
      <c r="B251" s="22"/>
      <c r="C251" s="7"/>
      <c r="D251" s="16"/>
      <c r="E251" s="29"/>
      <c r="F251" s="29"/>
      <c r="BF251" s="7"/>
    </row>
    <row r="252" spans="1:58" x14ac:dyDescent="0.3">
      <c r="A252" s="190"/>
      <c r="B252" s="22"/>
      <c r="C252" s="7"/>
      <c r="D252" s="16"/>
      <c r="E252" s="29"/>
      <c r="F252" s="29"/>
      <c r="BF252" s="7"/>
    </row>
    <row r="253" spans="1:58" x14ac:dyDescent="0.3">
      <c r="A253" s="190"/>
      <c r="B253" s="22"/>
      <c r="C253" s="7"/>
      <c r="D253" s="16"/>
      <c r="E253" s="29"/>
      <c r="F253" s="29"/>
      <c r="BF253" s="7"/>
    </row>
    <row r="254" spans="1:58" x14ac:dyDescent="0.3">
      <c r="A254" s="190"/>
      <c r="B254" s="22"/>
      <c r="C254" s="7"/>
      <c r="D254" s="16"/>
      <c r="E254" s="29"/>
      <c r="F254" s="29"/>
      <c r="BF254" s="7"/>
    </row>
    <row r="255" spans="1:58" x14ac:dyDescent="0.3">
      <c r="A255" s="190"/>
      <c r="B255" s="22"/>
      <c r="C255" s="7"/>
      <c r="D255" s="16"/>
      <c r="E255" s="29"/>
      <c r="F255" s="29"/>
      <c r="BF255" s="7"/>
    </row>
    <row r="256" spans="1:58" x14ac:dyDescent="0.3">
      <c r="A256" s="190"/>
      <c r="B256" s="22"/>
      <c r="C256" s="7"/>
      <c r="D256" s="16"/>
      <c r="E256" s="29"/>
      <c r="F256" s="29"/>
      <c r="BF256" s="7"/>
    </row>
    <row r="257" spans="1:58" x14ac:dyDescent="0.3">
      <c r="A257" s="190"/>
      <c r="B257" s="22"/>
      <c r="C257" s="7"/>
      <c r="D257" s="16"/>
      <c r="E257" s="29"/>
      <c r="F257" s="29"/>
      <c r="BF257" s="7"/>
    </row>
    <row r="258" spans="1:58" x14ac:dyDescent="0.3">
      <c r="A258" s="190"/>
      <c r="B258" s="22"/>
      <c r="C258" s="7"/>
      <c r="D258" s="16"/>
      <c r="E258" s="29"/>
      <c r="F258" s="29"/>
      <c r="BF258" s="7"/>
    </row>
    <row r="259" spans="1:58" x14ac:dyDescent="0.3">
      <c r="A259" s="190"/>
      <c r="B259" s="22"/>
      <c r="C259" s="7"/>
      <c r="D259" s="16"/>
      <c r="E259" s="29"/>
      <c r="F259" s="29"/>
      <c r="BF259" s="7"/>
    </row>
    <row r="260" spans="1:58" x14ac:dyDescent="0.3">
      <c r="A260" s="190"/>
      <c r="B260" s="22"/>
      <c r="C260" s="7"/>
      <c r="D260" s="16"/>
      <c r="E260" s="29"/>
      <c r="F260" s="29"/>
      <c r="BF260" s="7"/>
    </row>
    <row r="261" spans="1:58" x14ac:dyDescent="0.3">
      <c r="A261" s="190"/>
      <c r="B261" s="22"/>
      <c r="C261" s="7"/>
      <c r="D261" s="16"/>
      <c r="E261" s="29"/>
      <c r="F261" s="29"/>
      <c r="BF261" s="7"/>
    </row>
    <row r="262" spans="1:58" x14ac:dyDescent="0.3">
      <c r="A262" s="190"/>
      <c r="B262" s="22"/>
      <c r="C262" s="7"/>
      <c r="D262" s="16"/>
      <c r="E262" s="29"/>
      <c r="F262" s="29"/>
      <c r="BF262" s="7"/>
    </row>
    <row r="263" spans="1:58" x14ac:dyDescent="0.3">
      <c r="A263" s="190"/>
      <c r="B263" s="22"/>
      <c r="C263" s="7"/>
      <c r="D263" s="16"/>
      <c r="E263" s="29"/>
      <c r="F263" s="29"/>
      <c r="BF263" s="7"/>
    </row>
    <row r="264" spans="1:58" x14ac:dyDescent="0.3">
      <c r="A264" s="190"/>
      <c r="B264" s="22"/>
      <c r="C264" s="7"/>
      <c r="D264" s="16"/>
      <c r="E264" s="29"/>
      <c r="F264" s="29"/>
      <c r="BF264" s="7"/>
    </row>
    <row r="265" spans="1:58" x14ac:dyDescent="0.3">
      <c r="A265" s="190"/>
      <c r="B265" s="22"/>
      <c r="C265" s="7"/>
      <c r="D265" s="16"/>
      <c r="E265" s="29"/>
      <c r="F265" s="29"/>
      <c r="BF265" s="7"/>
    </row>
    <row r="266" spans="1:58" x14ac:dyDescent="0.3">
      <c r="A266" s="190"/>
      <c r="B266" s="22"/>
      <c r="C266" s="7"/>
      <c r="D266" s="16"/>
      <c r="E266" s="29"/>
      <c r="F266" s="29"/>
      <c r="BF266" s="7"/>
    </row>
    <row r="267" spans="1:58" x14ac:dyDescent="0.3">
      <c r="A267" s="190"/>
      <c r="B267" s="22"/>
      <c r="C267" s="7"/>
      <c r="D267" s="16"/>
      <c r="E267" s="29"/>
      <c r="F267" s="29"/>
      <c r="BF267" s="7"/>
    </row>
    <row r="268" spans="1:58" x14ac:dyDescent="0.3">
      <c r="A268" s="190"/>
      <c r="B268" s="22"/>
      <c r="C268" s="7"/>
      <c r="D268" s="16"/>
      <c r="E268" s="29"/>
      <c r="F268" s="29"/>
      <c r="BF268" s="7"/>
    </row>
    <row r="269" spans="1:58" x14ac:dyDescent="0.3">
      <c r="A269" s="190"/>
      <c r="B269" s="22"/>
      <c r="C269" s="7"/>
      <c r="D269" s="16"/>
      <c r="E269" s="29"/>
      <c r="F269" s="29"/>
      <c r="BF269" s="7"/>
    </row>
    <row r="270" spans="1:58" x14ac:dyDescent="0.3">
      <c r="A270" s="190"/>
      <c r="B270" s="22"/>
      <c r="C270" s="7"/>
      <c r="D270" s="16"/>
      <c r="E270" s="29"/>
      <c r="F270" s="29"/>
      <c r="BF270" s="7"/>
    </row>
    <row r="271" spans="1:58" x14ac:dyDescent="0.3">
      <c r="A271" s="190"/>
      <c r="B271" s="22"/>
      <c r="C271" s="7"/>
      <c r="D271" s="16"/>
      <c r="E271" s="29"/>
      <c r="F271" s="29"/>
      <c r="BF271" s="7"/>
    </row>
    <row r="272" spans="1:58" x14ac:dyDescent="0.3">
      <c r="A272" s="190"/>
      <c r="B272" s="22"/>
      <c r="C272" s="7"/>
      <c r="D272" s="16"/>
      <c r="E272" s="29"/>
      <c r="F272" s="29"/>
      <c r="BF272" s="7"/>
    </row>
    <row r="273" spans="1:58" x14ac:dyDescent="0.3">
      <c r="A273" s="190"/>
      <c r="B273" s="22"/>
      <c r="C273" s="7"/>
      <c r="D273" s="16"/>
      <c r="E273" s="29"/>
      <c r="F273" s="29"/>
      <c r="BF273" s="7"/>
    </row>
    <row r="274" spans="1:58" x14ac:dyDescent="0.3">
      <c r="A274" s="190"/>
      <c r="B274" s="22"/>
      <c r="C274" s="7"/>
      <c r="D274" s="16"/>
      <c r="E274" s="29"/>
      <c r="F274" s="29"/>
      <c r="BF274" s="7"/>
    </row>
    <row r="275" spans="1:58" x14ac:dyDescent="0.3">
      <c r="A275" s="190"/>
      <c r="B275" s="22"/>
      <c r="C275" s="7"/>
      <c r="D275" s="16"/>
      <c r="E275" s="29"/>
      <c r="F275" s="29"/>
      <c r="BF275" s="7"/>
    </row>
    <row r="276" spans="1:58" x14ac:dyDescent="0.3">
      <c r="A276" s="190"/>
      <c r="B276" s="22"/>
      <c r="C276" s="7"/>
      <c r="D276" s="16"/>
      <c r="E276" s="29"/>
      <c r="F276" s="29"/>
      <c r="BF276" s="7"/>
    </row>
    <row r="277" spans="1:58" x14ac:dyDescent="0.3">
      <c r="A277" s="190"/>
      <c r="B277" s="22"/>
      <c r="C277" s="7"/>
      <c r="D277" s="16"/>
      <c r="E277" s="29"/>
      <c r="F277" s="29"/>
      <c r="BF277" s="7"/>
    </row>
    <row r="278" spans="1:58" x14ac:dyDescent="0.3">
      <c r="A278" s="190"/>
      <c r="B278" s="22"/>
      <c r="C278" s="7"/>
      <c r="D278" s="16"/>
      <c r="E278" s="29"/>
      <c r="F278" s="29"/>
      <c r="BF278" s="7"/>
    </row>
    <row r="279" spans="1:58" x14ac:dyDescent="0.3">
      <c r="A279" s="190"/>
      <c r="B279" s="22"/>
      <c r="C279" s="7"/>
      <c r="D279" s="16"/>
      <c r="E279" s="29"/>
      <c r="F279" s="29"/>
      <c r="BF279" s="7"/>
    </row>
    <row r="280" spans="1:58" x14ac:dyDescent="0.3">
      <c r="A280" s="190"/>
      <c r="B280" s="22"/>
      <c r="C280" s="7"/>
      <c r="D280" s="16"/>
      <c r="E280" s="29"/>
      <c r="F280" s="29"/>
      <c r="BF280" s="7"/>
    </row>
    <row r="281" spans="1:58" x14ac:dyDescent="0.3">
      <c r="A281" s="190"/>
      <c r="B281" s="22"/>
      <c r="C281" s="7"/>
      <c r="D281" s="16"/>
      <c r="E281" s="29"/>
      <c r="F281" s="29"/>
      <c r="BF281" s="7"/>
    </row>
    <row r="282" spans="1:58" x14ac:dyDescent="0.3">
      <c r="A282" s="190"/>
      <c r="B282" s="22"/>
      <c r="C282" s="7"/>
      <c r="D282" s="16"/>
      <c r="E282" s="29"/>
      <c r="F282" s="29"/>
      <c r="BF282" s="7"/>
    </row>
    <row r="283" spans="1:58" x14ac:dyDescent="0.3">
      <c r="A283" s="190"/>
      <c r="B283" s="22"/>
      <c r="C283" s="7"/>
      <c r="D283" s="16"/>
      <c r="E283" s="29"/>
      <c r="F283" s="29"/>
      <c r="BF283" s="7"/>
    </row>
    <row r="284" spans="1:58" x14ac:dyDescent="0.3">
      <c r="A284" s="190"/>
      <c r="B284" s="22"/>
      <c r="C284" s="7"/>
      <c r="D284" s="16"/>
      <c r="E284" s="29"/>
      <c r="F284" s="29"/>
      <c r="BF284" s="7"/>
    </row>
    <row r="285" spans="1:58" x14ac:dyDescent="0.3">
      <c r="A285" s="190"/>
      <c r="B285" s="22"/>
      <c r="C285" s="7"/>
      <c r="D285" s="16"/>
      <c r="E285" s="29"/>
      <c r="F285" s="29"/>
      <c r="BF285" s="7"/>
    </row>
    <row r="286" spans="1:58" x14ac:dyDescent="0.3">
      <c r="A286" s="190"/>
      <c r="B286" s="22"/>
      <c r="C286" s="7"/>
      <c r="D286" s="16"/>
      <c r="E286" s="29"/>
      <c r="F286" s="29"/>
      <c r="BF286" s="7"/>
    </row>
    <row r="287" spans="1:58" x14ac:dyDescent="0.3">
      <c r="A287" s="190"/>
      <c r="B287" s="22"/>
      <c r="C287" s="7"/>
      <c r="D287" s="16"/>
      <c r="E287" s="29"/>
      <c r="F287" s="29"/>
      <c r="BF287" s="7"/>
    </row>
    <row r="288" spans="1:58" x14ac:dyDescent="0.3">
      <c r="A288" s="190"/>
      <c r="B288" s="22"/>
      <c r="C288" s="7"/>
      <c r="D288" s="16"/>
      <c r="E288" s="29"/>
      <c r="F288" s="29"/>
      <c r="BF288" s="7"/>
    </row>
    <row r="289" spans="1:58" x14ac:dyDescent="0.3">
      <c r="A289" s="190"/>
      <c r="B289" s="22"/>
      <c r="C289" s="7"/>
      <c r="D289" s="16"/>
      <c r="E289" s="29"/>
      <c r="F289" s="29"/>
      <c r="BF289" s="7"/>
    </row>
    <row r="290" spans="1:58" x14ac:dyDescent="0.3">
      <c r="A290" s="190"/>
      <c r="B290" s="22"/>
      <c r="C290" s="7"/>
      <c r="D290" s="16"/>
      <c r="E290" s="29"/>
      <c r="F290" s="29"/>
      <c r="BF290" s="7"/>
    </row>
    <row r="291" spans="1:58" x14ac:dyDescent="0.3">
      <c r="A291" s="190"/>
      <c r="B291" s="22"/>
      <c r="C291" s="7"/>
      <c r="D291" s="16"/>
      <c r="E291" s="29"/>
      <c r="F291" s="29"/>
      <c r="BF291" s="7"/>
    </row>
    <row r="292" spans="1:58" x14ac:dyDescent="0.3">
      <c r="A292" s="190"/>
      <c r="B292" s="22"/>
      <c r="C292" s="7"/>
      <c r="D292" s="16"/>
      <c r="E292" s="29"/>
      <c r="F292" s="29"/>
      <c r="BF292" s="7"/>
    </row>
    <row r="293" spans="1:58" x14ac:dyDescent="0.3">
      <c r="A293" s="190"/>
      <c r="B293" s="22"/>
      <c r="C293" s="7"/>
      <c r="D293" s="16"/>
      <c r="E293" s="29"/>
      <c r="F293" s="29"/>
      <c r="BF293" s="7"/>
    </row>
    <row r="294" spans="1:58" x14ac:dyDescent="0.3">
      <c r="A294" s="190"/>
      <c r="B294" s="22"/>
      <c r="C294" s="7"/>
      <c r="D294" s="16"/>
      <c r="E294" s="29"/>
      <c r="F294" s="29"/>
      <c r="BF294" s="7"/>
    </row>
    <row r="295" spans="1:58" x14ac:dyDescent="0.3">
      <c r="A295" s="190"/>
      <c r="B295" s="22"/>
      <c r="C295" s="7"/>
      <c r="D295" s="16"/>
      <c r="E295" s="29"/>
      <c r="F295" s="29"/>
      <c r="BF295" s="7"/>
    </row>
    <row r="296" spans="1:58" x14ac:dyDescent="0.3">
      <c r="A296" s="190"/>
      <c r="B296" s="22"/>
      <c r="C296" s="7"/>
      <c r="D296" s="16"/>
      <c r="E296" s="29"/>
      <c r="F296" s="29"/>
      <c r="BF296" s="7"/>
    </row>
    <row r="297" spans="1:58" x14ac:dyDescent="0.3">
      <c r="A297" s="190"/>
      <c r="B297" s="22"/>
      <c r="C297" s="7"/>
      <c r="D297" s="16"/>
      <c r="E297" s="29"/>
      <c r="F297" s="29"/>
      <c r="BF297" s="7"/>
    </row>
    <row r="298" spans="1:58" x14ac:dyDescent="0.3">
      <c r="A298" s="190"/>
      <c r="B298" s="22"/>
      <c r="C298" s="7"/>
      <c r="D298" s="16"/>
      <c r="E298" s="29"/>
      <c r="F298" s="29"/>
      <c r="BF298" s="7"/>
    </row>
    <row r="299" spans="1:58" x14ac:dyDescent="0.3">
      <c r="A299" s="190"/>
      <c r="B299" s="22"/>
      <c r="C299" s="7"/>
      <c r="D299" s="16"/>
      <c r="E299" s="29"/>
      <c r="F299" s="29"/>
      <c r="BF299" s="7"/>
    </row>
    <row r="300" spans="1:58" x14ac:dyDescent="0.3">
      <c r="A300" s="190"/>
      <c r="B300" s="22"/>
      <c r="C300" s="7"/>
      <c r="D300" s="16"/>
      <c r="E300" s="29"/>
      <c r="F300" s="29"/>
      <c r="BF300" s="7"/>
    </row>
    <row r="301" spans="1:58" x14ac:dyDescent="0.3">
      <c r="A301" s="190"/>
      <c r="B301" s="22"/>
      <c r="C301" s="7"/>
      <c r="D301" s="16"/>
      <c r="E301" s="29"/>
      <c r="F301" s="29"/>
      <c r="BF301" s="7"/>
    </row>
    <row r="302" spans="1:58" x14ac:dyDescent="0.3">
      <c r="A302" s="190"/>
      <c r="B302" s="22"/>
      <c r="C302" s="7"/>
      <c r="D302" s="16"/>
      <c r="E302" s="29"/>
      <c r="F302" s="29"/>
      <c r="BF302" s="7"/>
    </row>
    <row r="303" spans="1:58" x14ac:dyDescent="0.3">
      <c r="A303" s="190"/>
      <c r="B303" s="22"/>
      <c r="C303" s="7"/>
      <c r="D303" s="16"/>
      <c r="E303" s="29"/>
      <c r="F303" s="29"/>
      <c r="BF303" s="7"/>
    </row>
    <row r="304" spans="1:58" x14ac:dyDescent="0.3">
      <c r="A304" s="190"/>
      <c r="B304" s="22"/>
      <c r="C304" s="7"/>
      <c r="D304" s="16"/>
      <c r="E304" s="29"/>
      <c r="F304" s="29"/>
      <c r="BF304" s="7"/>
    </row>
    <row r="305" spans="1:58" x14ac:dyDescent="0.3">
      <c r="A305" s="190"/>
      <c r="B305" s="22"/>
      <c r="C305" s="7"/>
      <c r="D305" s="16"/>
      <c r="E305" s="29"/>
      <c r="F305" s="29"/>
      <c r="BF305" s="7"/>
    </row>
    <row r="306" spans="1:58" x14ac:dyDescent="0.3">
      <c r="A306" s="190"/>
      <c r="B306" s="22"/>
      <c r="C306" s="7"/>
      <c r="D306" s="16"/>
      <c r="E306" s="29"/>
      <c r="F306" s="29"/>
      <c r="BF306" s="7"/>
    </row>
    <row r="307" spans="1:58" x14ac:dyDescent="0.3">
      <c r="A307" s="190"/>
      <c r="B307" s="22"/>
      <c r="C307" s="7"/>
      <c r="D307" s="16"/>
      <c r="E307" s="29"/>
      <c r="F307" s="29"/>
      <c r="BF307" s="7"/>
    </row>
    <row r="308" spans="1:58" x14ac:dyDescent="0.3">
      <c r="A308" s="190"/>
      <c r="B308" s="22"/>
      <c r="C308" s="7"/>
      <c r="D308" s="16"/>
      <c r="E308" s="29"/>
      <c r="F308" s="29"/>
      <c r="BF308" s="7"/>
    </row>
    <row r="309" spans="1:58" x14ac:dyDescent="0.3">
      <c r="A309" s="190"/>
      <c r="B309" s="22"/>
      <c r="C309" s="7"/>
      <c r="D309" s="16"/>
      <c r="E309" s="29"/>
      <c r="F309" s="29"/>
      <c r="BF309" s="7"/>
    </row>
    <row r="310" spans="1:58" x14ac:dyDescent="0.3">
      <c r="A310" s="190"/>
      <c r="B310" s="22"/>
      <c r="C310" s="7"/>
      <c r="D310" s="16"/>
      <c r="E310" s="29"/>
      <c r="F310" s="29"/>
      <c r="BF310" s="7"/>
    </row>
    <row r="311" spans="1:58" x14ac:dyDescent="0.3">
      <c r="A311" s="190"/>
      <c r="B311" s="22"/>
      <c r="C311" s="7"/>
      <c r="D311" s="16"/>
      <c r="E311" s="29"/>
      <c r="F311" s="29"/>
      <c r="BF311" s="7"/>
    </row>
    <row r="312" spans="1:58" x14ac:dyDescent="0.3">
      <c r="A312" s="190"/>
      <c r="B312" s="22"/>
      <c r="C312" s="7"/>
      <c r="D312" s="16"/>
      <c r="E312" s="29"/>
      <c r="F312" s="29"/>
      <c r="BF312" s="7"/>
    </row>
    <row r="313" spans="1:58" x14ac:dyDescent="0.3">
      <c r="A313" s="190"/>
      <c r="B313" s="22"/>
      <c r="C313" s="7"/>
      <c r="D313" s="16"/>
      <c r="E313" s="29"/>
      <c r="F313" s="29"/>
      <c r="BF313" s="7"/>
    </row>
    <row r="314" spans="1:58" x14ac:dyDescent="0.3">
      <c r="A314" s="190"/>
      <c r="B314" s="22"/>
      <c r="C314" s="7"/>
      <c r="D314" s="16"/>
      <c r="E314" s="29"/>
      <c r="F314" s="29"/>
      <c r="BF314" s="7"/>
    </row>
    <row r="315" spans="1:58" x14ac:dyDescent="0.3">
      <c r="A315" s="190"/>
      <c r="B315" s="22"/>
      <c r="C315" s="7"/>
      <c r="D315" s="16"/>
      <c r="E315" s="29"/>
      <c r="F315" s="29"/>
      <c r="BF315" s="7"/>
    </row>
    <row r="316" spans="1:58" x14ac:dyDescent="0.3">
      <c r="A316" s="190"/>
      <c r="B316" s="22"/>
      <c r="C316" s="7"/>
      <c r="D316" s="16"/>
      <c r="E316" s="29"/>
      <c r="F316" s="29"/>
      <c r="BF316" s="7"/>
    </row>
    <row r="317" spans="1:58" x14ac:dyDescent="0.3">
      <c r="A317" s="190"/>
      <c r="B317" s="22"/>
      <c r="C317" s="7"/>
      <c r="D317" s="16"/>
      <c r="E317" s="29"/>
      <c r="F317" s="29"/>
      <c r="BF317" s="7"/>
    </row>
    <row r="318" spans="1:58" x14ac:dyDescent="0.3">
      <c r="A318" s="190"/>
      <c r="B318" s="22"/>
      <c r="C318" s="7"/>
      <c r="D318" s="16"/>
      <c r="E318" s="29"/>
      <c r="F318" s="29"/>
      <c r="BF318" s="7"/>
    </row>
    <row r="319" spans="1:58" x14ac:dyDescent="0.3">
      <c r="A319" s="190"/>
      <c r="B319" s="22"/>
      <c r="C319" s="7"/>
      <c r="D319" s="16"/>
      <c r="E319" s="29"/>
      <c r="F319" s="29"/>
      <c r="BF319" s="7"/>
    </row>
    <row r="320" spans="1:58" x14ac:dyDescent="0.3">
      <c r="A320" s="190"/>
      <c r="B320" s="22"/>
      <c r="C320" s="7"/>
      <c r="D320" s="16"/>
      <c r="E320" s="29"/>
      <c r="F320" s="29"/>
      <c r="BF320" s="7"/>
    </row>
    <row r="321" spans="1:58" x14ac:dyDescent="0.3">
      <c r="A321" s="190"/>
      <c r="B321" s="22"/>
      <c r="C321" s="7"/>
      <c r="D321" s="16"/>
      <c r="E321" s="29"/>
      <c r="F321" s="29"/>
      <c r="BF321" s="7"/>
    </row>
    <row r="322" spans="1:58" x14ac:dyDescent="0.3">
      <c r="A322" s="190"/>
      <c r="B322" s="22"/>
      <c r="C322" s="7"/>
      <c r="D322" s="16"/>
      <c r="E322" s="29"/>
      <c r="F322" s="29"/>
      <c r="BF322" s="7"/>
    </row>
    <row r="323" spans="1:58" x14ac:dyDescent="0.3">
      <c r="A323" s="190"/>
      <c r="B323" s="22"/>
      <c r="C323" s="7"/>
      <c r="D323" s="16"/>
      <c r="E323" s="29"/>
      <c r="F323" s="29"/>
      <c r="BF323" s="7"/>
    </row>
    <row r="324" spans="1:58" x14ac:dyDescent="0.3">
      <c r="A324" s="190"/>
      <c r="B324" s="22"/>
      <c r="C324" s="7"/>
      <c r="D324" s="16"/>
      <c r="E324" s="29"/>
      <c r="F324" s="29"/>
      <c r="BF324" s="7"/>
    </row>
    <row r="325" spans="1:58" x14ac:dyDescent="0.3">
      <c r="A325" s="190"/>
      <c r="B325" s="22"/>
      <c r="C325" s="7"/>
      <c r="D325" s="16"/>
      <c r="E325" s="29"/>
      <c r="F325" s="29"/>
      <c r="BF325" s="7"/>
    </row>
    <row r="326" spans="1:58" x14ac:dyDescent="0.3">
      <c r="A326" s="190"/>
      <c r="B326" s="22"/>
      <c r="C326" s="7"/>
      <c r="D326" s="16"/>
      <c r="E326" s="29"/>
      <c r="F326" s="29"/>
      <c r="BF326" s="7"/>
    </row>
    <row r="327" spans="1:58" x14ac:dyDescent="0.3">
      <c r="A327" s="190"/>
      <c r="B327" s="22"/>
      <c r="C327" s="7"/>
      <c r="D327" s="16"/>
      <c r="E327" s="29"/>
      <c r="F327" s="29"/>
      <c r="BF327" s="7"/>
    </row>
    <row r="328" spans="1:58" x14ac:dyDescent="0.3">
      <c r="A328" s="190"/>
      <c r="B328" s="22"/>
      <c r="C328" s="7"/>
      <c r="D328" s="16"/>
      <c r="E328" s="29"/>
      <c r="F328" s="29"/>
      <c r="BF328" s="7"/>
    </row>
    <row r="329" spans="1:58" x14ac:dyDescent="0.3">
      <c r="A329" s="190"/>
      <c r="B329" s="22"/>
      <c r="C329" s="7"/>
      <c r="D329" s="16"/>
      <c r="E329" s="29"/>
      <c r="F329" s="29"/>
      <c r="BF329" s="7"/>
    </row>
    <row r="330" spans="1:58" x14ac:dyDescent="0.3">
      <c r="A330" s="190"/>
      <c r="B330" s="22"/>
      <c r="C330" s="7"/>
      <c r="D330" s="16"/>
      <c r="E330" s="29"/>
      <c r="F330" s="29"/>
      <c r="BF330" s="7"/>
    </row>
    <row r="331" spans="1:58" x14ac:dyDescent="0.3">
      <c r="A331" s="190"/>
      <c r="B331" s="22"/>
      <c r="C331" s="7"/>
      <c r="D331" s="16"/>
      <c r="E331" s="29"/>
      <c r="F331" s="29"/>
      <c r="BF331" s="7"/>
    </row>
    <row r="332" spans="1:58" x14ac:dyDescent="0.3">
      <c r="A332" s="190"/>
      <c r="B332" s="22"/>
      <c r="C332" s="7"/>
      <c r="D332" s="16"/>
      <c r="E332" s="29"/>
      <c r="F332" s="29"/>
      <c r="BF332" s="7"/>
    </row>
    <row r="333" spans="1:58" x14ac:dyDescent="0.3">
      <c r="A333" s="190"/>
      <c r="B333" s="22"/>
      <c r="C333" s="7"/>
      <c r="D333" s="16"/>
      <c r="E333" s="29"/>
      <c r="F333" s="29"/>
      <c r="BF333" s="7"/>
    </row>
    <row r="334" spans="1:58" x14ac:dyDescent="0.3">
      <c r="A334" s="190"/>
      <c r="B334" s="22"/>
      <c r="C334" s="7"/>
      <c r="D334" s="16"/>
      <c r="E334" s="29"/>
      <c r="F334" s="29"/>
      <c r="BF334" s="7"/>
    </row>
    <row r="335" spans="1:58" x14ac:dyDescent="0.3">
      <c r="A335" s="190"/>
      <c r="B335" s="22"/>
      <c r="C335" s="7"/>
      <c r="D335" s="16"/>
      <c r="E335" s="29"/>
      <c r="F335" s="29"/>
      <c r="BF335" s="7"/>
    </row>
    <row r="336" spans="1:58" x14ac:dyDescent="0.3">
      <c r="A336" s="190"/>
      <c r="B336" s="22"/>
      <c r="C336" s="7"/>
      <c r="D336" s="16"/>
      <c r="E336" s="29"/>
      <c r="F336" s="29"/>
      <c r="BF336" s="7"/>
    </row>
    <row r="337" spans="1:58" x14ac:dyDescent="0.3">
      <c r="A337" s="190"/>
      <c r="B337" s="22"/>
      <c r="C337" s="7"/>
      <c r="D337" s="16"/>
      <c r="E337" s="29"/>
      <c r="F337" s="29"/>
      <c r="BF337" s="7"/>
    </row>
    <row r="338" spans="1:58" x14ac:dyDescent="0.3">
      <c r="A338" s="190"/>
      <c r="B338" s="22"/>
      <c r="C338" s="7"/>
      <c r="D338" s="16"/>
      <c r="E338" s="29"/>
      <c r="F338" s="29"/>
      <c r="BF338" s="7"/>
    </row>
    <row r="339" spans="1:58" x14ac:dyDescent="0.3">
      <c r="A339" s="190"/>
      <c r="B339" s="22"/>
      <c r="C339" s="7"/>
      <c r="D339" s="16"/>
      <c r="E339" s="29"/>
      <c r="F339" s="29"/>
      <c r="BF339" s="7"/>
    </row>
    <row r="340" spans="1:58" x14ac:dyDescent="0.3">
      <c r="A340" s="190"/>
      <c r="B340" s="22"/>
      <c r="C340" s="7"/>
      <c r="D340" s="16"/>
      <c r="E340" s="29"/>
      <c r="F340" s="29"/>
      <c r="BF340" s="7"/>
    </row>
    <row r="341" spans="1:58" x14ac:dyDescent="0.3">
      <c r="A341" s="190"/>
      <c r="B341" s="22"/>
      <c r="C341" s="7"/>
      <c r="D341" s="16"/>
      <c r="E341" s="29"/>
      <c r="F341" s="29"/>
      <c r="BF341" s="7"/>
    </row>
    <row r="342" spans="1:58" x14ac:dyDescent="0.3">
      <c r="A342" s="190"/>
      <c r="B342" s="22"/>
      <c r="C342" s="7"/>
      <c r="D342" s="16"/>
      <c r="E342" s="29"/>
      <c r="F342" s="29"/>
      <c r="BF342" s="7"/>
    </row>
    <row r="343" spans="1:58" x14ac:dyDescent="0.3">
      <c r="A343" s="190"/>
      <c r="B343" s="22"/>
      <c r="C343" s="7"/>
      <c r="D343" s="16"/>
      <c r="E343" s="29"/>
      <c r="F343" s="29"/>
      <c r="BF343" s="7"/>
    </row>
    <row r="344" spans="1:58" x14ac:dyDescent="0.3">
      <c r="A344" s="190"/>
      <c r="B344" s="22"/>
      <c r="C344" s="7"/>
      <c r="D344" s="16"/>
      <c r="E344" s="29"/>
      <c r="F344" s="29"/>
      <c r="BF344" s="7"/>
    </row>
    <row r="345" spans="1:58" x14ac:dyDescent="0.3">
      <c r="A345" s="190"/>
      <c r="B345" s="22"/>
      <c r="C345" s="7"/>
      <c r="D345" s="16"/>
      <c r="E345" s="29"/>
      <c r="F345" s="29"/>
      <c r="BF345" s="7"/>
    </row>
    <row r="346" spans="1:58" x14ac:dyDescent="0.3">
      <c r="A346" s="190"/>
      <c r="B346" s="22"/>
      <c r="C346" s="7"/>
      <c r="D346" s="16"/>
      <c r="E346" s="29"/>
      <c r="F346" s="29"/>
      <c r="BF346" s="7"/>
    </row>
    <row r="347" spans="1:58" x14ac:dyDescent="0.3">
      <c r="A347" s="190"/>
      <c r="B347" s="22"/>
      <c r="C347" s="7"/>
      <c r="D347" s="16"/>
      <c r="E347" s="29"/>
      <c r="F347" s="29"/>
      <c r="BF347" s="7"/>
    </row>
    <row r="348" spans="1:58" x14ac:dyDescent="0.3">
      <c r="A348" s="190"/>
      <c r="B348" s="22"/>
      <c r="C348" s="7"/>
      <c r="D348" s="16"/>
      <c r="E348" s="29"/>
      <c r="F348" s="29"/>
      <c r="BF348" s="7"/>
    </row>
    <row r="349" spans="1:58" x14ac:dyDescent="0.3">
      <c r="A349" s="190"/>
      <c r="B349" s="22"/>
      <c r="C349" s="7"/>
      <c r="D349" s="16"/>
      <c r="E349" s="29"/>
      <c r="F349" s="29"/>
      <c r="BF349" s="7"/>
    </row>
    <row r="350" spans="1:58" x14ac:dyDescent="0.3">
      <c r="A350" s="190"/>
      <c r="B350" s="22"/>
      <c r="C350" s="7"/>
      <c r="D350" s="16"/>
      <c r="E350" s="29"/>
      <c r="F350" s="29"/>
      <c r="BF350" s="7"/>
    </row>
    <row r="351" spans="1:58" x14ac:dyDescent="0.3">
      <c r="A351" s="190"/>
      <c r="B351" s="22"/>
      <c r="C351" s="7"/>
      <c r="D351" s="16"/>
      <c r="E351" s="29"/>
      <c r="F351" s="29"/>
      <c r="BF351" s="7"/>
    </row>
    <row r="352" spans="1:58" x14ac:dyDescent="0.3">
      <c r="A352" s="190"/>
      <c r="B352" s="22"/>
      <c r="C352" s="7"/>
      <c r="D352" s="16"/>
      <c r="E352" s="29"/>
      <c r="F352" s="29"/>
      <c r="BF352" s="7"/>
    </row>
    <row r="353" spans="1:58" x14ac:dyDescent="0.3">
      <c r="A353" s="190"/>
      <c r="B353" s="22"/>
      <c r="C353" s="7"/>
      <c r="D353" s="16"/>
      <c r="E353" s="29"/>
      <c r="F353" s="29"/>
      <c r="BF353" s="7"/>
    </row>
    <row r="354" spans="1:58" x14ac:dyDescent="0.3">
      <c r="A354" s="190"/>
      <c r="B354" s="22"/>
      <c r="C354" s="7"/>
      <c r="D354" s="16"/>
      <c r="E354" s="29"/>
      <c r="F354" s="29"/>
      <c r="BF354" s="7"/>
    </row>
    <row r="355" spans="1:58" x14ac:dyDescent="0.3">
      <c r="A355" s="190"/>
      <c r="B355" s="22"/>
      <c r="C355" s="7"/>
      <c r="D355" s="16"/>
      <c r="E355" s="29"/>
      <c r="F355" s="29"/>
      <c r="BF355" s="7"/>
    </row>
    <row r="356" spans="1:58" x14ac:dyDescent="0.3">
      <c r="A356" s="190"/>
      <c r="B356" s="22"/>
      <c r="C356" s="7"/>
      <c r="D356" s="16"/>
      <c r="E356" s="29"/>
      <c r="F356" s="29"/>
      <c r="BF356" s="7"/>
    </row>
    <row r="357" spans="1:58" x14ac:dyDescent="0.3">
      <c r="A357" s="190"/>
      <c r="B357" s="22"/>
      <c r="C357" s="7"/>
      <c r="D357" s="16"/>
      <c r="E357" s="29"/>
      <c r="F357" s="29"/>
      <c r="BF357" s="7"/>
    </row>
    <row r="358" spans="1:58" x14ac:dyDescent="0.3">
      <c r="A358" s="190"/>
      <c r="B358" s="22"/>
      <c r="C358" s="7"/>
      <c r="D358" s="16"/>
      <c r="E358" s="29"/>
      <c r="F358" s="29"/>
      <c r="BF358" s="7"/>
    </row>
    <row r="359" spans="1:58" x14ac:dyDescent="0.3">
      <c r="A359" s="190"/>
      <c r="B359" s="22"/>
      <c r="C359" s="7"/>
      <c r="D359" s="16"/>
      <c r="E359" s="29"/>
      <c r="F359" s="29"/>
      <c r="BF359" s="7"/>
    </row>
    <row r="360" spans="1:58" x14ac:dyDescent="0.3">
      <c r="A360" s="190"/>
      <c r="B360" s="22"/>
      <c r="C360" s="7"/>
      <c r="D360" s="16"/>
      <c r="E360" s="29"/>
      <c r="F360" s="29"/>
      <c r="BF360" s="7"/>
    </row>
    <row r="361" spans="1:58" x14ac:dyDescent="0.3">
      <c r="A361" s="190"/>
      <c r="B361" s="22"/>
      <c r="C361" s="7"/>
      <c r="D361" s="16"/>
      <c r="E361" s="29"/>
      <c r="F361" s="29"/>
      <c r="BF361" s="7"/>
    </row>
    <row r="362" spans="1:58" x14ac:dyDescent="0.3">
      <c r="A362" s="190"/>
      <c r="B362" s="22"/>
      <c r="C362" s="7"/>
      <c r="D362" s="16"/>
      <c r="E362" s="29"/>
      <c r="F362" s="29"/>
      <c r="BF362" s="7"/>
    </row>
    <row r="363" spans="1:58" x14ac:dyDescent="0.3">
      <c r="A363" s="190"/>
      <c r="B363" s="22"/>
      <c r="C363" s="7"/>
      <c r="D363" s="16"/>
      <c r="E363" s="29"/>
      <c r="F363" s="29"/>
      <c r="BF363" s="7"/>
    </row>
    <row r="364" spans="1:58" x14ac:dyDescent="0.3">
      <c r="A364" s="190"/>
      <c r="B364" s="22"/>
      <c r="C364" s="7"/>
      <c r="D364" s="16"/>
      <c r="E364" s="29"/>
      <c r="F364" s="29"/>
      <c r="BF364" s="7"/>
    </row>
    <row r="365" spans="1:58" x14ac:dyDescent="0.3">
      <c r="A365" s="190"/>
      <c r="B365" s="22"/>
      <c r="C365" s="7"/>
      <c r="D365" s="16"/>
      <c r="E365" s="29"/>
      <c r="F365" s="29"/>
      <c r="BF365" s="7"/>
    </row>
    <row r="366" spans="1:58" x14ac:dyDescent="0.3">
      <c r="A366" s="190"/>
      <c r="B366" s="22"/>
      <c r="C366" s="7"/>
      <c r="D366" s="16"/>
      <c r="E366" s="29"/>
      <c r="F366" s="29"/>
      <c r="BF366" s="7"/>
    </row>
    <row r="367" spans="1:58" x14ac:dyDescent="0.3">
      <c r="A367" s="190"/>
      <c r="B367" s="22"/>
      <c r="C367" s="7"/>
      <c r="D367" s="16"/>
      <c r="E367" s="29"/>
      <c r="F367" s="29"/>
      <c r="BF367" s="7"/>
    </row>
    <row r="368" spans="1:58" x14ac:dyDescent="0.3">
      <c r="A368" s="190"/>
      <c r="B368" s="22"/>
      <c r="C368" s="7"/>
      <c r="D368" s="16"/>
      <c r="E368" s="29"/>
      <c r="F368" s="29"/>
      <c r="BF368" s="7"/>
    </row>
    <row r="369" spans="1:58" x14ac:dyDescent="0.3">
      <c r="A369" s="190"/>
      <c r="B369" s="22"/>
      <c r="C369" s="7"/>
      <c r="D369" s="16"/>
      <c r="E369" s="29"/>
      <c r="F369" s="29"/>
      <c r="BF369" s="7"/>
    </row>
    <row r="370" spans="1:58" x14ac:dyDescent="0.3">
      <c r="A370" s="190"/>
      <c r="B370" s="22"/>
      <c r="C370" s="7"/>
      <c r="D370" s="16"/>
      <c r="E370" s="29"/>
      <c r="F370" s="29"/>
      <c r="BF370" s="7"/>
    </row>
    <row r="371" spans="1:58" x14ac:dyDescent="0.3">
      <c r="A371" s="190"/>
      <c r="B371" s="22"/>
      <c r="C371" s="7"/>
      <c r="D371" s="16"/>
      <c r="E371" s="29"/>
      <c r="F371" s="29"/>
      <c r="BF371" s="7"/>
    </row>
    <row r="372" spans="1:58" x14ac:dyDescent="0.3">
      <c r="A372" s="190"/>
      <c r="B372" s="22"/>
      <c r="C372" s="7"/>
      <c r="D372" s="16"/>
      <c r="E372" s="29"/>
      <c r="F372" s="29"/>
      <c r="BF372" s="7"/>
    </row>
    <row r="373" spans="1:58" x14ac:dyDescent="0.3">
      <c r="A373" s="190"/>
      <c r="B373" s="22"/>
      <c r="C373" s="7"/>
      <c r="D373" s="16"/>
      <c r="E373" s="29"/>
      <c r="F373" s="29"/>
      <c r="BF373" s="7"/>
    </row>
    <row r="374" spans="1:58" x14ac:dyDescent="0.3">
      <c r="A374" s="190"/>
      <c r="B374" s="22"/>
      <c r="C374" s="7"/>
      <c r="D374" s="16"/>
      <c r="E374" s="29"/>
      <c r="F374" s="29"/>
      <c r="BF374" s="7"/>
    </row>
    <row r="375" spans="1:58" x14ac:dyDescent="0.3">
      <c r="A375" s="190"/>
      <c r="B375" s="22"/>
      <c r="C375" s="7"/>
      <c r="D375" s="16"/>
      <c r="E375" s="29"/>
      <c r="F375" s="29"/>
      <c r="BF375" s="7"/>
    </row>
    <row r="376" spans="1:58" x14ac:dyDescent="0.3">
      <c r="A376" s="190"/>
      <c r="B376" s="22"/>
      <c r="C376" s="7"/>
      <c r="D376" s="16"/>
      <c r="E376" s="29"/>
      <c r="F376" s="29"/>
      <c r="BF376" s="7"/>
    </row>
    <row r="377" spans="1:58" x14ac:dyDescent="0.3">
      <c r="A377" s="190"/>
      <c r="B377" s="22"/>
      <c r="C377" s="7"/>
      <c r="D377" s="16"/>
      <c r="E377" s="29"/>
      <c r="F377" s="29"/>
      <c r="BF377" s="7"/>
    </row>
    <row r="378" spans="1:58" x14ac:dyDescent="0.3">
      <c r="A378" s="190"/>
      <c r="B378" s="22"/>
      <c r="C378" s="7"/>
      <c r="D378" s="16"/>
      <c r="E378" s="29"/>
      <c r="F378" s="29"/>
      <c r="BF378" s="7"/>
    </row>
    <row r="379" spans="1:58" x14ac:dyDescent="0.3">
      <c r="A379" s="190"/>
      <c r="B379" s="22"/>
      <c r="C379" s="7"/>
      <c r="D379" s="16"/>
      <c r="E379" s="29"/>
      <c r="F379" s="29"/>
      <c r="BF379" s="7"/>
    </row>
    <row r="380" spans="1:58" x14ac:dyDescent="0.3">
      <c r="A380" s="190"/>
      <c r="B380" s="22"/>
      <c r="C380" s="7"/>
      <c r="D380" s="16"/>
      <c r="E380" s="29"/>
      <c r="F380" s="29"/>
      <c r="BF380" s="7"/>
    </row>
    <row r="381" spans="1:58" x14ac:dyDescent="0.3">
      <c r="A381" s="190"/>
      <c r="B381" s="22"/>
      <c r="C381" s="7"/>
      <c r="D381" s="16"/>
      <c r="E381" s="29"/>
      <c r="F381" s="29"/>
      <c r="BF381" s="7"/>
    </row>
    <row r="382" spans="1:58" x14ac:dyDescent="0.3">
      <c r="A382" s="190"/>
      <c r="B382" s="22"/>
      <c r="C382" s="7"/>
      <c r="D382" s="16"/>
      <c r="E382" s="29"/>
      <c r="F382" s="29"/>
      <c r="BF382" s="7"/>
    </row>
    <row r="383" spans="1:58" x14ac:dyDescent="0.3">
      <c r="A383" s="190"/>
      <c r="B383" s="22"/>
      <c r="C383" s="7"/>
      <c r="D383" s="16"/>
      <c r="E383" s="29"/>
      <c r="F383" s="29"/>
      <c r="BF383" s="7"/>
    </row>
    <row r="384" spans="1:58" x14ac:dyDescent="0.3">
      <c r="A384" s="190"/>
      <c r="B384" s="22"/>
      <c r="C384" s="7"/>
      <c r="D384" s="16"/>
      <c r="E384" s="29"/>
      <c r="F384" s="29"/>
      <c r="BF384" s="7"/>
    </row>
    <row r="385" spans="1:58" x14ac:dyDescent="0.3">
      <c r="A385" s="190"/>
      <c r="B385" s="22"/>
      <c r="C385" s="7"/>
      <c r="D385" s="16"/>
      <c r="E385" s="29"/>
      <c r="F385" s="29"/>
      <c r="BF385" s="7"/>
    </row>
    <row r="386" spans="1:58" x14ac:dyDescent="0.3">
      <c r="A386" s="190"/>
      <c r="B386" s="22"/>
      <c r="C386" s="7"/>
      <c r="D386" s="16"/>
      <c r="E386" s="29"/>
      <c r="F386" s="29"/>
      <c r="BF386" s="7"/>
    </row>
    <row r="387" spans="1:58" x14ac:dyDescent="0.3">
      <c r="A387" s="190"/>
      <c r="B387" s="22"/>
      <c r="C387" s="7"/>
      <c r="D387" s="16"/>
      <c r="E387" s="29"/>
      <c r="F387" s="29"/>
      <c r="BF387" s="7"/>
    </row>
    <row r="388" spans="1:58" x14ac:dyDescent="0.3">
      <c r="A388" s="190"/>
      <c r="B388" s="22"/>
      <c r="C388" s="7"/>
      <c r="D388" s="16"/>
      <c r="E388" s="29"/>
      <c r="F388" s="29"/>
      <c r="BF388" s="7"/>
    </row>
    <row r="389" spans="1:58" x14ac:dyDescent="0.3">
      <c r="A389" s="190"/>
      <c r="B389" s="22"/>
      <c r="C389" s="7"/>
      <c r="D389" s="16"/>
      <c r="E389" s="29"/>
      <c r="F389" s="29"/>
      <c r="BF389" s="7"/>
    </row>
    <row r="390" spans="1:58" x14ac:dyDescent="0.3">
      <c r="A390" s="190"/>
      <c r="B390" s="22"/>
      <c r="C390" s="7"/>
      <c r="D390" s="16"/>
      <c r="E390" s="29"/>
      <c r="F390" s="29"/>
      <c r="BF390" s="7"/>
    </row>
    <row r="391" spans="1:58" x14ac:dyDescent="0.3">
      <c r="A391" s="190"/>
      <c r="B391" s="22"/>
      <c r="C391" s="7"/>
      <c r="D391" s="16"/>
      <c r="E391" s="29"/>
      <c r="F391" s="29"/>
      <c r="BF391" s="7"/>
    </row>
    <row r="392" spans="1:58" x14ac:dyDescent="0.3">
      <c r="A392" s="190"/>
      <c r="B392" s="22"/>
      <c r="C392" s="7"/>
      <c r="D392" s="16"/>
      <c r="E392" s="29"/>
      <c r="F392" s="29"/>
      <c r="BF392" s="7"/>
    </row>
    <row r="393" spans="1:58" x14ac:dyDescent="0.3">
      <c r="A393" s="190"/>
      <c r="B393" s="22"/>
      <c r="C393" s="7"/>
      <c r="D393" s="16"/>
      <c r="E393" s="29"/>
      <c r="F393" s="29"/>
      <c r="BF393" s="7"/>
    </row>
    <row r="394" spans="1:58" x14ac:dyDescent="0.3">
      <c r="A394" s="190"/>
      <c r="B394" s="22"/>
      <c r="C394" s="7"/>
      <c r="D394" s="16"/>
      <c r="E394" s="29"/>
      <c r="F394" s="29"/>
      <c r="BF394" s="7"/>
    </row>
    <row r="395" spans="1:58" x14ac:dyDescent="0.3">
      <c r="A395" s="190"/>
      <c r="B395" s="22"/>
      <c r="C395" s="7"/>
      <c r="D395" s="16"/>
      <c r="E395" s="29"/>
      <c r="F395" s="29"/>
      <c r="BF395" s="7"/>
    </row>
    <row r="396" spans="1:58" x14ac:dyDescent="0.3">
      <c r="A396" s="190"/>
      <c r="B396" s="22"/>
      <c r="C396" s="7"/>
      <c r="D396" s="16"/>
      <c r="E396" s="29"/>
      <c r="F396" s="29"/>
      <c r="BF396" s="7"/>
    </row>
    <row r="397" spans="1:58" x14ac:dyDescent="0.3">
      <c r="A397" s="190"/>
      <c r="B397" s="22"/>
      <c r="C397" s="7"/>
      <c r="D397" s="16"/>
      <c r="E397" s="29"/>
      <c r="F397" s="29"/>
      <c r="BF397" s="7"/>
    </row>
    <row r="398" spans="1:58" x14ac:dyDescent="0.3">
      <c r="A398" s="190"/>
      <c r="B398" s="22"/>
      <c r="C398" s="7"/>
      <c r="D398" s="16"/>
      <c r="E398" s="29"/>
      <c r="F398" s="29"/>
      <c r="BF398" s="7"/>
    </row>
    <row r="399" spans="1:58" x14ac:dyDescent="0.3">
      <c r="A399" s="190"/>
      <c r="B399" s="22"/>
      <c r="C399" s="7"/>
      <c r="D399" s="16"/>
      <c r="E399" s="29"/>
      <c r="F399" s="29"/>
      <c r="BF399" s="7"/>
    </row>
    <row r="400" spans="1:58" x14ac:dyDescent="0.3">
      <c r="A400" s="190"/>
      <c r="B400" s="22"/>
      <c r="C400" s="7"/>
      <c r="D400" s="16"/>
      <c r="E400" s="29"/>
      <c r="F400" s="29"/>
      <c r="BF400" s="7"/>
    </row>
    <row r="401" spans="1:58" x14ac:dyDescent="0.3">
      <c r="A401" s="190"/>
      <c r="B401" s="22"/>
      <c r="C401" s="7"/>
      <c r="D401" s="16"/>
      <c r="E401" s="29"/>
      <c r="F401" s="29"/>
      <c r="BF401" s="7"/>
    </row>
    <row r="402" spans="1:58" x14ac:dyDescent="0.3">
      <c r="A402" s="190"/>
      <c r="B402" s="22"/>
      <c r="C402" s="7"/>
      <c r="D402" s="16"/>
      <c r="E402" s="29"/>
      <c r="F402" s="29"/>
      <c r="BF402" s="7"/>
    </row>
    <row r="403" spans="1:58" x14ac:dyDescent="0.3">
      <c r="A403" s="190"/>
      <c r="B403" s="22"/>
      <c r="C403" s="7"/>
      <c r="D403" s="16"/>
      <c r="E403" s="29"/>
      <c r="F403" s="29"/>
      <c r="BF403" s="7"/>
    </row>
    <row r="404" spans="1:58" x14ac:dyDescent="0.3">
      <c r="A404" s="190"/>
      <c r="B404" s="22"/>
      <c r="C404" s="7"/>
      <c r="D404" s="16"/>
      <c r="E404" s="29"/>
      <c r="F404" s="29"/>
      <c r="BF404" s="7"/>
    </row>
    <row r="405" spans="1:58" x14ac:dyDescent="0.3">
      <c r="A405" s="190"/>
      <c r="B405" s="22"/>
      <c r="C405" s="7"/>
      <c r="D405" s="16"/>
      <c r="E405" s="29"/>
      <c r="F405" s="29"/>
      <c r="BF405" s="7"/>
    </row>
    <row r="406" spans="1:58" x14ac:dyDescent="0.3">
      <c r="A406" s="190"/>
      <c r="B406" s="22"/>
      <c r="C406" s="7"/>
      <c r="D406" s="16"/>
      <c r="E406" s="29"/>
      <c r="F406" s="29"/>
      <c r="BF406" s="7"/>
    </row>
    <row r="407" spans="1:58" x14ac:dyDescent="0.3">
      <c r="A407" s="190"/>
      <c r="B407" s="22"/>
      <c r="C407" s="7"/>
      <c r="D407" s="16"/>
      <c r="E407" s="29"/>
      <c r="F407" s="29"/>
      <c r="BF407" s="7"/>
    </row>
    <row r="408" spans="1:58" x14ac:dyDescent="0.3">
      <c r="A408" s="190"/>
      <c r="B408" s="22"/>
      <c r="C408" s="7"/>
      <c r="D408" s="16"/>
      <c r="E408" s="29"/>
      <c r="F408" s="29"/>
      <c r="BF408" s="7"/>
    </row>
    <row r="409" spans="1:58" x14ac:dyDescent="0.3">
      <c r="A409" s="190"/>
      <c r="B409" s="22"/>
      <c r="C409" s="7"/>
      <c r="D409" s="16"/>
      <c r="E409" s="29"/>
      <c r="F409" s="29"/>
      <c r="BF409" s="7"/>
    </row>
    <row r="410" spans="1:58" x14ac:dyDescent="0.3">
      <c r="A410" s="190"/>
      <c r="B410" s="22"/>
      <c r="C410" s="7"/>
      <c r="D410" s="16"/>
      <c r="E410" s="29"/>
      <c r="F410" s="29"/>
      <c r="BF410" s="7"/>
    </row>
    <row r="411" spans="1:58" x14ac:dyDescent="0.3">
      <c r="A411" s="190"/>
      <c r="B411" s="22"/>
      <c r="C411" s="7"/>
      <c r="D411" s="16"/>
      <c r="E411" s="29"/>
      <c r="F411" s="29"/>
      <c r="BF411" s="7"/>
    </row>
    <row r="412" spans="1:58" x14ac:dyDescent="0.3">
      <c r="A412" s="190"/>
      <c r="B412" s="22"/>
      <c r="C412" s="7"/>
      <c r="D412" s="16"/>
      <c r="E412" s="29"/>
      <c r="F412" s="29"/>
      <c r="BF412" s="7"/>
    </row>
    <row r="413" spans="1:58" x14ac:dyDescent="0.3">
      <c r="A413" s="190"/>
      <c r="B413" s="22"/>
      <c r="C413" s="7"/>
      <c r="D413" s="16"/>
      <c r="E413" s="29"/>
      <c r="F413" s="29"/>
      <c r="BF413" s="7"/>
    </row>
    <row r="414" spans="1:58" x14ac:dyDescent="0.3">
      <c r="A414" s="190"/>
      <c r="B414" s="22"/>
      <c r="C414" s="7"/>
      <c r="D414" s="16"/>
      <c r="E414" s="29"/>
      <c r="F414" s="29"/>
      <c r="BF414" s="7"/>
    </row>
    <row r="415" spans="1:58" x14ac:dyDescent="0.3">
      <c r="A415" s="190"/>
      <c r="B415" s="22"/>
      <c r="C415" s="7"/>
      <c r="D415" s="16"/>
      <c r="E415" s="29"/>
      <c r="F415" s="29"/>
      <c r="BF415" s="7"/>
    </row>
    <row r="416" spans="1:58" x14ac:dyDescent="0.3">
      <c r="A416" s="190"/>
      <c r="B416" s="22"/>
      <c r="C416" s="7"/>
      <c r="D416" s="16"/>
      <c r="E416" s="29"/>
      <c r="F416" s="29"/>
      <c r="BF416" s="7"/>
    </row>
    <row r="417" spans="1:58" x14ac:dyDescent="0.3">
      <c r="A417" s="190"/>
      <c r="B417" s="22"/>
      <c r="C417" s="7"/>
      <c r="D417" s="16"/>
      <c r="E417" s="29"/>
      <c r="F417" s="29"/>
      <c r="BF417" s="7"/>
    </row>
    <row r="418" spans="1:58" x14ac:dyDescent="0.3">
      <c r="A418" s="190"/>
      <c r="B418" s="22"/>
      <c r="C418" s="7"/>
      <c r="D418" s="16"/>
      <c r="E418" s="29"/>
      <c r="F418" s="29"/>
      <c r="BF418" s="7"/>
    </row>
    <row r="419" spans="1:58" x14ac:dyDescent="0.3">
      <c r="A419" s="190"/>
      <c r="B419" s="22"/>
      <c r="C419" s="7"/>
      <c r="D419" s="16"/>
      <c r="E419" s="29"/>
      <c r="F419" s="29"/>
      <c r="BF419" s="7"/>
    </row>
    <row r="420" spans="1:58" x14ac:dyDescent="0.3">
      <c r="A420" s="190"/>
      <c r="B420" s="22"/>
      <c r="C420" s="7"/>
      <c r="D420" s="16"/>
      <c r="E420" s="29"/>
      <c r="F420" s="29"/>
      <c r="BF420" s="7"/>
    </row>
    <row r="421" spans="1:58" x14ac:dyDescent="0.3">
      <c r="A421" s="190"/>
      <c r="B421" s="22"/>
      <c r="C421" s="7"/>
      <c r="D421" s="16"/>
      <c r="E421" s="29"/>
      <c r="F421" s="29"/>
      <c r="BF421" s="7"/>
    </row>
    <row r="422" spans="1:58" x14ac:dyDescent="0.3">
      <c r="A422" s="190"/>
      <c r="B422" s="22"/>
      <c r="C422" s="7"/>
      <c r="D422" s="16"/>
      <c r="E422" s="29"/>
      <c r="F422" s="29"/>
      <c r="BF422" s="7"/>
    </row>
    <row r="423" spans="1:58" x14ac:dyDescent="0.3">
      <c r="A423" s="190"/>
      <c r="B423" s="22"/>
      <c r="C423" s="7"/>
      <c r="D423" s="16"/>
      <c r="E423" s="29"/>
      <c r="F423" s="29"/>
      <c r="BF423" s="7"/>
    </row>
    <row r="424" spans="1:58" x14ac:dyDescent="0.3">
      <c r="A424" s="190"/>
      <c r="B424" s="22"/>
      <c r="C424" s="7"/>
      <c r="D424" s="16"/>
      <c r="E424" s="29"/>
      <c r="F424" s="29"/>
      <c r="BF424" s="7"/>
    </row>
    <row r="425" spans="1:58" x14ac:dyDescent="0.3">
      <c r="A425" s="190"/>
      <c r="B425" s="22"/>
      <c r="C425" s="7"/>
      <c r="D425" s="16"/>
      <c r="E425" s="29"/>
      <c r="F425" s="29"/>
      <c r="BF425" s="7"/>
    </row>
    <row r="426" spans="1:58" x14ac:dyDescent="0.3">
      <c r="A426" s="190"/>
      <c r="B426" s="22"/>
      <c r="C426" s="7"/>
      <c r="D426" s="16"/>
      <c r="E426" s="29"/>
      <c r="F426" s="29"/>
      <c r="BF426" s="7"/>
    </row>
    <row r="427" spans="1:58" x14ac:dyDescent="0.3">
      <c r="A427" s="190"/>
      <c r="B427" s="22"/>
      <c r="C427" s="7"/>
      <c r="D427" s="16"/>
      <c r="E427" s="29"/>
      <c r="F427" s="29"/>
      <c r="BF427" s="7"/>
    </row>
    <row r="428" spans="1:58" x14ac:dyDescent="0.3">
      <c r="A428" s="190"/>
      <c r="B428" s="22"/>
      <c r="C428" s="7"/>
      <c r="D428" s="16"/>
      <c r="E428" s="29"/>
      <c r="F428" s="29"/>
      <c r="BF428" s="7"/>
    </row>
    <row r="429" spans="1:58" hidden="1" x14ac:dyDescent="0.3">
      <c r="A429" s="190"/>
      <c r="B429" s="22"/>
      <c r="C429" s="7"/>
      <c r="D429" s="16"/>
      <c r="E429" s="29"/>
      <c r="F429" s="29"/>
      <c r="BF429" s="7"/>
    </row>
    <row r="430" spans="1:58" hidden="1" x14ac:dyDescent="0.3">
      <c r="A430" s="190"/>
      <c r="B430" s="22"/>
      <c r="C430" s="7"/>
      <c r="D430" s="16"/>
      <c r="E430" s="29"/>
      <c r="F430" s="29"/>
      <c r="BF430" s="7"/>
    </row>
    <row r="431" spans="1:58" hidden="1" x14ac:dyDescent="0.3">
      <c r="A431" s="190"/>
      <c r="B431" s="22"/>
      <c r="C431" s="7"/>
      <c r="D431" s="16"/>
      <c r="E431" s="29"/>
      <c r="F431" s="29"/>
      <c r="BF431" s="7"/>
    </row>
    <row r="432" spans="1:58" hidden="1" x14ac:dyDescent="0.3">
      <c r="A432" s="190"/>
      <c r="B432" s="22"/>
      <c r="C432" s="7"/>
      <c r="D432" s="16"/>
      <c r="E432" s="29"/>
      <c r="F432" s="29"/>
      <c r="BF432" s="7"/>
    </row>
    <row r="433" spans="1:58" hidden="1" x14ac:dyDescent="0.3">
      <c r="A433" s="190"/>
      <c r="B433" s="22"/>
      <c r="C433" s="7"/>
      <c r="D433" s="16"/>
      <c r="E433" s="29"/>
      <c r="F433" s="29"/>
      <c r="BF433" s="7"/>
    </row>
    <row r="434" spans="1:58" hidden="1" x14ac:dyDescent="0.3">
      <c r="A434" s="190"/>
      <c r="B434" s="22"/>
      <c r="C434" s="7"/>
      <c r="D434" s="16"/>
      <c r="E434" s="29"/>
      <c r="F434" s="29"/>
      <c r="BF434" s="7"/>
    </row>
    <row r="435" spans="1:58" hidden="1" x14ac:dyDescent="0.3">
      <c r="A435" s="190"/>
      <c r="B435" s="22"/>
      <c r="C435" s="7"/>
      <c r="D435" s="16"/>
      <c r="E435" s="29"/>
      <c r="F435" s="29"/>
      <c r="BF435" s="7"/>
    </row>
    <row r="436" spans="1:58" hidden="1" x14ac:dyDescent="0.3">
      <c r="A436" s="190"/>
      <c r="B436" s="22"/>
      <c r="C436" s="7"/>
      <c r="D436" s="16"/>
      <c r="E436" s="29"/>
      <c r="F436" s="29"/>
      <c r="BF436" s="7"/>
    </row>
    <row r="437" spans="1:58" hidden="1" x14ac:dyDescent="0.3">
      <c r="A437" s="190"/>
      <c r="B437" s="22"/>
      <c r="C437" s="7"/>
      <c r="D437" s="16"/>
      <c r="E437" s="29"/>
      <c r="F437" s="29"/>
      <c r="BF437" s="7"/>
    </row>
    <row r="438" spans="1:58" hidden="1" x14ac:dyDescent="0.3">
      <c r="A438" s="190"/>
      <c r="B438" s="22"/>
      <c r="C438" s="7"/>
      <c r="D438" s="16"/>
      <c r="E438" s="29"/>
      <c r="F438" s="29"/>
      <c r="BF438" s="7"/>
    </row>
    <row r="439" spans="1:58" hidden="1" x14ac:dyDescent="0.3">
      <c r="A439" s="190"/>
      <c r="B439" s="22"/>
      <c r="C439" s="7"/>
      <c r="D439" s="16"/>
      <c r="E439" s="29"/>
      <c r="F439" s="29"/>
      <c r="BF439" s="7"/>
    </row>
    <row r="440" spans="1:58" hidden="1" x14ac:dyDescent="0.3">
      <c r="A440" s="190"/>
      <c r="B440" s="22"/>
      <c r="C440" s="7"/>
      <c r="D440" s="16"/>
      <c r="E440" s="29"/>
      <c r="F440" s="29"/>
      <c r="BF440" s="7"/>
    </row>
    <row r="441" spans="1:58" hidden="1" x14ac:dyDescent="0.3">
      <c r="A441" s="190"/>
      <c r="B441" s="22"/>
      <c r="C441" s="7"/>
      <c r="D441" s="16"/>
      <c r="E441" s="29"/>
      <c r="F441" s="29"/>
      <c r="BF441" s="7"/>
    </row>
    <row r="442" spans="1:58" hidden="1" x14ac:dyDescent="0.3">
      <c r="A442" s="190"/>
      <c r="B442" s="22"/>
      <c r="C442" s="7"/>
      <c r="D442" s="16"/>
      <c r="E442" s="29"/>
      <c r="F442" s="29"/>
      <c r="BF442" s="7"/>
    </row>
    <row r="443" spans="1:58" hidden="1" x14ac:dyDescent="0.3">
      <c r="A443" s="190"/>
      <c r="B443" s="22"/>
      <c r="C443" s="7"/>
      <c r="D443" s="16"/>
      <c r="E443" s="29"/>
      <c r="F443" s="29"/>
      <c r="BF443" s="7"/>
    </row>
    <row r="444" spans="1:58" hidden="1" x14ac:dyDescent="0.3">
      <c r="A444" s="190"/>
      <c r="B444" s="22"/>
      <c r="C444" s="7"/>
      <c r="D444" s="16"/>
      <c r="E444" s="29"/>
      <c r="F444" s="29"/>
      <c r="BF444" s="7"/>
    </row>
    <row r="445" spans="1:58" hidden="1" x14ac:dyDescent="0.3">
      <c r="A445" s="190"/>
      <c r="B445" s="22"/>
      <c r="C445" s="7"/>
      <c r="D445" s="16"/>
      <c r="E445" s="29"/>
      <c r="F445" s="29"/>
      <c r="BF445" s="7"/>
    </row>
    <row r="446" spans="1:58" hidden="1" x14ac:dyDescent="0.3">
      <c r="A446" s="190"/>
      <c r="B446" s="22"/>
      <c r="C446" s="7"/>
      <c r="D446" s="16"/>
      <c r="E446" s="29"/>
      <c r="F446" s="29"/>
      <c r="BF446" s="7"/>
    </row>
    <row r="447" spans="1:58" hidden="1" x14ac:dyDescent="0.3">
      <c r="A447" s="190"/>
      <c r="B447" s="22"/>
      <c r="C447" s="7"/>
      <c r="D447" s="16"/>
      <c r="E447" s="29"/>
      <c r="F447" s="29"/>
      <c r="BF447" s="7"/>
    </row>
    <row r="448" spans="1:58" hidden="1" x14ac:dyDescent="0.3">
      <c r="A448" s="190"/>
      <c r="B448" s="22"/>
      <c r="C448" s="7"/>
      <c r="D448" s="16"/>
      <c r="E448" s="29"/>
      <c r="F448" s="29"/>
      <c r="BF448" s="7"/>
    </row>
    <row r="449" spans="1:58" hidden="1" x14ac:dyDescent="0.3">
      <c r="A449" s="190"/>
      <c r="B449" s="22"/>
      <c r="C449" s="7"/>
      <c r="D449" s="16"/>
      <c r="E449" s="29"/>
      <c r="F449" s="29"/>
      <c r="BF449" s="7"/>
    </row>
    <row r="450" spans="1:58" hidden="1" x14ac:dyDescent="0.3">
      <c r="A450" s="190"/>
      <c r="B450" s="22"/>
      <c r="C450" s="7"/>
      <c r="D450" s="16"/>
      <c r="E450" s="29"/>
      <c r="F450" s="29"/>
      <c r="BF450" s="7"/>
    </row>
    <row r="451" spans="1:58" hidden="1" x14ac:dyDescent="0.3">
      <c r="A451" s="190"/>
      <c r="B451" s="22"/>
      <c r="C451" s="7"/>
      <c r="D451" s="16"/>
      <c r="E451" s="29"/>
      <c r="F451" s="29"/>
      <c r="BF451" s="7"/>
    </row>
    <row r="452" spans="1:58" hidden="1" x14ac:dyDescent="0.3">
      <c r="A452" s="190"/>
      <c r="B452" s="22"/>
      <c r="C452" s="7"/>
      <c r="D452" s="16"/>
      <c r="E452" s="29"/>
      <c r="F452" s="29"/>
      <c r="BF452" s="7"/>
    </row>
    <row r="453" spans="1:58" hidden="1" x14ac:dyDescent="0.3">
      <c r="A453" s="190"/>
      <c r="B453" s="22"/>
      <c r="C453" s="7"/>
      <c r="D453" s="16"/>
      <c r="E453" s="29"/>
      <c r="F453" s="29"/>
      <c r="BF453" s="7"/>
    </row>
    <row r="454" spans="1:58" hidden="1" x14ac:dyDescent="0.3">
      <c r="A454" s="190"/>
      <c r="B454" s="22"/>
      <c r="C454" s="7"/>
      <c r="D454" s="16"/>
      <c r="E454" s="29"/>
      <c r="F454" s="29"/>
      <c r="BF454" s="7"/>
    </row>
    <row r="455" spans="1:58" hidden="1" x14ac:dyDescent="0.3">
      <c r="A455" s="190"/>
      <c r="B455" s="22"/>
      <c r="C455" s="7"/>
      <c r="D455" s="16"/>
      <c r="E455" s="29"/>
      <c r="F455" s="29"/>
      <c r="BF455" s="7"/>
    </row>
    <row r="456" spans="1:58" hidden="1" x14ac:dyDescent="0.3">
      <c r="A456" s="190"/>
      <c r="B456" s="22"/>
      <c r="C456" s="7"/>
      <c r="D456" s="16"/>
      <c r="E456" s="29"/>
      <c r="F456" s="29"/>
      <c r="BF456" s="7"/>
    </row>
    <row r="457" spans="1:58" hidden="1" x14ac:dyDescent="0.3">
      <c r="A457" s="190"/>
      <c r="B457" s="22"/>
      <c r="C457" s="7"/>
      <c r="D457" s="16"/>
      <c r="E457" s="29"/>
      <c r="F457" s="29"/>
      <c r="BF457" s="7"/>
    </row>
    <row r="458" spans="1:58" hidden="1" x14ac:dyDescent="0.3">
      <c r="A458" s="190"/>
      <c r="B458" s="22"/>
      <c r="C458" s="7"/>
      <c r="D458" s="16"/>
      <c r="E458" s="29"/>
      <c r="F458" s="29"/>
      <c r="BF458" s="7"/>
    </row>
    <row r="459" spans="1:58" hidden="1" x14ac:dyDescent="0.3">
      <c r="A459" s="190"/>
      <c r="B459" s="22"/>
      <c r="C459" s="7"/>
      <c r="D459" s="16"/>
      <c r="E459" s="29"/>
      <c r="F459" s="29"/>
      <c r="BF459" s="7"/>
    </row>
    <row r="460" spans="1:58" hidden="1" x14ac:dyDescent="0.3">
      <c r="A460" s="190"/>
      <c r="B460" s="22"/>
      <c r="C460" s="7"/>
      <c r="D460" s="16"/>
      <c r="E460" s="29"/>
      <c r="F460" s="29"/>
      <c r="BF460" s="7"/>
    </row>
    <row r="461" spans="1:58" hidden="1" x14ac:dyDescent="0.3">
      <c r="A461" s="190"/>
      <c r="B461" s="22"/>
      <c r="C461" s="7"/>
      <c r="D461" s="16"/>
      <c r="E461" s="29"/>
      <c r="F461" s="29"/>
      <c r="BF461" s="7"/>
    </row>
    <row r="462" spans="1:58" hidden="1" x14ac:dyDescent="0.3">
      <c r="A462" s="190"/>
      <c r="B462" s="22"/>
      <c r="C462" s="7"/>
      <c r="D462" s="16"/>
      <c r="E462" s="29"/>
      <c r="F462" s="29"/>
      <c r="BF462" s="7"/>
    </row>
    <row r="463" spans="1:58" hidden="1" x14ac:dyDescent="0.3">
      <c r="A463" s="190"/>
      <c r="B463" s="22"/>
      <c r="C463" s="7"/>
      <c r="D463" s="16"/>
      <c r="E463" s="29"/>
      <c r="F463" s="29"/>
      <c r="BF463" s="7"/>
    </row>
    <row r="464" spans="1:58" hidden="1" x14ac:dyDescent="0.3">
      <c r="A464" s="190"/>
      <c r="B464" s="22"/>
      <c r="C464" s="7"/>
      <c r="D464" s="16"/>
      <c r="E464" s="29"/>
      <c r="F464" s="29"/>
      <c r="BF464" s="7"/>
    </row>
    <row r="465" spans="1:58" hidden="1" x14ac:dyDescent="0.3">
      <c r="A465" s="190"/>
      <c r="B465" s="22"/>
      <c r="C465" s="7"/>
      <c r="D465" s="16"/>
      <c r="E465" s="29"/>
      <c r="F465" s="29"/>
      <c r="BF465" s="7"/>
    </row>
    <row r="466" spans="1:58" hidden="1" x14ac:dyDescent="0.3">
      <c r="A466" s="190"/>
      <c r="B466" s="22"/>
      <c r="C466" s="7"/>
      <c r="D466" s="16"/>
      <c r="E466" s="29"/>
      <c r="F466" s="29"/>
      <c r="BF466" s="7"/>
    </row>
    <row r="467" spans="1:58" hidden="1" x14ac:dyDescent="0.3">
      <c r="A467" s="190"/>
      <c r="B467" s="22"/>
      <c r="C467" s="7"/>
      <c r="D467" s="16"/>
      <c r="E467" s="29"/>
      <c r="F467" s="29"/>
      <c r="BF467" s="7"/>
    </row>
    <row r="468" spans="1:58" hidden="1" x14ac:dyDescent="0.3">
      <c r="A468" s="190"/>
      <c r="B468" s="22"/>
      <c r="C468" s="7"/>
      <c r="D468" s="16"/>
      <c r="E468" s="29"/>
      <c r="F468" s="29"/>
      <c r="BF468" s="7"/>
    </row>
    <row r="469" spans="1:58" hidden="1" x14ac:dyDescent="0.3">
      <c r="A469" s="190"/>
      <c r="B469" s="22"/>
      <c r="C469" s="7"/>
      <c r="D469" s="16"/>
      <c r="E469" s="29"/>
      <c r="F469" s="29"/>
      <c r="BF469" s="7"/>
    </row>
    <row r="470" spans="1:58" hidden="1" x14ac:dyDescent="0.3">
      <c r="A470" s="190"/>
      <c r="B470" s="22"/>
      <c r="C470" s="7"/>
      <c r="D470" s="16"/>
      <c r="E470" s="29"/>
      <c r="F470" s="29"/>
      <c r="BF470" s="7"/>
    </row>
    <row r="471" spans="1:58" hidden="1" x14ac:dyDescent="0.3">
      <c r="A471" s="190"/>
      <c r="B471" s="22"/>
      <c r="C471" s="7"/>
      <c r="D471" s="16"/>
      <c r="E471" s="29"/>
      <c r="F471" s="29"/>
      <c r="BF471" s="7"/>
    </row>
    <row r="472" spans="1:58" hidden="1" x14ac:dyDescent="0.3">
      <c r="A472" s="190"/>
      <c r="B472" s="22"/>
      <c r="C472" s="7"/>
      <c r="D472" s="16"/>
      <c r="E472" s="29"/>
      <c r="F472" s="29"/>
      <c r="BF472" s="7"/>
    </row>
    <row r="473" spans="1:58" hidden="1" x14ac:dyDescent="0.3">
      <c r="A473" s="190"/>
      <c r="B473" s="22"/>
      <c r="C473" s="7"/>
      <c r="D473" s="16"/>
      <c r="E473" s="29"/>
      <c r="F473" s="29"/>
      <c r="BF473" s="7"/>
    </row>
    <row r="474" spans="1:58" hidden="1" x14ac:dyDescent="0.3">
      <c r="A474" s="190"/>
      <c r="B474" s="22"/>
      <c r="C474" s="7"/>
      <c r="D474" s="16"/>
      <c r="E474" s="29"/>
      <c r="F474" s="29"/>
      <c r="BF474" s="7"/>
    </row>
    <row r="475" spans="1:58" hidden="1" x14ac:dyDescent="0.3">
      <c r="A475" s="190"/>
      <c r="B475" s="22"/>
      <c r="C475" s="7"/>
      <c r="D475" s="16"/>
      <c r="E475" s="29"/>
      <c r="F475" s="29"/>
      <c r="BF475" s="7"/>
    </row>
    <row r="476" spans="1:58" hidden="1" x14ac:dyDescent="0.3">
      <c r="A476" s="190"/>
      <c r="B476" s="22"/>
      <c r="C476" s="7"/>
      <c r="D476" s="16"/>
      <c r="E476" s="29"/>
      <c r="F476" s="29"/>
      <c r="BF476" s="7"/>
    </row>
    <row r="477" spans="1:58" hidden="1" x14ac:dyDescent="0.3">
      <c r="A477" s="190"/>
      <c r="B477" s="22"/>
      <c r="C477" s="7"/>
      <c r="D477" s="16"/>
      <c r="E477" s="29"/>
      <c r="F477" s="29"/>
      <c r="BF477" s="7"/>
    </row>
    <row r="478" spans="1:58" hidden="1" x14ac:dyDescent="0.3">
      <c r="A478" s="190"/>
      <c r="B478" s="22"/>
      <c r="C478" s="7"/>
      <c r="D478" s="16"/>
      <c r="E478" s="29"/>
      <c r="F478" s="29"/>
      <c r="BF478" s="7"/>
    </row>
    <row r="479" spans="1:58" hidden="1" x14ac:dyDescent="0.3">
      <c r="A479" s="190"/>
      <c r="B479" s="22"/>
      <c r="C479" s="7"/>
      <c r="D479" s="16"/>
      <c r="E479" s="29"/>
      <c r="F479" s="29"/>
      <c r="BF479" s="7"/>
    </row>
    <row r="480" spans="1:58" hidden="1" x14ac:dyDescent="0.3">
      <c r="A480" s="190"/>
      <c r="B480" s="22"/>
      <c r="C480" s="7"/>
      <c r="D480" s="16"/>
      <c r="E480" s="29"/>
      <c r="F480" s="29"/>
      <c r="BF480" s="7"/>
    </row>
    <row r="481" spans="1:58" hidden="1" x14ac:dyDescent="0.3">
      <c r="A481" s="190"/>
      <c r="B481" s="22"/>
      <c r="C481" s="7"/>
      <c r="D481" s="16"/>
      <c r="E481" s="29"/>
      <c r="F481" s="29"/>
      <c r="BF481" s="7"/>
    </row>
    <row r="482" spans="1:58" hidden="1" x14ac:dyDescent="0.3">
      <c r="A482" s="190"/>
      <c r="B482" s="22"/>
      <c r="C482" s="7"/>
      <c r="D482" s="16"/>
      <c r="E482" s="29"/>
      <c r="F482" s="29"/>
      <c r="BF482" s="7"/>
    </row>
    <row r="483" spans="1:58" hidden="1" x14ac:dyDescent="0.3">
      <c r="A483" s="190"/>
      <c r="B483" s="22"/>
      <c r="C483" s="7"/>
      <c r="D483" s="16"/>
      <c r="E483" s="29"/>
      <c r="F483" s="29"/>
      <c r="BF483" s="7"/>
    </row>
    <row r="484" spans="1:58" hidden="1" x14ac:dyDescent="0.3">
      <c r="A484" s="190"/>
      <c r="B484" s="22"/>
      <c r="C484" s="7"/>
      <c r="D484" s="16"/>
      <c r="E484" s="29"/>
      <c r="F484" s="29"/>
      <c r="BF484" s="7"/>
    </row>
    <row r="485" spans="1:58" hidden="1" x14ac:dyDescent="0.3">
      <c r="A485" s="190"/>
      <c r="B485" s="22"/>
      <c r="C485" s="7"/>
      <c r="D485" s="16"/>
      <c r="E485" s="29"/>
      <c r="F485" s="29"/>
      <c r="BF485" s="7"/>
    </row>
    <row r="486" spans="1:58" hidden="1" x14ac:dyDescent="0.3">
      <c r="A486" s="190"/>
      <c r="B486" s="22"/>
      <c r="C486" s="7"/>
      <c r="D486" s="16"/>
      <c r="E486" s="29"/>
      <c r="F486" s="29"/>
      <c r="BF486" s="7"/>
    </row>
    <row r="487" spans="1:58" hidden="1" x14ac:dyDescent="0.3">
      <c r="A487" s="190"/>
      <c r="B487" s="22"/>
      <c r="C487" s="7"/>
      <c r="D487" s="16"/>
      <c r="E487" s="29"/>
      <c r="F487" s="29"/>
      <c r="BF487" s="7"/>
    </row>
    <row r="488" spans="1:58" hidden="1" x14ac:dyDescent="0.3">
      <c r="A488" s="190"/>
      <c r="B488" s="22"/>
      <c r="C488" s="7"/>
      <c r="D488" s="16"/>
      <c r="E488" s="29"/>
      <c r="F488" s="29"/>
      <c r="BF488" s="7"/>
    </row>
    <row r="489" spans="1:58" hidden="1" x14ac:dyDescent="0.3">
      <c r="A489" s="190"/>
      <c r="B489" s="22"/>
      <c r="C489" s="7"/>
      <c r="D489" s="16"/>
      <c r="E489" s="29"/>
      <c r="F489" s="29"/>
      <c r="BF489" s="7"/>
    </row>
    <row r="490" spans="1:58" hidden="1" x14ac:dyDescent="0.3">
      <c r="A490" s="190"/>
      <c r="B490" s="22"/>
      <c r="C490" s="7"/>
      <c r="D490" s="16"/>
      <c r="E490" s="29"/>
      <c r="F490" s="29"/>
      <c r="BF490" s="7"/>
    </row>
    <row r="491" spans="1:58" hidden="1" x14ac:dyDescent="0.3">
      <c r="A491" s="190"/>
      <c r="B491" s="22"/>
      <c r="C491" s="7"/>
      <c r="D491" s="16"/>
      <c r="E491" s="29"/>
      <c r="F491" s="29"/>
      <c r="BF491" s="7"/>
    </row>
    <row r="492" spans="1:58" hidden="1" x14ac:dyDescent="0.3">
      <c r="A492" s="190"/>
      <c r="B492" s="22"/>
      <c r="C492" s="7"/>
      <c r="D492" s="16"/>
      <c r="E492" s="29"/>
      <c r="F492" s="29"/>
      <c r="BF492" s="7"/>
    </row>
    <row r="493" spans="1:58" hidden="1" x14ac:dyDescent="0.3">
      <c r="A493" s="190"/>
      <c r="B493" s="22"/>
      <c r="C493" s="7"/>
      <c r="D493" s="16"/>
      <c r="E493" s="29"/>
      <c r="F493" s="29"/>
      <c r="BF493" s="7"/>
    </row>
    <row r="494" spans="1:58" hidden="1" x14ac:dyDescent="0.3">
      <c r="A494" s="190"/>
      <c r="B494" s="22"/>
      <c r="C494" s="7"/>
      <c r="D494" s="16"/>
      <c r="E494" s="29"/>
      <c r="F494" s="29"/>
      <c r="BF494" s="7"/>
    </row>
    <row r="495" spans="1:58" hidden="1" x14ac:dyDescent="0.3">
      <c r="A495" s="190"/>
      <c r="B495" s="22"/>
      <c r="C495" s="7"/>
      <c r="D495" s="16"/>
      <c r="E495" s="29"/>
      <c r="F495" s="29"/>
      <c r="BF495" s="7"/>
    </row>
    <row r="496" spans="1:58" hidden="1" x14ac:dyDescent="0.3">
      <c r="A496" s="190"/>
      <c r="B496" s="22"/>
      <c r="C496" s="7"/>
      <c r="D496" s="16"/>
      <c r="E496" s="29"/>
      <c r="F496" s="29"/>
      <c r="BF496" s="7"/>
    </row>
    <row r="497" spans="1:58" hidden="1" x14ac:dyDescent="0.3">
      <c r="A497" s="190"/>
      <c r="B497" s="22"/>
      <c r="C497" s="7"/>
      <c r="D497" s="16"/>
      <c r="E497" s="29"/>
      <c r="F497" s="29"/>
      <c r="BF497" s="7"/>
    </row>
    <row r="498" spans="1:58" hidden="1" x14ac:dyDescent="0.3">
      <c r="A498" s="190"/>
      <c r="B498" s="22"/>
      <c r="C498" s="7"/>
      <c r="D498" s="16"/>
      <c r="E498" s="29"/>
      <c r="F498" s="29"/>
      <c r="BF498" s="7"/>
    </row>
    <row r="499" spans="1:58" hidden="1" x14ac:dyDescent="0.3">
      <c r="A499" s="190"/>
      <c r="B499" s="22"/>
      <c r="C499" s="7"/>
      <c r="D499" s="16"/>
      <c r="E499" s="29"/>
      <c r="F499" s="29"/>
      <c r="BF499" s="7"/>
    </row>
    <row r="500" spans="1:58" hidden="1" x14ac:dyDescent="0.3">
      <c r="A500" s="190"/>
      <c r="B500" s="22"/>
      <c r="C500" s="7"/>
      <c r="D500" s="16"/>
      <c r="E500" s="29"/>
      <c r="F500" s="29"/>
      <c r="BF500" s="7"/>
    </row>
    <row r="501" spans="1:58" hidden="1" x14ac:dyDescent="0.3">
      <c r="A501" s="190"/>
      <c r="B501" s="22"/>
      <c r="C501" s="7"/>
      <c r="D501" s="16"/>
      <c r="E501" s="29"/>
      <c r="F501" s="29"/>
      <c r="BF501" s="7"/>
    </row>
    <row r="502" spans="1:58" hidden="1" x14ac:dyDescent="0.3">
      <c r="A502" s="190"/>
      <c r="B502" s="22"/>
      <c r="C502" s="7"/>
      <c r="D502" s="16"/>
      <c r="E502" s="29"/>
      <c r="F502" s="29"/>
      <c r="BF502" s="7"/>
    </row>
    <row r="503" spans="1:58" hidden="1" x14ac:dyDescent="0.3">
      <c r="A503" s="190"/>
      <c r="B503" s="22"/>
      <c r="C503" s="7"/>
      <c r="D503" s="16"/>
      <c r="E503" s="29"/>
      <c r="F503" s="29"/>
      <c r="BF503" s="7"/>
    </row>
    <row r="504" spans="1:58" hidden="1" x14ac:dyDescent="0.3">
      <c r="A504" s="190"/>
      <c r="B504" s="22"/>
      <c r="C504" s="7"/>
      <c r="D504" s="16"/>
      <c r="E504" s="29"/>
      <c r="F504" s="29"/>
      <c r="BF504" s="7"/>
    </row>
    <row r="505" spans="1:58" hidden="1" x14ac:dyDescent="0.3">
      <c r="A505" s="190"/>
      <c r="B505" s="22"/>
      <c r="C505" s="7"/>
      <c r="D505" s="16"/>
      <c r="E505" s="29"/>
      <c r="F505" s="29"/>
      <c r="BF505" s="7"/>
    </row>
    <row r="506" spans="1:58" hidden="1" x14ac:dyDescent="0.3">
      <c r="A506" s="190"/>
      <c r="B506" s="22"/>
      <c r="C506" s="7"/>
      <c r="D506" s="16"/>
      <c r="E506" s="29"/>
      <c r="F506" s="29"/>
      <c r="BF506" s="7"/>
    </row>
    <row r="507" spans="1:58" hidden="1" x14ac:dyDescent="0.3">
      <c r="A507" s="190"/>
      <c r="B507" s="22"/>
      <c r="C507" s="7"/>
      <c r="D507" s="16"/>
      <c r="E507" s="29"/>
      <c r="F507" s="29"/>
      <c r="BF507" s="7"/>
    </row>
    <row r="508" spans="1:58" hidden="1" x14ac:dyDescent="0.3">
      <c r="A508" s="190"/>
      <c r="B508" s="22"/>
      <c r="C508" s="7"/>
      <c r="D508" s="16"/>
      <c r="E508" s="29"/>
      <c r="F508" s="29"/>
      <c r="BF508" s="7"/>
    </row>
    <row r="509" spans="1:58" hidden="1" x14ac:dyDescent="0.3">
      <c r="A509" s="190"/>
      <c r="B509" s="22"/>
      <c r="C509" s="7"/>
      <c r="D509" s="16"/>
      <c r="E509" s="29"/>
      <c r="F509" s="29"/>
      <c r="BF509" s="7"/>
    </row>
    <row r="510" spans="1:58" hidden="1" x14ac:dyDescent="0.3">
      <c r="A510" s="190"/>
      <c r="B510" s="22"/>
      <c r="C510" s="7"/>
      <c r="D510" s="16"/>
      <c r="E510" s="29"/>
      <c r="F510" s="29"/>
      <c r="BF510" s="7"/>
    </row>
    <row r="511" spans="1:58" hidden="1" x14ac:dyDescent="0.3">
      <c r="A511" s="190"/>
      <c r="B511" s="22"/>
      <c r="C511" s="7"/>
      <c r="D511" s="16"/>
      <c r="E511" s="29"/>
      <c r="F511" s="29"/>
      <c r="BF511" s="7"/>
    </row>
    <row r="512" spans="1:58" hidden="1" x14ac:dyDescent="0.3">
      <c r="A512" s="190"/>
      <c r="B512" s="22"/>
      <c r="C512" s="7"/>
      <c r="D512" s="16"/>
      <c r="E512" s="29"/>
      <c r="F512" s="29"/>
      <c r="BF512" s="7"/>
    </row>
    <row r="513" spans="1:58" hidden="1" x14ac:dyDescent="0.3">
      <c r="A513" s="190"/>
      <c r="B513" s="22"/>
      <c r="C513" s="7"/>
      <c r="D513" s="16"/>
      <c r="E513" s="29"/>
      <c r="F513" s="29"/>
      <c r="BF513" s="7"/>
    </row>
    <row r="514" spans="1:58" hidden="1" x14ac:dyDescent="0.3">
      <c r="A514" s="190"/>
      <c r="B514" s="22"/>
      <c r="C514" s="7"/>
      <c r="D514" s="16"/>
      <c r="E514" s="29"/>
      <c r="F514" s="29"/>
      <c r="BF514" s="7"/>
    </row>
    <row r="515" spans="1:58" hidden="1" x14ac:dyDescent="0.3">
      <c r="A515" s="190"/>
      <c r="B515" s="22"/>
      <c r="C515" s="7"/>
      <c r="D515" s="16"/>
      <c r="E515" s="29"/>
      <c r="F515" s="29"/>
      <c r="BF515" s="7"/>
    </row>
    <row r="516" spans="1:58" hidden="1" x14ac:dyDescent="0.3">
      <c r="A516" s="190"/>
      <c r="B516" s="22"/>
      <c r="C516" s="7"/>
      <c r="D516" s="16"/>
      <c r="E516" s="29"/>
      <c r="F516" s="29"/>
      <c r="BF516" s="7"/>
    </row>
    <row r="517" spans="1:58" hidden="1" x14ac:dyDescent="0.3">
      <c r="A517" s="190"/>
      <c r="B517" s="22"/>
      <c r="C517" s="7"/>
      <c r="D517" s="16"/>
      <c r="E517" s="29"/>
      <c r="F517" s="29"/>
      <c r="BF517" s="7"/>
    </row>
    <row r="518" spans="1:58" hidden="1" x14ac:dyDescent="0.3">
      <c r="A518" s="190"/>
      <c r="B518" s="22"/>
      <c r="C518" s="7"/>
      <c r="D518" s="16"/>
      <c r="E518" s="29"/>
      <c r="F518" s="29"/>
      <c r="BF518" s="7"/>
    </row>
    <row r="519" spans="1:58" hidden="1" x14ac:dyDescent="0.3">
      <c r="A519" s="190"/>
      <c r="B519" s="22"/>
      <c r="C519" s="7"/>
      <c r="D519" s="16"/>
      <c r="E519" s="29"/>
      <c r="F519" s="29"/>
      <c r="BF519" s="7"/>
    </row>
    <row r="520" spans="1:58" hidden="1" x14ac:dyDescent="0.3">
      <c r="A520" s="190"/>
      <c r="B520" s="22"/>
      <c r="C520" s="7"/>
      <c r="D520" s="16"/>
      <c r="E520" s="29"/>
      <c r="F520" s="29"/>
      <c r="BF520" s="7"/>
    </row>
    <row r="521" spans="1:58" hidden="1" x14ac:dyDescent="0.3">
      <c r="A521" s="190"/>
      <c r="B521" s="22"/>
      <c r="C521" s="7"/>
      <c r="D521" s="16"/>
      <c r="E521" s="29"/>
      <c r="F521" s="29"/>
      <c r="BF521" s="7"/>
    </row>
    <row r="522" spans="1:58" hidden="1" x14ac:dyDescent="0.3">
      <c r="A522" s="190"/>
      <c r="B522" s="22"/>
      <c r="C522" s="7"/>
      <c r="D522" s="16"/>
      <c r="E522" s="29"/>
      <c r="F522" s="29"/>
      <c r="BF522" s="7"/>
    </row>
    <row r="523" spans="1:58" hidden="1" x14ac:dyDescent="0.3">
      <c r="A523" s="190"/>
      <c r="B523" s="22"/>
      <c r="C523" s="7"/>
      <c r="D523" s="16"/>
      <c r="E523" s="29"/>
      <c r="F523" s="29"/>
      <c r="BF523" s="7"/>
    </row>
    <row r="524" spans="1:58" hidden="1" x14ac:dyDescent="0.3">
      <c r="A524" s="190"/>
      <c r="B524" s="22"/>
      <c r="C524" s="7"/>
      <c r="D524" s="16"/>
      <c r="E524" s="29"/>
      <c r="F524" s="29"/>
      <c r="BF524" s="7"/>
    </row>
    <row r="525" spans="1:58" hidden="1" x14ac:dyDescent="0.3">
      <c r="A525" s="190"/>
      <c r="B525" s="22"/>
      <c r="C525" s="7"/>
      <c r="D525" s="16"/>
      <c r="E525" s="29"/>
      <c r="F525" s="29"/>
      <c r="BF525" s="7"/>
    </row>
    <row r="526" spans="1:58" hidden="1" x14ac:dyDescent="0.3">
      <c r="A526" s="190"/>
      <c r="B526" s="22"/>
      <c r="C526" s="7"/>
      <c r="D526" s="16"/>
      <c r="E526" s="29"/>
      <c r="F526" s="29"/>
      <c r="BF526" s="7"/>
    </row>
    <row r="527" spans="1:58" hidden="1" x14ac:dyDescent="0.3">
      <c r="A527" s="190"/>
      <c r="B527" s="22"/>
      <c r="C527" s="7"/>
      <c r="D527" s="16"/>
      <c r="E527" s="29"/>
      <c r="F527" s="29"/>
      <c r="BF527" s="7"/>
    </row>
    <row r="528" spans="1:58" hidden="1" x14ac:dyDescent="0.3">
      <c r="A528" s="190"/>
      <c r="B528" s="22"/>
      <c r="C528" s="7"/>
      <c r="D528" s="16"/>
      <c r="E528" s="29"/>
      <c r="F528" s="29"/>
      <c r="BF528" s="7"/>
    </row>
    <row r="529" spans="1:58" hidden="1" x14ac:dyDescent="0.3">
      <c r="A529" s="190"/>
      <c r="B529" s="22"/>
      <c r="C529" s="7"/>
      <c r="D529" s="16"/>
      <c r="E529" s="29"/>
      <c r="F529" s="29"/>
      <c r="BF529" s="7"/>
    </row>
    <row r="530" spans="1:58" hidden="1" x14ac:dyDescent="0.3">
      <c r="A530" s="190"/>
      <c r="B530" s="22"/>
      <c r="C530" s="7"/>
      <c r="D530" s="16"/>
      <c r="E530" s="29"/>
      <c r="F530" s="29"/>
      <c r="BF530" s="7"/>
    </row>
    <row r="531" spans="1:58" hidden="1" x14ac:dyDescent="0.3">
      <c r="A531" s="190"/>
      <c r="B531" s="22"/>
      <c r="C531" s="7"/>
      <c r="D531" s="16"/>
      <c r="E531" s="29"/>
      <c r="F531" s="29"/>
      <c r="BF531" s="7"/>
    </row>
    <row r="532" spans="1:58" hidden="1" x14ac:dyDescent="0.3">
      <c r="A532" s="190"/>
      <c r="B532" s="22"/>
      <c r="C532" s="7"/>
      <c r="D532" s="16"/>
      <c r="E532" s="29"/>
      <c r="F532" s="29"/>
      <c r="BF532" s="7"/>
    </row>
    <row r="533" spans="1:58" hidden="1" x14ac:dyDescent="0.3">
      <c r="A533" s="190"/>
      <c r="B533" s="22"/>
      <c r="C533" s="7"/>
      <c r="D533" s="16"/>
      <c r="E533" s="29"/>
      <c r="F533" s="29"/>
      <c r="BF533" s="7"/>
    </row>
    <row r="534" spans="1:58" hidden="1" x14ac:dyDescent="0.3">
      <c r="A534" s="190"/>
      <c r="B534" s="22"/>
      <c r="C534" s="7"/>
      <c r="D534" s="16"/>
      <c r="E534" s="29"/>
      <c r="F534" s="29"/>
      <c r="BF534" s="7"/>
    </row>
    <row r="535" spans="1:58" hidden="1" x14ac:dyDescent="0.3">
      <c r="A535" s="190"/>
      <c r="B535" s="22"/>
      <c r="C535" s="7"/>
      <c r="D535" s="16"/>
      <c r="E535" s="29"/>
      <c r="F535" s="29"/>
      <c r="BF535" s="7"/>
    </row>
    <row r="536" spans="1:58" hidden="1" x14ac:dyDescent="0.3">
      <c r="A536" s="190"/>
      <c r="B536" s="22"/>
      <c r="C536" s="7"/>
      <c r="D536" s="16"/>
      <c r="E536" s="29"/>
      <c r="F536" s="29"/>
      <c r="BF536" s="7"/>
    </row>
    <row r="537" spans="1:58" hidden="1" x14ac:dyDescent="0.3">
      <c r="A537" s="190"/>
      <c r="B537" s="22"/>
      <c r="C537" s="7"/>
      <c r="D537" s="16"/>
      <c r="E537" s="29"/>
      <c r="F537" s="29"/>
      <c r="BF537" s="7"/>
    </row>
    <row r="538" spans="1:58" hidden="1" x14ac:dyDescent="0.3">
      <c r="A538" s="190"/>
      <c r="B538" s="22"/>
      <c r="C538" s="7"/>
      <c r="D538" s="16"/>
      <c r="E538" s="29"/>
      <c r="F538" s="29"/>
      <c r="BF538" s="7"/>
    </row>
    <row r="539" spans="1:58" hidden="1" x14ac:dyDescent="0.3">
      <c r="A539" s="190"/>
      <c r="B539" s="22"/>
      <c r="C539" s="7"/>
      <c r="D539" s="16"/>
      <c r="E539" s="29"/>
      <c r="F539" s="29"/>
      <c r="BF539" s="7"/>
    </row>
    <row r="540" spans="1:58" hidden="1" x14ac:dyDescent="0.3">
      <c r="A540" s="190"/>
      <c r="B540" s="22"/>
      <c r="C540" s="7"/>
      <c r="D540" s="16"/>
      <c r="E540" s="29"/>
      <c r="F540" s="29"/>
      <c r="BF540" s="7"/>
    </row>
    <row r="541" spans="1:58" hidden="1" x14ac:dyDescent="0.3">
      <c r="A541" s="190"/>
      <c r="B541" s="22"/>
      <c r="C541" s="7"/>
      <c r="D541" s="16"/>
      <c r="E541" s="29"/>
      <c r="F541" s="29"/>
      <c r="BF541" s="7"/>
    </row>
    <row r="542" spans="1:58" hidden="1" x14ac:dyDescent="0.3">
      <c r="A542" s="190"/>
      <c r="B542" s="22"/>
      <c r="C542" s="7"/>
      <c r="D542" s="16"/>
      <c r="E542" s="29"/>
      <c r="F542" s="29"/>
      <c r="BF542" s="7"/>
    </row>
    <row r="543" spans="1:58" hidden="1" x14ac:dyDescent="0.3">
      <c r="A543" s="190"/>
      <c r="B543" s="22"/>
      <c r="C543" s="7"/>
      <c r="D543" s="16"/>
      <c r="E543" s="29"/>
      <c r="F543" s="29"/>
      <c r="BF543" s="7"/>
    </row>
    <row r="544" spans="1:58" hidden="1" x14ac:dyDescent="0.3">
      <c r="A544" s="190"/>
      <c r="B544" s="22"/>
      <c r="C544" s="7"/>
      <c r="D544" s="16"/>
      <c r="E544" s="29"/>
      <c r="F544" s="29"/>
      <c r="BF544" s="7"/>
    </row>
    <row r="545" spans="1:58" hidden="1" x14ac:dyDescent="0.3">
      <c r="A545" s="190"/>
      <c r="B545" s="22"/>
      <c r="C545" s="7"/>
      <c r="D545" s="16"/>
      <c r="E545" s="29"/>
      <c r="F545" s="29"/>
      <c r="BF545" s="7"/>
    </row>
    <row r="546" spans="1:58" hidden="1" x14ac:dyDescent="0.3">
      <c r="A546" s="190"/>
      <c r="B546" s="22"/>
      <c r="C546" s="7"/>
      <c r="D546" s="16"/>
      <c r="E546" s="29"/>
      <c r="F546" s="29"/>
      <c r="BF546" s="7"/>
    </row>
    <row r="547" spans="1:58" hidden="1" x14ac:dyDescent="0.3">
      <c r="A547" s="190"/>
      <c r="B547" s="22"/>
      <c r="C547" s="7"/>
      <c r="D547" s="16"/>
      <c r="E547" s="29"/>
      <c r="F547" s="29"/>
      <c r="BF547" s="7"/>
    </row>
    <row r="548" spans="1:58" hidden="1" x14ac:dyDescent="0.3">
      <c r="A548" s="190"/>
      <c r="B548" s="22"/>
      <c r="C548" s="7"/>
      <c r="D548" s="16"/>
      <c r="E548" s="29"/>
      <c r="F548" s="29"/>
      <c r="BF548" s="7"/>
    </row>
    <row r="549" spans="1:58" hidden="1" x14ac:dyDescent="0.3">
      <c r="A549" s="190"/>
      <c r="B549" s="22"/>
      <c r="C549" s="7"/>
      <c r="D549" s="16"/>
      <c r="E549" s="29"/>
      <c r="F549" s="29"/>
      <c r="BF549" s="7"/>
    </row>
    <row r="550" spans="1:58" hidden="1" x14ac:dyDescent="0.3">
      <c r="A550" s="190"/>
      <c r="B550" s="22"/>
      <c r="C550" s="7"/>
      <c r="D550" s="16"/>
      <c r="E550" s="29"/>
      <c r="F550" s="29"/>
      <c r="BF550" s="7"/>
    </row>
    <row r="551" spans="1:58" hidden="1" x14ac:dyDescent="0.3">
      <c r="A551" s="190"/>
      <c r="B551" s="22"/>
      <c r="C551" s="7"/>
      <c r="D551" s="16"/>
      <c r="E551" s="29"/>
      <c r="F551" s="29"/>
      <c r="BF551" s="7"/>
    </row>
    <row r="552" spans="1:58" hidden="1" x14ac:dyDescent="0.3">
      <c r="A552" s="190"/>
      <c r="B552" s="22"/>
      <c r="C552" s="7"/>
      <c r="D552" s="16"/>
      <c r="E552" s="29"/>
      <c r="F552" s="29"/>
      <c r="BF552" s="7"/>
    </row>
    <row r="553" spans="1:58" hidden="1" x14ac:dyDescent="0.3">
      <c r="A553" s="190"/>
      <c r="B553" s="22"/>
      <c r="C553" s="7"/>
      <c r="D553" s="16"/>
      <c r="E553" s="29"/>
      <c r="F553" s="29"/>
      <c r="BF553" s="7"/>
    </row>
    <row r="554" spans="1:58" hidden="1" x14ac:dyDescent="0.3">
      <c r="A554" s="190"/>
      <c r="B554" s="22"/>
      <c r="C554" s="7"/>
      <c r="D554" s="16"/>
      <c r="E554" s="29"/>
      <c r="F554" s="29"/>
      <c r="BF554" s="7"/>
    </row>
    <row r="555" spans="1:58" hidden="1" x14ac:dyDescent="0.3">
      <c r="A555" s="190"/>
      <c r="B555" s="22"/>
      <c r="C555" s="7"/>
      <c r="D555" s="16"/>
      <c r="E555" s="29"/>
      <c r="F555" s="29"/>
      <c r="BF555" s="7"/>
    </row>
    <row r="556" spans="1:58" hidden="1" x14ac:dyDescent="0.3">
      <c r="A556" s="190"/>
      <c r="B556" s="22"/>
      <c r="C556" s="7"/>
      <c r="D556" s="16"/>
      <c r="E556" s="29"/>
      <c r="F556" s="29"/>
      <c r="BF556" s="7"/>
    </row>
    <row r="557" spans="1:58" hidden="1" x14ac:dyDescent="0.3">
      <c r="A557" s="190"/>
      <c r="B557" s="22"/>
      <c r="C557" s="7"/>
      <c r="D557" s="16"/>
      <c r="E557" s="29"/>
      <c r="F557" s="29"/>
      <c r="BF557" s="7"/>
    </row>
    <row r="558" spans="1:58" hidden="1" x14ac:dyDescent="0.3">
      <c r="A558" s="190"/>
      <c r="B558" s="22"/>
      <c r="C558" s="7"/>
      <c r="D558" s="16"/>
      <c r="E558" s="29"/>
      <c r="F558" s="29"/>
      <c r="BF558" s="7"/>
    </row>
    <row r="559" spans="1:58" hidden="1" x14ac:dyDescent="0.3">
      <c r="A559" s="190"/>
      <c r="B559" s="22"/>
      <c r="C559" s="7"/>
      <c r="D559" s="16"/>
      <c r="E559" s="29"/>
      <c r="F559" s="29"/>
      <c r="BF559" s="7"/>
    </row>
    <row r="560" spans="1:58" hidden="1" x14ac:dyDescent="0.3">
      <c r="A560" s="190"/>
      <c r="B560" s="22"/>
      <c r="C560" s="7"/>
      <c r="D560" s="16"/>
      <c r="E560" s="29"/>
      <c r="F560" s="29"/>
      <c r="BF560" s="7"/>
    </row>
    <row r="561" spans="1:58" hidden="1" x14ac:dyDescent="0.3">
      <c r="A561" s="190"/>
      <c r="B561" s="22"/>
      <c r="C561" s="7"/>
      <c r="D561" s="16"/>
      <c r="E561" s="29"/>
      <c r="F561" s="29"/>
      <c r="BF561" s="7"/>
    </row>
    <row r="562" spans="1:58" hidden="1" x14ac:dyDescent="0.3">
      <c r="A562" s="190"/>
      <c r="B562" s="22"/>
      <c r="C562" s="7"/>
      <c r="D562" s="16"/>
      <c r="E562" s="29"/>
      <c r="F562" s="29"/>
      <c r="BF562" s="7"/>
    </row>
    <row r="563" spans="1:58" hidden="1" x14ac:dyDescent="0.3">
      <c r="A563" s="190"/>
      <c r="B563" s="22"/>
      <c r="C563" s="7"/>
      <c r="D563" s="16"/>
      <c r="E563" s="29"/>
      <c r="F563" s="29"/>
      <c r="BF563" s="7"/>
    </row>
    <row r="564" spans="1:58" hidden="1" x14ac:dyDescent="0.3">
      <c r="A564" s="190"/>
      <c r="B564" s="22"/>
      <c r="C564" s="7"/>
      <c r="D564" s="16"/>
      <c r="E564" s="29"/>
      <c r="F564" s="29"/>
      <c r="BF564" s="7"/>
    </row>
    <row r="565" spans="1:58" hidden="1" x14ac:dyDescent="0.3">
      <c r="A565" s="190"/>
      <c r="B565" s="22"/>
      <c r="C565" s="7"/>
      <c r="D565" s="16"/>
      <c r="E565" s="29"/>
      <c r="F565" s="29"/>
      <c r="BF565" s="7"/>
    </row>
    <row r="566" spans="1:58" hidden="1" x14ac:dyDescent="0.3">
      <c r="A566" s="190"/>
      <c r="B566" s="22"/>
      <c r="C566" s="7"/>
      <c r="D566" s="16"/>
      <c r="E566" s="29"/>
      <c r="F566" s="29"/>
      <c r="BF566" s="7"/>
    </row>
    <row r="567" spans="1:58" hidden="1" x14ac:dyDescent="0.3">
      <c r="A567" s="190"/>
      <c r="B567" s="22"/>
      <c r="C567" s="7"/>
      <c r="D567" s="16"/>
      <c r="E567" s="29"/>
      <c r="F567" s="29"/>
      <c r="BF567" s="7"/>
    </row>
    <row r="568" spans="1:58" hidden="1" x14ac:dyDescent="0.3">
      <c r="A568" s="190"/>
      <c r="B568" s="22"/>
      <c r="C568" s="7"/>
      <c r="D568" s="16"/>
      <c r="E568" s="29"/>
      <c r="F568" s="29"/>
      <c r="BF568" s="7"/>
    </row>
    <row r="569" spans="1:58" hidden="1" x14ac:dyDescent="0.3">
      <c r="A569" s="190"/>
      <c r="B569" s="22"/>
      <c r="C569" s="7"/>
      <c r="D569" s="16"/>
      <c r="E569" s="29"/>
      <c r="F569" s="29"/>
      <c r="BF569" s="7"/>
    </row>
    <row r="570" spans="1:58" hidden="1" x14ac:dyDescent="0.3">
      <c r="A570" s="190"/>
      <c r="B570" s="22"/>
      <c r="C570" s="7"/>
      <c r="D570" s="16"/>
      <c r="E570" s="29"/>
      <c r="F570" s="29"/>
      <c r="BF570" s="7"/>
    </row>
    <row r="571" spans="1:58" hidden="1" x14ac:dyDescent="0.3">
      <c r="A571" s="190"/>
      <c r="B571" s="22"/>
      <c r="C571" s="7"/>
      <c r="D571" s="16"/>
      <c r="E571" s="29"/>
      <c r="F571" s="29"/>
      <c r="BF571" s="7"/>
    </row>
    <row r="572" spans="1:58" hidden="1" x14ac:dyDescent="0.3">
      <c r="A572" s="190"/>
      <c r="B572" s="22"/>
      <c r="C572" s="7"/>
      <c r="D572" s="16"/>
      <c r="E572" s="29"/>
      <c r="F572" s="29"/>
      <c r="BF572" s="7"/>
    </row>
    <row r="573" spans="1:58" hidden="1" x14ac:dyDescent="0.3">
      <c r="A573" s="190"/>
      <c r="B573" s="22"/>
      <c r="C573" s="7"/>
      <c r="D573" s="16"/>
      <c r="E573" s="29"/>
      <c r="F573" s="29"/>
      <c r="BF573" s="7"/>
    </row>
    <row r="574" spans="1:58" hidden="1" x14ac:dyDescent="0.3">
      <c r="A574" s="190"/>
      <c r="B574" s="22"/>
      <c r="C574" s="7"/>
      <c r="D574" s="16"/>
      <c r="E574" s="29"/>
      <c r="F574" s="29"/>
      <c r="BF574" s="7"/>
    </row>
    <row r="575" spans="1:58" hidden="1" x14ac:dyDescent="0.3">
      <c r="A575" s="190"/>
      <c r="B575" s="22"/>
      <c r="C575" s="7"/>
      <c r="D575" s="16"/>
      <c r="E575" s="29"/>
      <c r="F575" s="29"/>
      <c r="BF575" s="7"/>
    </row>
    <row r="576" spans="1:58" hidden="1" x14ac:dyDescent="0.3">
      <c r="A576" s="190"/>
      <c r="B576" s="22"/>
      <c r="C576" s="7"/>
      <c r="D576" s="16"/>
      <c r="E576" s="29"/>
      <c r="F576" s="29"/>
      <c r="BF576" s="7"/>
    </row>
    <row r="577" spans="1:58" hidden="1" x14ac:dyDescent="0.3">
      <c r="A577" s="190"/>
      <c r="B577" s="22"/>
      <c r="C577" s="7"/>
      <c r="D577" s="16"/>
      <c r="E577" s="29"/>
      <c r="F577" s="29"/>
      <c r="BF577" s="7"/>
    </row>
    <row r="578" spans="1:58" hidden="1" x14ac:dyDescent="0.3">
      <c r="A578" s="190"/>
      <c r="B578" s="22"/>
      <c r="C578" s="7"/>
      <c r="D578" s="16"/>
      <c r="E578" s="29"/>
      <c r="F578" s="29"/>
      <c r="BF578" s="7"/>
    </row>
    <row r="579" spans="1:58" hidden="1" x14ac:dyDescent="0.3">
      <c r="A579" s="190"/>
      <c r="B579" s="22"/>
      <c r="C579" s="7"/>
      <c r="D579" s="16"/>
      <c r="E579" s="29"/>
      <c r="F579" s="29"/>
      <c r="BF579" s="7"/>
    </row>
    <row r="580" spans="1:58" hidden="1" x14ac:dyDescent="0.3">
      <c r="A580" s="190"/>
      <c r="B580" s="22"/>
      <c r="C580" s="7"/>
      <c r="D580" s="16"/>
      <c r="E580" s="29"/>
      <c r="F580" s="29"/>
      <c r="BF580" s="7"/>
    </row>
    <row r="581" spans="1:58" hidden="1" x14ac:dyDescent="0.3">
      <c r="A581" s="190"/>
      <c r="B581" s="22"/>
      <c r="C581" s="7"/>
      <c r="D581" s="16"/>
      <c r="E581" s="29"/>
      <c r="F581" s="29"/>
      <c r="BF581" s="7"/>
    </row>
    <row r="582" spans="1:58" hidden="1" x14ac:dyDescent="0.3">
      <c r="A582" s="190"/>
      <c r="B582" s="22"/>
      <c r="C582" s="7"/>
      <c r="D582" s="16"/>
      <c r="E582" s="29"/>
      <c r="F582" s="29"/>
      <c r="BF582" s="7"/>
    </row>
    <row r="583" spans="1:58" hidden="1" x14ac:dyDescent="0.3">
      <c r="A583" s="190"/>
      <c r="B583" s="22"/>
      <c r="C583" s="7"/>
      <c r="D583" s="16"/>
      <c r="E583" s="29"/>
      <c r="F583" s="29"/>
      <c r="BF583" s="7"/>
    </row>
    <row r="584" spans="1:58" hidden="1" x14ac:dyDescent="0.3">
      <c r="A584" s="190"/>
      <c r="B584" s="22"/>
      <c r="C584" s="7"/>
      <c r="D584" s="16"/>
      <c r="E584" s="29"/>
      <c r="F584" s="29"/>
      <c r="BF584" s="7"/>
    </row>
    <row r="585" spans="1:58" hidden="1" x14ac:dyDescent="0.3">
      <c r="A585" s="190"/>
      <c r="B585" s="22"/>
      <c r="C585" s="7"/>
      <c r="D585" s="16"/>
      <c r="E585" s="29"/>
      <c r="F585" s="29"/>
      <c r="BF585" s="7"/>
    </row>
    <row r="586" spans="1:58" hidden="1" x14ac:dyDescent="0.3">
      <c r="A586" s="190"/>
      <c r="B586" s="22"/>
      <c r="C586" s="7"/>
      <c r="D586" s="16"/>
      <c r="E586" s="29"/>
      <c r="F586" s="29"/>
      <c r="BF586" s="7"/>
    </row>
    <row r="587" spans="1:58" hidden="1" x14ac:dyDescent="0.3">
      <c r="A587" s="190"/>
      <c r="B587" s="22"/>
      <c r="C587" s="7"/>
      <c r="D587" s="16"/>
      <c r="E587" s="29"/>
      <c r="F587" s="29"/>
      <c r="BF587" s="7"/>
    </row>
    <row r="588" spans="1:58" hidden="1" x14ac:dyDescent="0.3">
      <c r="A588" s="190"/>
      <c r="B588" s="22"/>
      <c r="C588" s="7"/>
      <c r="D588" s="16"/>
      <c r="E588" s="29"/>
      <c r="F588" s="29"/>
      <c r="BF588" s="7"/>
    </row>
    <row r="589" spans="1:58" hidden="1" x14ac:dyDescent="0.3">
      <c r="A589" s="190"/>
      <c r="B589" s="22"/>
      <c r="C589" s="7"/>
      <c r="D589" s="16"/>
      <c r="E589" s="29"/>
      <c r="F589" s="29"/>
      <c r="BF589" s="7"/>
    </row>
    <row r="590" spans="1:58" hidden="1" x14ac:dyDescent="0.3">
      <c r="A590" s="190"/>
      <c r="B590" s="22"/>
      <c r="C590" s="7"/>
      <c r="D590" s="16"/>
      <c r="E590" s="29"/>
      <c r="F590" s="29"/>
      <c r="BF590" s="7"/>
    </row>
    <row r="591" spans="1:58" hidden="1" x14ac:dyDescent="0.3">
      <c r="A591" s="190"/>
      <c r="B591" s="22"/>
      <c r="C591" s="7"/>
      <c r="D591" s="16"/>
      <c r="E591" s="29"/>
      <c r="F591" s="29"/>
      <c r="BF591" s="7"/>
    </row>
    <row r="592" spans="1:58" hidden="1" x14ac:dyDescent="0.3">
      <c r="A592" s="190"/>
      <c r="B592" s="22"/>
      <c r="C592" s="7"/>
      <c r="D592" s="16"/>
      <c r="E592" s="29"/>
      <c r="F592" s="29"/>
      <c r="BF592" s="7"/>
    </row>
    <row r="593" spans="1:58" hidden="1" x14ac:dyDescent="0.3">
      <c r="A593" s="190"/>
      <c r="B593" s="22"/>
      <c r="C593" s="7"/>
      <c r="D593" s="16"/>
      <c r="E593" s="29"/>
      <c r="F593" s="29"/>
      <c r="BF593" s="7"/>
    </row>
    <row r="594" spans="1:58" hidden="1" x14ac:dyDescent="0.3">
      <c r="A594" s="190"/>
      <c r="B594" s="22"/>
      <c r="C594" s="7"/>
      <c r="D594" s="16"/>
      <c r="E594" s="29"/>
      <c r="F594" s="29"/>
      <c r="BF594" s="7"/>
    </row>
    <row r="595" spans="1:58" hidden="1" x14ac:dyDescent="0.3">
      <c r="A595" s="190"/>
      <c r="B595" s="22"/>
      <c r="C595" s="7"/>
      <c r="D595" s="16"/>
      <c r="E595" s="29"/>
      <c r="F595" s="29"/>
      <c r="BF595" s="7"/>
    </row>
    <row r="596" spans="1:58" hidden="1" x14ac:dyDescent="0.3">
      <c r="A596" s="190"/>
      <c r="B596" s="22"/>
      <c r="C596" s="7"/>
      <c r="D596" s="16"/>
      <c r="E596" s="29"/>
      <c r="F596" s="29"/>
      <c r="BF596" s="7"/>
    </row>
    <row r="597" spans="1:58" hidden="1" x14ac:dyDescent="0.3">
      <c r="A597" s="190"/>
      <c r="B597" s="22"/>
      <c r="C597" s="7"/>
      <c r="D597" s="16"/>
      <c r="E597" s="29"/>
      <c r="F597" s="29"/>
      <c r="BF597" s="7"/>
    </row>
    <row r="598" spans="1:58" hidden="1" x14ac:dyDescent="0.3">
      <c r="A598" s="190"/>
      <c r="B598" s="22"/>
      <c r="C598" s="7"/>
      <c r="D598" s="16"/>
      <c r="E598" s="29"/>
      <c r="F598" s="29"/>
      <c r="BF598" s="7"/>
    </row>
    <row r="599" spans="1:58" hidden="1" x14ac:dyDescent="0.3">
      <c r="A599" s="190"/>
      <c r="B599" s="22"/>
      <c r="C599" s="7"/>
      <c r="D599" s="16"/>
      <c r="E599" s="29"/>
      <c r="F599" s="29"/>
      <c r="BF599" s="7"/>
    </row>
    <row r="600" spans="1:58" hidden="1" x14ac:dyDescent="0.3">
      <c r="A600" s="190"/>
      <c r="B600" s="22"/>
      <c r="C600" s="7"/>
      <c r="D600" s="16"/>
      <c r="E600" s="29"/>
      <c r="F600" s="29"/>
      <c r="BF600" s="7"/>
    </row>
    <row r="601" spans="1:58" hidden="1" x14ac:dyDescent="0.3">
      <c r="A601" s="190"/>
      <c r="B601" s="22"/>
      <c r="C601" s="7"/>
      <c r="D601" s="16"/>
      <c r="E601" s="29"/>
      <c r="F601" s="29"/>
      <c r="BF601" s="7"/>
    </row>
    <row r="602" spans="1:58" hidden="1" x14ac:dyDescent="0.3">
      <c r="A602" s="190"/>
      <c r="B602" s="22"/>
      <c r="C602" s="7"/>
      <c r="D602" s="16"/>
      <c r="E602" s="29"/>
      <c r="F602" s="29"/>
      <c r="BF602" s="7"/>
    </row>
    <row r="603" spans="1:58" hidden="1" x14ac:dyDescent="0.3">
      <c r="A603" s="190"/>
      <c r="B603" s="22"/>
      <c r="C603" s="7"/>
      <c r="D603" s="16"/>
      <c r="E603" s="29"/>
      <c r="F603" s="29"/>
      <c r="BF603" s="7"/>
    </row>
    <row r="604" spans="1:58" hidden="1" x14ac:dyDescent="0.3">
      <c r="A604" s="190"/>
      <c r="B604" s="22"/>
      <c r="C604" s="7"/>
      <c r="D604" s="16"/>
      <c r="E604" s="29"/>
      <c r="F604" s="29"/>
      <c r="BF604" s="7"/>
    </row>
    <row r="605" spans="1:58" hidden="1" x14ac:dyDescent="0.3">
      <c r="A605" s="190"/>
      <c r="B605" s="22"/>
      <c r="C605" s="7"/>
      <c r="D605" s="16"/>
      <c r="E605" s="29"/>
      <c r="F605" s="29"/>
      <c r="BF605" s="7"/>
    </row>
    <row r="606" spans="1:58" hidden="1" x14ac:dyDescent="0.3">
      <c r="A606" s="190"/>
      <c r="B606" s="22"/>
      <c r="C606" s="7"/>
      <c r="D606" s="16"/>
      <c r="E606" s="29"/>
      <c r="F606" s="29"/>
      <c r="BF606" s="7"/>
    </row>
    <row r="607" spans="1:58" hidden="1" x14ac:dyDescent="0.3">
      <c r="A607" s="190"/>
      <c r="B607" s="22"/>
      <c r="C607" s="7"/>
      <c r="D607" s="16"/>
      <c r="E607" s="29"/>
      <c r="F607" s="29"/>
      <c r="BF607" s="7"/>
    </row>
    <row r="608" spans="1:58" hidden="1" x14ac:dyDescent="0.3">
      <c r="A608" s="190"/>
      <c r="B608" s="22"/>
      <c r="C608" s="7"/>
      <c r="D608" s="16"/>
      <c r="E608" s="29"/>
      <c r="F608" s="29"/>
      <c r="BF608" s="7"/>
    </row>
    <row r="609" spans="1:58" hidden="1" x14ac:dyDescent="0.3">
      <c r="A609" s="190"/>
      <c r="B609" s="22"/>
      <c r="C609" s="7"/>
      <c r="D609" s="16"/>
      <c r="E609" s="29"/>
      <c r="F609" s="29"/>
      <c r="BF609" s="7"/>
    </row>
    <row r="610" spans="1:58" hidden="1" x14ac:dyDescent="0.3">
      <c r="A610" s="190"/>
      <c r="B610" s="22"/>
      <c r="C610" s="7"/>
      <c r="D610" s="16"/>
      <c r="E610" s="29"/>
      <c r="F610" s="29"/>
      <c r="BF610" s="7"/>
    </row>
    <row r="611" spans="1:58" hidden="1" x14ac:dyDescent="0.3">
      <c r="A611" s="190"/>
      <c r="B611" s="22"/>
      <c r="C611" s="7"/>
      <c r="D611" s="16"/>
      <c r="E611" s="29"/>
      <c r="F611" s="29"/>
      <c r="BF611" s="7"/>
    </row>
    <row r="612" spans="1:58" hidden="1" x14ac:dyDescent="0.3">
      <c r="A612" s="190"/>
      <c r="B612" s="22"/>
      <c r="C612" s="7"/>
      <c r="D612" s="16"/>
      <c r="E612" s="29"/>
      <c r="F612" s="29"/>
      <c r="BF612" s="7"/>
    </row>
    <row r="613" spans="1:58" hidden="1" x14ac:dyDescent="0.3">
      <c r="A613" s="190"/>
      <c r="B613" s="22"/>
      <c r="C613" s="7"/>
      <c r="D613" s="16"/>
      <c r="E613" s="29"/>
      <c r="F613" s="29"/>
      <c r="BF613" s="7"/>
    </row>
    <row r="614" spans="1:58" hidden="1" x14ac:dyDescent="0.3">
      <c r="A614" s="190"/>
      <c r="B614" s="22"/>
      <c r="C614" s="7"/>
      <c r="D614" s="16"/>
      <c r="E614" s="29"/>
      <c r="F614" s="29"/>
      <c r="BF614" s="7"/>
    </row>
    <row r="615" spans="1:58" hidden="1" x14ac:dyDescent="0.3">
      <c r="A615" s="190"/>
      <c r="B615" s="22"/>
      <c r="C615" s="7"/>
      <c r="D615" s="16"/>
      <c r="E615" s="29"/>
      <c r="F615" s="29"/>
      <c r="BF615" s="7"/>
    </row>
    <row r="616" spans="1:58" hidden="1" x14ac:dyDescent="0.3">
      <c r="A616" s="190"/>
      <c r="B616" s="22"/>
      <c r="C616" s="7"/>
      <c r="D616" s="16"/>
      <c r="E616" s="29"/>
      <c r="F616" s="29"/>
      <c r="BF616" s="7"/>
    </row>
    <row r="617" spans="1:58" hidden="1" x14ac:dyDescent="0.3">
      <c r="A617" s="190"/>
      <c r="B617" s="22"/>
      <c r="C617" s="7"/>
      <c r="D617" s="16"/>
      <c r="E617" s="29"/>
      <c r="F617" s="29"/>
      <c r="BF617" s="7"/>
    </row>
    <row r="618" spans="1:58" hidden="1" x14ac:dyDescent="0.3">
      <c r="A618" s="190"/>
      <c r="B618" s="22"/>
      <c r="C618" s="7"/>
      <c r="D618" s="16"/>
      <c r="E618" s="29"/>
      <c r="F618" s="29"/>
      <c r="BF618" s="7"/>
    </row>
    <row r="619" spans="1:58" hidden="1" x14ac:dyDescent="0.3">
      <c r="A619" s="190"/>
      <c r="B619" s="22"/>
      <c r="C619" s="7"/>
      <c r="D619" s="16"/>
      <c r="E619" s="29"/>
      <c r="F619" s="29"/>
      <c r="BF619" s="7"/>
    </row>
    <row r="620" spans="1:58" hidden="1" x14ac:dyDescent="0.3">
      <c r="A620" s="190"/>
      <c r="B620" s="22"/>
      <c r="C620" s="7"/>
      <c r="D620" s="16"/>
      <c r="E620" s="29"/>
      <c r="F620" s="29"/>
      <c r="BF620" s="7"/>
    </row>
    <row r="621" spans="1:58" hidden="1" x14ac:dyDescent="0.3">
      <c r="A621" s="190"/>
      <c r="B621" s="22"/>
      <c r="C621" s="7"/>
      <c r="D621" s="16"/>
      <c r="E621" s="29"/>
      <c r="F621" s="29"/>
      <c r="BF621" s="7"/>
    </row>
    <row r="622" spans="1:58" hidden="1" x14ac:dyDescent="0.3">
      <c r="A622" s="190"/>
      <c r="B622" s="22"/>
      <c r="C622" s="7"/>
      <c r="D622" s="16"/>
      <c r="E622" s="29"/>
      <c r="F622" s="29"/>
      <c r="BF622" s="7"/>
    </row>
    <row r="623" spans="1:58" hidden="1" x14ac:dyDescent="0.3">
      <c r="A623" s="190"/>
      <c r="B623" s="22"/>
      <c r="C623" s="7"/>
      <c r="D623" s="16"/>
      <c r="E623" s="29"/>
      <c r="F623" s="29"/>
      <c r="BF623" s="7"/>
    </row>
    <row r="624" spans="1:58" hidden="1" x14ac:dyDescent="0.3">
      <c r="A624" s="190"/>
      <c r="B624" s="22"/>
      <c r="C624" s="7"/>
      <c r="D624" s="16"/>
      <c r="E624" s="29"/>
      <c r="F624" s="29"/>
      <c r="BF624" s="7"/>
    </row>
    <row r="625" spans="1:58" hidden="1" x14ac:dyDescent="0.3">
      <c r="A625" s="190"/>
      <c r="B625" s="22"/>
      <c r="C625" s="7"/>
      <c r="D625" s="16"/>
      <c r="E625" s="29"/>
      <c r="F625" s="29"/>
      <c r="BF625" s="7"/>
    </row>
    <row r="626" spans="1:58" hidden="1" x14ac:dyDescent="0.3">
      <c r="A626" s="190"/>
      <c r="B626" s="22"/>
      <c r="C626" s="7"/>
      <c r="D626" s="16"/>
      <c r="E626" s="29"/>
      <c r="F626" s="29"/>
      <c r="BF626" s="7"/>
    </row>
    <row r="627" spans="1:58" hidden="1" x14ac:dyDescent="0.3">
      <c r="A627" s="190"/>
      <c r="B627" s="22"/>
      <c r="C627" s="7"/>
      <c r="D627" s="16"/>
      <c r="E627" s="29"/>
      <c r="F627" s="29"/>
      <c r="BF627" s="7"/>
    </row>
    <row r="628" spans="1:58" hidden="1" x14ac:dyDescent="0.3">
      <c r="A628" s="190"/>
      <c r="B628" s="22"/>
      <c r="C628" s="7"/>
      <c r="D628" s="16"/>
      <c r="E628" s="29"/>
      <c r="F628" s="29"/>
      <c r="BF628" s="7"/>
    </row>
    <row r="629" spans="1:58" hidden="1" x14ac:dyDescent="0.3">
      <c r="A629" s="190"/>
      <c r="B629" s="22"/>
      <c r="C629" s="7"/>
      <c r="D629" s="16"/>
      <c r="E629" s="29"/>
      <c r="F629" s="29"/>
      <c r="BF629" s="7"/>
    </row>
    <row r="630" spans="1:58" hidden="1" x14ac:dyDescent="0.3">
      <c r="A630" s="190"/>
      <c r="B630" s="22"/>
      <c r="C630" s="7"/>
      <c r="D630" s="16"/>
      <c r="E630" s="29"/>
      <c r="F630" s="29"/>
      <c r="BF630" s="7"/>
    </row>
    <row r="631" spans="1:58" hidden="1" x14ac:dyDescent="0.3">
      <c r="A631" s="190"/>
      <c r="B631" s="22"/>
      <c r="C631" s="7"/>
      <c r="D631" s="16"/>
      <c r="E631" s="29"/>
      <c r="F631" s="29"/>
      <c r="BF631" s="7"/>
    </row>
    <row r="632" spans="1:58" hidden="1" x14ac:dyDescent="0.3">
      <c r="A632" s="190"/>
      <c r="B632" s="22"/>
      <c r="C632" s="7"/>
      <c r="D632" s="16"/>
      <c r="E632" s="29"/>
      <c r="F632" s="29"/>
      <c r="BF632" s="7"/>
    </row>
    <row r="633" spans="1:58" hidden="1" x14ac:dyDescent="0.3">
      <c r="A633" s="190"/>
      <c r="B633" s="22"/>
      <c r="C633" s="7"/>
      <c r="D633" s="16"/>
      <c r="E633" s="29"/>
      <c r="F633" s="29"/>
      <c r="BF633" s="7"/>
    </row>
    <row r="634" spans="1:58" hidden="1" x14ac:dyDescent="0.3">
      <c r="A634" s="190"/>
      <c r="B634" s="22"/>
      <c r="C634" s="7"/>
      <c r="D634" s="16"/>
      <c r="E634" s="29"/>
      <c r="F634" s="29"/>
      <c r="BF634" s="7"/>
    </row>
    <row r="635" spans="1:58" hidden="1" x14ac:dyDescent="0.3">
      <c r="A635" s="190"/>
      <c r="B635" s="22"/>
      <c r="C635" s="7"/>
      <c r="D635" s="16"/>
      <c r="E635" s="29"/>
      <c r="F635" s="29"/>
      <c r="BF635" s="7"/>
    </row>
    <row r="636" spans="1:58" hidden="1" x14ac:dyDescent="0.3">
      <c r="A636" s="190"/>
      <c r="B636" s="22"/>
      <c r="C636" s="7"/>
      <c r="D636" s="16"/>
      <c r="E636" s="29"/>
      <c r="F636" s="29"/>
      <c r="BF636" s="7"/>
    </row>
    <row r="637" spans="1:58" hidden="1" x14ac:dyDescent="0.3">
      <c r="A637" s="190"/>
      <c r="B637" s="22"/>
      <c r="C637" s="7"/>
      <c r="D637" s="16"/>
      <c r="E637" s="29"/>
      <c r="F637" s="29"/>
      <c r="BF637" s="7"/>
    </row>
    <row r="638" spans="1:58" hidden="1" x14ac:dyDescent="0.3">
      <c r="A638" s="190"/>
      <c r="B638" s="22"/>
      <c r="C638" s="7"/>
      <c r="D638" s="16"/>
      <c r="E638" s="29"/>
      <c r="F638" s="29"/>
      <c r="BF638" s="7"/>
    </row>
    <row r="639" spans="1:58" hidden="1" x14ac:dyDescent="0.3">
      <c r="A639" s="190"/>
      <c r="B639" s="22"/>
      <c r="C639" s="7"/>
      <c r="D639" s="16"/>
      <c r="E639" s="29"/>
      <c r="F639" s="29"/>
      <c r="BF639" s="7"/>
    </row>
    <row r="640" spans="1:58" hidden="1" x14ac:dyDescent="0.3">
      <c r="A640" s="190"/>
      <c r="B640" s="22"/>
      <c r="C640" s="7"/>
      <c r="D640" s="16"/>
      <c r="E640" s="29"/>
      <c r="F640" s="29"/>
      <c r="BF640" s="7"/>
    </row>
    <row r="641" spans="1:58" hidden="1" x14ac:dyDescent="0.3">
      <c r="A641" s="190"/>
      <c r="B641" s="22"/>
      <c r="C641" s="7"/>
      <c r="D641" s="16"/>
      <c r="E641" s="29"/>
      <c r="F641" s="29"/>
      <c r="BF641" s="7"/>
    </row>
    <row r="642" spans="1:58" hidden="1" x14ac:dyDescent="0.3">
      <c r="A642" s="190"/>
      <c r="B642" s="22"/>
      <c r="C642" s="7"/>
      <c r="D642" s="16"/>
      <c r="E642" s="29"/>
      <c r="F642" s="29"/>
      <c r="BF642" s="7"/>
    </row>
    <row r="643" spans="1:58" hidden="1" x14ac:dyDescent="0.3">
      <c r="A643" s="190"/>
      <c r="B643" s="22"/>
      <c r="C643" s="7"/>
      <c r="D643" s="16"/>
      <c r="E643" s="29"/>
      <c r="F643" s="29"/>
      <c r="BF643" s="7"/>
    </row>
    <row r="644" spans="1:58" hidden="1" x14ac:dyDescent="0.3">
      <c r="A644" s="190"/>
      <c r="B644" s="22"/>
      <c r="C644" s="7"/>
      <c r="D644" s="16"/>
      <c r="E644" s="29"/>
      <c r="F644" s="29"/>
      <c r="BF644" s="7"/>
    </row>
    <row r="645" spans="1:58" hidden="1" x14ac:dyDescent="0.3">
      <c r="A645" s="190"/>
      <c r="B645" s="22"/>
      <c r="C645" s="7"/>
      <c r="D645" s="16"/>
      <c r="E645" s="29"/>
      <c r="F645" s="29"/>
      <c r="BF645" s="7"/>
    </row>
    <row r="646" spans="1:58" hidden="1" x14ac:dyDescent="0.3">
      <c r="A646" s="190"/>
      <c r="B646" s="22"/>
      <c r="C646" s="7"/>
      <c r="D646" s="16"/>
      <c r="E646" s="29"/>
      <c r="F646" s="29"/>
      <c r="BF646" s="7"/>
    </row>
    <row r="647" spans="1:58" hidden="1" x14ac:dyDescent="0.3">
      <c r="A647" s="190"/>
      <c r="B647" s="22"/>
      <c r="C647" s="7"/>
      <c r="D647" s="16"/>
      <c r="E647" s="29"/>
      <c r="F647" s="29"/>
      <c r="BF647" s="7"/>
    </row>
    <row r="648" spans="1:58" hidden="1" x14ac:dyDescent="0.3">
      <c r="A648" s="190"/>
      <c r="B648" s="22"/>
      <c r="C648" s="7"/>
      <c r="D648" s="16"/>
      <c r="E648" s="29"/>
      <c r="F648" s="29"/>
      <c r="BF648" s="7"/>
    </row>
    <row r="649" spans="1:58" hidden="1" x14ac:dyDescent="0.3">
      <c r="A649" s="190"/>
      <c r="B649" s="22"/>
      <c r="C649" s="7"/>
      <c r="D649" s="16"/>
      <c r="E649" s="29"/>
      <c r="F649" s="29"/>
      <c r="BF649" s="7"/>
    </row>
    <row r="650" spans="1:58" hidden="1" x14ac:dyDescent="0.3">
      <c r="A650" s="190"/>
      <c r="B650" s="22"/>
      <c r="C650" s="7"/>
      <c r="D650" s="16"/>
      <c r="E650" s="29"/>
      <c r="F650" s="29"/>
      <c r="BF650" s="7"/>
    </row>
    <row r="651" spans="1:58" hidden="1" x14ac:dyDescent="0.3">
      <c r="A651" s="190"/>
      <c r="B651" s="22"/>
      <c r="C651" s="7"/>
      <c r="D651" s="16"/>
      <c r="E651" s="29"/>
      <c r="F651" s="29"/>
      <c r="BF651" s="7"/>
    </row>
    <row r="652" spans="1:58" hidden="1" x14ac:dyDescent="0.3">
      <c r="A652" s="190"/>
      <c r="B652" s="22"/>
      <c r="C652" s="7"/>
      <c r="D652" s="16"/>
      <c r="E652" s="29"/>
      <c r="F652" s="29"/>
      <c r="BF652" s="7"/>
    </row>
    <row r="653" spans="1:58" hidden="1" x14ac:dyDescent="0.3">
      <c r="A653" s="190"/>
      <c r="B653" s="22"/>
      <c r="C653" s="7"/>
      <c r="D653" s="16"/>
      <c r="E653" s="29"/>
      <c r="F653" s="29"/>
      <c r="BF653" s="7"/>
    </row>
    <row r="654" spans="1:58" hidden="1" x14ac:dyDescent="0.3">
      <c r="A654" s="190"/>
      <c r="B654" s="22"/>
      <c r="C654" s="7"/>
      <c r="D654" s="16"/>
      <c r="E654" s="29"/>
      <c r="F654" s="29"/>
      <c r="BF654" s="7"/>
    </row>
    <row r="655" spans="1:58" hidden="1" x14ac:dyDescent="0.3">
      <c r="A655" s="190"/>
      <c r="B655" s="22"/>
      <c r="C655" s="7"/>
      <c r="D655" s="16"/>
      <c r="E655" s="29"/>
      <c r="F655" s="29"/>
      <c r="BF655" s="7"/>
    </row>
    <row r="656" spans="1:58" hidden="1" x14ac:dyDescent="0.3">
      <c r="A656" s="190"/>
      <c r="B656" s="22"/>
      <c r="C656" s="7"/>
      <c r="D656" s="16"/>
      <c r="E656" s="29"/>
      <c r="F656" s="29"/>
      <c r="BF656" s="7"/>
    </row>
    <row r="657" spans="1:58" hidden="1" x14ac:dyDescent="0.3">
      <c r="A657" s="190"/>
      <c r="B657" s="22"/>
      <c r="C657" s="7"/>
      <c r="D657" s="16"/>
      <c r="E657" s="29"/>
      <c r="F657" s="29"/>
      <c r="BF657" s="7"/>
    </row>
    <row r="658" spans="1:58" hidden="1" x14ac:dyDescent="0.3">
      <c r="A658" s="190"/>
      <c r="B658" s="22"/>
      <c r="C658" s="7"/>
      <c r="D658" s="16"/>
      <c r="E658" s="29"/>
      <c r="F658" s="29"/>
      <c r="BF658" s="7"/>
    </row>
    <row r="659" spans="1:58" hidden="1" x14ac:dyDescent="0.3">
      <c r="A659" s="190"/>
      <c r="B659" s="22"/>
      <c r="C659" s="7"/>
      <c r="D659" s="16"/>
      <c r="E659" s="29"/>
      <c r="F659" s="29"/>
      <c r="BF659" s="7"/>
    </row>
    <row r="660" spans="1:58" hidden="1" x14ac:dyDescent="0.3">
      <c r="A660" s="190"/>
      <c r="B660" s="22"/>
      <c r="C660" s="7"/>
      <c r="D660" s="16"/>
      <c r="E660" s="29"/>
      <c r="F660" s="29"/>
      <c r="BF660" s="7"/>
    </row>
    <row r="661" spans="1:58" hidden="1" x14ac:dyDescent="0.3">
      <c r="A661" s="190"/>
      <c r="B661" s="22"/>
      <c r="C661" s="7"/>
      <c r="D661" s="16"/>
      <c r="E661" s="29"/>
      <c r="F661" s="29"/>
      <c r="BF661" s="7"/>
    </row>
    <row r="662" spans="1:58" hidden="1" x14ac:dyDescent="0.3">
      <c r="A662" s="190"/>
      <c r="B662" s="22"/>
      <c r="C662" s="7"/>
      <c r="D662" s="16"/>
      <c r="E662" s="29"/>
      <c r="F662" s="29"/>
      <c r="BF662" s="7"/>
    </row>
    <row r="663" spans="1:58" hidden="1" x14ac:dyDescent="0.3">
      <c r="A663" s="190"/>
      <c r="B663" s="22"/>
      <c r="C663" s="7"/>
      <c r="D663" s="16"/>
      <c r="E663" s="29"/>
      <c r="F663" s="29"/>
      <c r="BF663" s="7"/>
    </row>
    <row r="664" spans="1:58" hidden="1" x14ac:dyDescent="0.3">
      <c r="A664" s="190"/>
      <c r="B664" s="22"/>
      <c r="C664" s="7"/>
      <c r="D664" s="16"/>
      <c r="E664" s="29"/>
      <c r="F664" s="29"/>
      <c r="BF664" s="7"/>
    </row>
    <row r="665" spans="1:58" hidden="1" x14ac:dyDescent="0.3">
      <c r="A665" s="190"/>
      <c r="B665" s="22"/>
      <c r="C665" s="7"/>
      <c r="D665" s="16"/>
      <c r="E665" s="29"/>
      <c r="F665" s="29"/>
      <c r="BF665" s="7"/>
    </row>
    <row r="666" spans="1:58" hidden="1" x14ac:dyDescent="0.3">
      <c r="A666" s="190"/>
      <c r="B666" s="22"/>
      <c r="C666" s="7"/>
      <c r="D666" s="16"/>
      <c r="E666" s="29"/>
      <c r="F666" s="29"/>
      <c r="BF666" s="7"/>
    </row>
    <row r="667" spans="1:58" hidden="1" x14ac:dyDescent="0.3">
      <c r="A667" s="190"/>
      <c r="B667" s="22"/>
      <c r="C667" s="7"/>
      <c r="D667" s="16"/>
      <c r="E667" s="29"/>
      <c r="F667" s="29"/>
      <c r="BF667" s="7"/>
    </row>
    <row r="668" spans="1:58" hidden="1" x14ac:dyDescent="0.3">
      <c r="A668" s="190"/>
      <c r="B668" s="22"/>
      <c r="C668" s="7"/>
      <c r="D668" s="16"/>
      <c r="E668" s="29"/>
      <c r="F668" s="29"/>
      <c r="BF668" s="7"/>
    </row>
    <row r="669" spans="1:58" hidden="1" x14ac:dyDescent="0.3">
      <c r="A669" s="190"/>
      <c r="B669" s="22"/>
      <c r="C669" s="7"/>
      <c r="D669" s="16"/>
      <c r="E669" s="29"/>
      <c r="F669" s="29"/>
      <c r="BF669" s="7"/>
    </row>
    <row r="670" spans="1:58" hidden="1" x14ac:dyDescent="0.3">
      <c r="A670" s="190"/>
      <c r="B670" s="22"/>
      <c r="C670" s="7"/>
      <c r="D670" s="16"/>
      <c r="E670" s="29"/>
      <c r="F670" s="29"/>
      <c r="BF670" s="7"/>
    </row>
    <row r="671" spans="1:58" hidden="1" x14ac:dyDescent="0.3">
      <c r="A671" s="190"/>
      <c r="B671" s="22"/>
      <c r="C671" s="7"/>
      <c r="D671" s="16"/>
      <c r="E671" s="29"/>
      <c r="F671" s="29"/>
      <c r="BF671" s="7"/>
    </row>
    <row r="672" spans="1:58" hidden="1" x14ac:dyDescent="0.3">
      <c r="A672" s="190"/>
      <c r="B672" s="22"/>
      <c r="C672" s="7"/>
      <c r="D672" s="16"/>
      <c r="E672" s="29"/>
      <c r="F672" s="29"/>
      <c r="BF672" s="7"/>
    </row>
    <row r="673" spans="1:58" hidden="1" x14ac:dyDescent="0.3">
      <c r="A673" s="190"/>
      <c r="B673" s="22"/>
      <c r="C673" s="7"/>
      <c r="D673" s="16"/>
      <c r="E673" s="29"/>
      <c r="F673" s="29"/>
      <c r="BF673" s="7"/>
    </row>
    <row r="674" spans="1:58" hidden="1" x14ac:dyDescent="0.3">
      <c r="A674" s="190"/>
      <c r="B674" s="22"/>
      <c r="C674" s="7"/>
      <c r="D674" s="16"/>
      <c r="E674" s="29"/>
      <c r="F674" s="29"/>
      <c r="BF674" s="7"/>
    </row>
    <row r="675" spans="1:58" hidden="1" x14ac:dyDescent="0.3">
      <c r="A675" s="190"/>
      <c r="B675" s="22"/>
      <c r="C675" s="7"/>
      <c r="D675" s="16"/>
      <c r="E675" s="29"/>
      <c r="F675" s="29"/>
      <c r="BF675" s="7"/>
    </row>
    <row r="676" spans="1:58" hidden="1" x14ac:dyDescent="0.3">
      <c r="A676" s="190"/>
      <c r="B676" s="22"/>
      <c r="C676" s="7"/>
      <c r="D676" s="16"/>
      <c r="E676" s="29"/>
      <c r="F676" s="29"/>
      <c r="BF676" s="7"/>
    </row>
    <row r="677" spans="1:58" hidden="1" x14ac:dyDescent="0.3">
      <c r="A677" s="190"/>
      <c r="B677" s="22"/>
      <c r="C677" s="7"/>
      <c r="D677" s="16"/>
      <c r="E677" s="29"/>
      <c r="F677" s="29"/>
      <c r="BF677" s="7"/>
    </row>
    <row r="678" spans="1:58" hidden="1" x14ac:dyDescent="0.3">
      <c r="A678" s="190"/>
      <c r="B678" s="22"/>
      <c r="C678" s="7"/>
      <c r="D678" s="16"/>
      <c r="E678" s="29"/>
      <c r="F678" s="29"/>
      <c r="BF678" s="7"/>
    </row>
    <row r="679" spans="1:58" hidden="1" x14ac:dyDescent="0.3">
      <c r="A679" s="190"/>
      <c r="B679" s="22"/>
      <c r="C679" s="7"/>
      <c r="D679" s="16"/>
      <c r="E679" s="29"/>
      <c r="F679" s="29"/>
      <c r="BF679" s="7"/>
    </row>
    <row r="680" spans="1:58" hidden="1" x14ac:dyDescent="0.3">
      <c r="A680" s="190"/>
      <c r="B680" s="22"/>
      <c r="C680" s="7"/>
      <c r="D680" s="16"/>
      <c r="E680" s="29"/>
      <c r="F680" s="29"/>
      <c r="BF680" s="7"/>
    </row>
    <row r="681" spans="1:58" hidden="1" x14ac:dyDescent="0.3">
      <c r="A681" s="190"/>
      <c r="B681" s="22"/>
      <c r="C681" s="7"/>
      <c r="D681" s="16"/>
      <c r="E681" s="29"/>
      <c r="F681" s="29"/>
      <c r="BF681" s="7"/>
    </row>
    <row r="682" spans="1:58" hidden="1" x14ac:dyDescent="0.3">
      <c r="A682" s="190"/>
      <c r="B682" s="22"/>
      <c r="C682" s="7"/>
      <c r="D682" s="16"/>
      <c r="E682" s="29"/>
      <c r="F682" s="29"/>
      <c r="BF682" s="7"/>
    </row>
    <row r="683" spans="1:58" hidden="1" x14ac:dyDescent="0.3">
      <c r="A683" s="190"/>
      <c r="B683" s="22"/>
      <c r="C683" s="7"/>
      <c r="D683" s="16"/>
      <c r="E683" s="29"/>
      <c r="F683" s="29"/>
      <c r="BF683" s="7"/>
    </row>
    <row r="684" spans="1:58" hidden="1" x14ac:dyDescent="0.3">
      <c r="A684" s="190"/>
      <c r="B684" s="22"/>
      <c r="C684" s="7"/>
      <c r="D684" s="16"/>
      <c r="E684" s="29"/>
      <c r="F684" s="29"/>
      <c r="BF684" s="7"/>
    </row>
    <row r="685" spans="1:58" hidden="1" x14ac:dyDescent="0.3">
      <c r="A685" s="190"/>
      <c r="B685" s="22"/>
      <c r="C685" s="7"/>
      <c r="D685" s="16"/>
      <c r="E685" s="29"/>
      <c r="F685" s="29"/>
      <c r="BF685" s="7"/>
    </row>
    <row r="686" spans="1:58" hidden="1" x14ac:dyDescent="0.3">
      <c r="A686" s="190"/>
      <c r="B686" s="22"/>
      <c r="C686" s="7"/>
      <c r="D686" s="16"/>
      <c r="E686" s="29"/>
      <c r="F686" s="29"/>
      <c r="BF686" s="7"/>
    </row>
    <row r="687" spans="1:58" hidden="1" x14ac:dyDescent="0.3">
      <c r="A687" s="190"/>
      <c r="B687" s="22"/>
      <c r="C687" s="7"/>
      <c r="D687" s="16"/>
      <c r="E687" s="29"/>
      <c r="F687" s="29"/>
      <c r="BF687" s="7"/>
    </row>
    <row r="688" spans="1:58" hidden="1" x14ac:dyDescent="0.3">
      <c r="A688" s="190"/>
      <c r="B688" s="22"/>
      <c r="C688" s="7"/>
      <c r="D688" s="16"/>
      <c r="E688" s="29"/>
      <c r="F688" s="29"/>
      <c r="BF688" s="7"/>
    </row>
    <row r="689" spans="1:58" hidden="1" x14ac:dyDescent="0.3">
      <c r="A689" s="190"/>
      <c r="B689" s="22"/>
      <c r="C689" s="7"/>
      <c r="D689" s="16"/>
      <c r="E689" s="29"/>
      <c r="F689" s="29"/>
      <c r="BF689" s="7"/>
    </row>
    <row r="690" spans="1:58" hidden="1" x14ac:dyDescent="0.3">
      <c r="A690" s="190"/>
      <c r="B690" s="22"/>
      <c r="C690" s="7"/>
      <c r="D690" s="16"/>
      <c r="E690" s="29"/>
      <c r="F690" s="29"/>
      <c r="BF690" s="7"/>
    </row>
    <row r="691" spans="1:58" hidden="1" x14ac:dyDescent="0.3">
      <c r="A691" s="190"/>
      <c r="B691" s="22"/>
      <c r="C691" s="7"/>
      <c r="D691" s="16"/>
      <c r="E691" s="29"/>
      <c r="F691" s="29"/>
      <c r="BF691" s="7"/>
    </row>
    <row r="692" spans="1:58" hidden="1" x14ac:dyDescent="0.3">
      <c r="A692" s="190"/>
      <c r="B692" s="22"/>
      <c r="C692" s="7"/>
      <c r="D692" s="16"/>
      <c r="E692" s="29"/>
      <c r="F692" s="29"/>
      <c r="BF692" s="7"/>
    </row>
    <row r="693" spans="1:58" hidden="1" x14ac:dyDescent="0.3">
      <c r="A693" s="190"/>
      <c r="B693" s="22"/>
      <c r="C693" s="7"/>
      <c r="D693" s="16"/>
      <c r="E693" s="29"/>
      <c r="F693" s="29"/>
      <c r="BF693" s="7"/>
    </row>
    <row r="694" spans="1:58" hidden="1" x14ac:dyDescent="0.3">
      <c r="A694" s="190"/>
      <c r="B694" s="22"/>
      <c r="C694" s="7"/>
      <c r="D694" s="16"/>
      <c r="E694" s="29"/>
      <c r="F694" s="29"/>
      <c r="BF694" s="7"/>
    </row>
    <row r="695" spans="1:58" hidden="1" x14ac:dyDescent="0.3">
      <c r="A695" s="190"/>
      <c r="B695" s="22"/>
      <c r="C695" s="7"/>
      <c r="D695" s="16"/>
      <c r="E695" s="29"/>
      <c r="F695" s="29"/>
      <c r="BF695" s="7"/>
    </row>
    <row r="696" spans="1:58" hidden="1" x14ac:dyDescent="0.3">
      <c r="A696" s="190"/>
      <c r="B696" s="22"/>
      <c r="C696" s="7"/>
      <c r="D696" s="16"/>
      <c r="E696" s="29"/>
      <c r="F696" s="29"/>
      <c r="BF696" s="7"/>
    </row>
    <row r="697" spans="1:58" hidden="1" x14ac:dyDescent="0.3">
      <c r="A697" s="190"/>
      <c r="B697" s="22"/>
      <c r="C697" s="7"/>
      <c r="D697" s="16"/>
      <c r="E697" s="29"/>
      <c r="F697" s="29"/>
      <c r="BF697" s="7"/>
    </row>
    <row r="698" spans="1:58" hidden="1" x14ac:dyDescent="0.3">
      <c r="A698" s="190"/>
      <c r="B698" s="22"/>
      <c r="C698" s="7"/>
      <c r="D698" s="16"/>
      <c r="E698" s="29"/>
      <c r="F698" s="29"/>
      <c r="BF698" s="7"/>
    </row>
    <row r="699" spans="1:58" hidden="1" x14ac:dyDescent="0.3">
      <c r="A699" s="190"/>
      <c r="B699" s="22"/>
      <c r="C699" s="7"/>
      <c r="D699" s="16"/>
      <c r="E699" s="29"/>
      <c r="F699" s="29"/>
      <c r="BF699" s="7"/>
    </row>
    <row r="700" spans="1:58" hidden="1" x14ac:dyDescent="0.3">
      <c r="A700" s="190"/>
      <c r="B700" s="22"/>
      <c r="C700" s="7"/>
      <c r="D700" s="16"/>
      <c r="E700" s="29"/>
      <c r="F700" s="29"/>
      <c r="BF700" s="7"/>
    </row>
    <row r="701" spans="1:58" hidden="1" x14ac:dyDescent="0.3">
      <c r="A701" s="190"/>
      <c r="B701" s="22"/>
      <c r="C701" s="7"/>
      <c r="D701" s="16"/>
      <c r="E701" s="29"/>
      <c r="F701" s="29"/>
      <c r="BF701" s="7"/>
    </row>
    <row r="702" spans="1:58" hidden="1" x14ac:dyDescent="0.3">
      <c r="A702" s="190"/>
      <c r="B702" s="22"/>
      <c r="C702" s="7"/>
      <c r="D702" s="16"/>
      <c r="E702" s="29"/>
      <c r="F702" s="29"/>
      <c r="BF702" s="7"/>
    </row>
    <row r="703" spans="1:58" hidden="1" x14ac:dyDescent="0.3">
      <c r="A703" s="190"/>
      <c r="B703" s="22"/>
      <c r="C703" s="7"/>
      <c r="D703" s="16"/>
      <c r="E703" s="29"/>
      <c r="F703" s="29"/>
      <c r="BF703" s="7"/>
    </row>
    <row r="704" spans="1:58" hidden="1" x14ac:dyDescent="0.3">
      <c r="A704" s="190"/>
      <c r="B704" s="22"/>
      <c r="C704" s="7"/>
      <c r="D704" s="16"/>
      <c r="E704" s="29"/>
      <c r="F704" s="29"/>
      <c r="BF704" s="7"/>
    </row>
    <row r="705" spans="1:58" hidden="1" x14ac:dyDescent="0.3">
      <c r="A705" s="190"/>
      <c r="B705" s="22"/>
      <c r="C705" s="7"/>
      <c r="D705" s="16"/>
      <c r="E705" s="29"/>
      <c r="F705" s="29"/>
      <c r="BF705" s="7"/>
    </row>
    <row r="706" spans="1:58" hidden="1" x14ac:dyDescent="0.3">
      <c r="A706" s="190"/>
      <c r="B706" s="22"/>
      <c r="C706" s="7"/>
      <c r="D706" s="16"/>
      <c r="E706" s="29"/>
      <c r="F706" s="29"/>
      <c r="BF706" s="7"/>
    </row>
    <row r="707" spans="1:58" hidden="1" x14ac:dyDescent="0.3">
      <c r="A707" s="190"/>
      <c r="B707" s="22"/>
      <c r="C707" s="7"/>
      <c r="D707" s="16"/>
      <c r="E707" s="29"/>
      <c r="F707" s="29"/>
      <c r="BF707" s="7"/>
    </row>
    <row r="708" spans="1:58" hidden="1" x14ac:dyDescent="0.3">
      <c r="A708" s="190"/>
      <c r="B708" s="22"/>
      <c r="C708" s="7"/>
      <c r="D708" s="16"/>
      <c r="E708" s="29"/>
      <c r="F708" s="29"/>
      <c r="BF708" s="7"/>
    </row>
    <row r="709" spans="1:58" hidden="1" x14ac:dyDescent="0.3">
      <c r="A709" s="190"/>
      <c r="B709" s="22"/>
      <c r="C709" s="7"/>
      <c r="D709" s="16"/>
      <c r="E709" s="29"/>
      <c r="F709" s="29"/>
      <c r="BF709" s="7"/>
    </row>
    <row r="710" spans="1:58" hidden="1" x14ac:dyDescent="0.3">
      <c r="A710" s="190"/>
      <c r="B710" s="22"/>
      <c r="C710" s="7"/>
      <c r="D710" s="16"/>
      <c r="E710" s="29"/>
      <c r="F710" s="29"/>
      <c r="BF710" s="7"/>
    </row>
    <row r="711" spans="1:58" hidden="1" x14ac:dyDescent="0.3">
      <c r="A711" s="190"/>
      <c r="B711" s="22"/>
      <c r="C711" s="7"/>
      <c r="D711" s="16"/>
      <c r="E711" s="29"/>
      <c r="F711" s="29"/>
      <c r="BF711" s="7"/>
    </row>
    <row r="712" spans="1:58" hidden="1" x14ac:dyDescent="0.3">
      <c r="A712" s="190"/>
      <c r="B712" s="22"/>
      <c r="C712" s="7"/>
      <c r="D712" s="16"/>
      <c r="E712" s="29"/>
      <c r="F712" s="29"/>
      <c r="BF712" s="7"/>
    </row>
    <row r="713" spans="1:58" hidden="1" x14ac:dyDescent="0.3">
      <c r="A713" s="190"/>
      <c r="B713" s="22"/>
      <c r="C713" s="7"/>
      <c r="D713" s="16"/>
      <c r="E713" s="29"/>
      <c r="F713" s="29"/>
      <c r="BF713" s="7"/>
    </row>
    <row r="714" spans="1:58" hidden="1" x14ac:dyDescent="0.3">
      <c r="A714" s="190"/>
      <c r="B714" s="22"/>
      <c r="C714" s="7"/>
      <c r="D714" s="16"/>
      <c r="E714" s="29"/>
      <c r="F714" s="29"/>
      <c r="BF714" s="7"/>
    </row>
    <row r="715" spans="1:58" hidden="1" x14ac:dyDescent="0.3">
      <c r="A715" s="190"/>
      <c r="B715" s="22"/>
      <c r="C715" s="7"/>
      <c r="D715" s="16"/>
      <c r="E715" s="29"/>
      <c r="F715" s="29"/>
      <c r="BF715" s="7"/>
    </row>
    <row r="716" spans="1:58" hidden="1" x14ac:dyDescent="0.3">
      <c r="A716" s="190"/>
      <c r="B716" s="22"/>
      <c r="C716" s="7"/>
      <c r="D716" s="16"/>
      <c r="E716" s="29"/>
      <c r="F716" s="29"/>
      <c r="BF716" s="7"/>
    </row>
    <row r="717" spans="1:58" hidden="1" x14ac:dyDescent="0.3">
      <c r="A717" s="190"/>
      <c r="B717" s="22"/>
      <c r="C717" s="7"/>
      <c r="D717" s="16"/>
      <c r="E717" s="29"/>
      <c r="F717" s="29"/>
      <c r="BF717" s="7"/>
    </row>
    <row r="718" spans="1:58" hidden="1" x14ac:dyDescent="0.3">
      <c r="A718" s="190"/>
      <c r="B718" s="22"/>
      <c r="C718" s="7"/>
      <c r="D718" s="16"/>
      <c r="E718" s="29"/>
      <c r="F718" s="29"/>
      <c r="BF718" s="7"/>
    </row>
    <row r="719" spans="1:58" hidden="1" x14ac:dyDescent="0.3">
      <c r="A719" s="190"/>
      <c r="B719" s="22"/>
      <c r="C719" s="7"/>
      <c r="D719" s="16"/>
      <c r="E719" s="29"/>
      <c r="F719" s="29"/>
      <c r="BF719" s="7"/>
    </row>
    <row r="720" spans="1:58" hidden="1" x14ac:dyDescent="0.3">
      <c r="A720" s="190"/>
      <c r="B720" s="22"/>
      <c r="C720" s="7"/>
      <c r="D720" s="16"/>
      <c r="E720" s="29"/>
      <c r="F720" s="29"/>
      <c r="BF720" s="7"/>
    </row>
    <row r="721" spans="1:58" hidden="1" x14ac:dyDescent="0.3">
      <c r="A721" s="190"/>
      <c r="B721" s="22"/>
      <c r="C721" s="7"/>
      <c r="D721" s="16"/>
      <c r="E721" s="29"/>
      <c r="F721" s="29"/>
      <c r="BF721" s="7"/>
    </row>
    <row r="722" spans="1:58" hidden="1" x14ac:dyDescent="0.3">
      <c r="A722" s="190"/>
      <c r="B722" s="22"/>
      <c r="C722" s="7"/>
      <c r="D722" s="16"/>
      <c r="E722" s="29"/>
      <c r="F722" s="29"/>
      <c r="BF722" s="7"/>
    </row>
    <row r="723" spans="1:58" hidden="1" x14ac:dyDescent="0.3">
      <c r="A723" s="190"/>
      <c r="B723" s="22"/>
      <c r="C723" s="7"/>
      <c r="D723" s="16"/>
      <c r="E723" s="29"/>
      <c r="F723" s="29"/>
      <c r="BF723" s="7"/>
    </row>
    <row r="724" spans="1:58" hidden="1" x14ac:dyDescent="0.3">
      <c r="A724" s="190"/>
      <c r="B724" s="22"/>
      <c r="C724" s="7"/>
      <c r="D724" s="16"/>
      <c r="E724" s="29"/>
      <c r="F724" s="29"/>
      <c r="BF724" s="7"/>
    </row>
    <row r="725" spans="1:58" hidden="1" x14ac:dyDescent="0.3">
      <c r="A725" s="190"/>
      <c r="B725" s="22"/>
      <c r="C725" s="7"/>
      <c r="D725" s="16"/>
      <c r="E725" s="29"/>
      <c r="F725" s="29"/>
      <c r="BF725" s="7"/>
    </row>
    <row r="726" spans="1:58" hidden="1" x14ac:dyDescent="0.3">
      <c r="A726" s="190"/>
      <c r="B726" s="22"/>
      <c r="C726" s="7"/>
      <c r="D726" s="16"/>
      <c r="E726" s="29"/>
      <c r="F726" s="29"/>
      <c r="BF726" s="7"/>
    </row>
    <row r="727" spans="1:58" hidden="1" x14ac:dyDescent="0.3">
      <c r="A727" s="190"/>
      <c r="B727" s="22"/>
      <c r="C727" s="7"/>
      <c r="D727" s="16"/>
      <c r="E727" s="29"/>
      <c r="F727" s="29"/>
      <c r="BF727" s="7"/>
    </row>
    <row r="728" spans="1:58" hidden="1" x14ac:dyDescent="0.3">
      <c r="A728" s="190"/>
      <c r="B728" s="22"/>
      <c r="C728" s="7"/>
      <c r="D728" s="16"/>
      <c r="E728" s="29"/>
      <c r="F728" s="29"/>
      <c r="BF728" s="7"/>
    </row>
    <row r="729" spans="1:58" hidden="1" x14ac:dyDescent="0.3">
      <c r="A729" s="190"/>
      <c r="B729" s="22"/>
      <c r="C729" s="7"/>
      <c r="D729" s="16"/>
      <c r="E729" s="29"/>
      <c r="F729" s="29"/>
      <c r="BF729" s="7"/>
    </row>
    <row r="730" spans="1:58" hidden="1" x14ac:dyDescent="0.3">
      <c r="A730" s="190"/>
      <c r="B730" s="22"/>
      <c r="C730" s="7"/>
      <c r="D730" s="16"/>
      <c r="E730" s="29"/>
      <c r="F730" s="29"/>
      <c r="BF730" s="7"/>
    </row>
    <row r="731" spans="1:58" hidden="1" x14ac:dyDescent="0.3">
      <c r="A731" s="190"/>
      <c r="B731" s="22"/>
      <c r="C731" s="7"/>
      <c r="D731" s="16"/>
      <c r="E731" s="29"/>
      <c r="F731" s="29"/>
      <c r="BF731" s="7"/>
    </row>
    <row r="732" spans="1:58" hidden="1" x14ac:dyDescent="0.3">
      <c r="A732" s="190"/>
      <c r="B732" s="22"/>
      <c r="C732" s="7"/>
      <c r="D732" s="16"/>
      <c r="E732" s="29"/>
      <c r="F732" s="29"/>
      <c r="BF732" s="7"/>
    </row>
    <row r="733" spans="1:58" hidden="1" x14ac:dyDescent="0.3">
      <c r="A733" s="190"/>
      <c r="B733" s="22"/>
      <c r="C733" s="7"/>
      <c r="D733" s="16"/>
      <c r="E733" s="29"/>
      <c r="F733" s="29"/>
      <c r="BF733" s="7"/>
    </row>
    <row r="734" spans="1:58" hidden="1" x14ac:dyDescent="0.3">
      <c r="A734" s="190"/>
      <c r="B734" s="22"/>
      <c r="C734" s="7"/>
      <c r="D734" s="16"/>
      <c r="E734" s="29"/>
      <c r="F734" s="29"/>
      <c r="BF734" s="7"/>
    </row>
    <row r="735" spans="1:58" hidden="1" x14ac:dyDescent="0.3">
      <c r="A735" s="190"/>
      <c r="B735" s="22"/>
      <c r="C735" s="7"/>
      <c r="D735" s="16"/>
      <c r="E735" s="29"/>
      <c r="F735" s="29"/>
      <c r="BF735" s="7"/>
    </row>
    <row r="736" spans="1:58" hidden="1" x14ac:dyDescent="0.3">
      <c r="A736" s="190"/>
      <c r="B736" s="22"/>
      <c r="C736" s="7"/>
      <c r="D736" s="16"/>
      <c r="E736" s="29"/>
      <c r="F736" s="29"/>
      <c r="BF736" s="7"/>
    </row>
    <row r="737" spans="1:58" hidden="1" x14ac:dyDescent="0.3">
      <c r="A737" s="190"/>
      <c r="B737" s="22"/>
      <c r="C737" s="7"/>
      <c r="D737" s="16"/>
      <c r="E737" s="29"/>
      <c r="F737" s="29"/>
      <c r="BF737" s="7"/>
    </row>
    <row r="738" spans="1:58" hidden="1" x14ac:dyDescent="0.3">
      <c r="A738" s="190"/>
      <c r="B738" s="22"/>
      <c r="C738" s="7"/>
      <c r="D738" s="16"/>
      <c r="E738" s="29"/>
      <c r="F738" s="29"/>
      <c r="BF738" s="7"/>
    </row>
    <row r="739" spans="1:58" hidden="1" x14ac:dyDescent="0.3">
      <c r="A739" s="190"/>
      <c r="B739" s="22"/>
      <c r="C739" s="7"/>
      <c r="D739" s="16"/>
      <c r="E739" s="29"/>
      <c r="F739" s="29"/>
      <c r="BF739" s="7"/>
    </row>
    <row r="740" spans="1:58" hidden="1" x14ac:dyDescent="0.3">
      <c r="A740" s="190"/>
      <c r="B740" s="22"/>
      <c r="C740" s="7"/>
      <c r="D740" s="16"/>
      <c r="E740" s="29"/>
      <c r="F740" s="29"/>
      <c r="BF740" s="7"/>
    </row>
    <row r="741" spans="1:58" hidden="1" x14ac:dyDescent="0.3">
      <c r="A741" s="190"/>
      <c r="B741" s="22"/>
      <c r="C741" s="7"/>
      <c r="D741" s="16"/>
      <c r="E741" s="29"/>
      <c r="F741" s="29"/>
      <c r="BF741" s="7"/>
    </row>
    <row r="742" spans="1:58" hidden="1" x14ac:dyDescent="0.3">
      <c r="A742" s="190"/>
      <c r="B742" s="22"/>
      <c r="C742" s="7"/>
      <c r="D742" s="16"/>
      <c r="E742" s="29"/>
      <c r="F742" s="29"/>
      <c r="BF742" s="7"/>
    </row>
    <row r="743" spans="1:58" hidden="1" x14ac:dyDescent="0.3">
      <c r="A743" s="190"/>
      <c r="B743" s="22"/>
      <c r="C743" s="7"/>
      <c r="D743" s="16"/>
      <c r="E743" s="29"/>
      <c r="F743" s="29"/>
      <c r="BF743" s="7"/>
    </row>
    <row r="744" spans="1:58" hidden="1" x14ac:dyDescent="0.3">
      <c r="A744" s="190"/>
      <c r="B744" s="22"/>
      <c r="C744" s="7"/>
      <c r="D744" s="16"/>
      <c r="E744" s="29"/>
      <c r="F744" s="29"/>
      <c r="BF744" s="7"/>
    </row>
    <row r="745" spans="1:58" hidden="1" x14ac:dyDescent="0.3">
      <c r="A745" s="190"/>
      <c r="B745" s="22"/>
      <c r="C745" s="7"/>
      <c r="D745" s="16"/>
      <c r="E745" s="29"/>
      <c r="F745" s="29"/>
      <c r="BF745" s="7"/>
    </row>
    <row r="746" spans="1:58" hidden="1" x14ac:dyDescent="0.3">
      <c r="A746" s="190"/>
      <c r="B746" s="22"/>
      <c r="C746" s="7"/>
      <c r="D746" s="16"/>
      <c r="E746" s="29"/>
      <c r="F746" s="29"/>
      <c r="BF746" s="7"/>
    </row>
    <row r="747" spans="1:58" hidden="1" x14ac:dyDescent="0.3">
      <c r="A747" s="190"/>
      <c r="B747" s="22"/>
      <c r="C747" s="7"/>
      <c r="D747" s="16"/>
      <c r="E747" s="29"/>
      <c r="F747" s="29"/>
      <c r="BF747" s="7"/>
    </row>
    <row r="748" spans="1:58" hidden="1" x14ac:dyDescent="0.3">
      <c r="A748" s="190"/>
      <c r="B748" s="22"/>
      <c r="C748" s="7"/>
      <c r="D748" s="16"/>
      <c r="E748" s="29"/>
      <c r="F748" s="29"/>
      <c r="BF748" s="7"/>
    </row>
    <row r="749" spans="1:58" hidden="1" x14ac:dyDescent="0.3">
      <c r="A749" s="190"/>
      <c r="B749" s="22"/>
      <c r="C749" s="7"/>
      <c r="D749" s="16"/>
      <c r="E749" s="29"/>
      <c r="F749" s="29"/>
      <c r="BF749" s="7"/>
    </row>
    <row r="750" spans="1:58" hidden="1" x14ac:dyDescent="0.3">
      <c r="A750" s="190"/>
      <c r="B750" s="22"/>
      <c r="C750" s="7"/>
      <c r="D750" s="16"/>
      <c r="E750" s="29"/>
      <c r="F750" s="29"/>
      <c r="BF750" s="7"/>
    </row>
    <row r="751" spans="1:58" hidden="1" x14ac:dyDescent="0.3">
      <c r="A751" s="190"/>
      <c r="B751" s="22"/>
      <c r="C751" s="7"/>
      <c r="D751" s="16"/>
      <c r="E751" s="29"/>
      <c r="F751" s="29"/>
      <c r="BF751" s="7"/>
    </row>
    <row r="752" spans="1:58" hidden="1" x14ac:dyDescent="0.3">
      <c r="A752" s="190"/>
      <c r="B752" s="22"/>
      <c r="C752" s="7"/>
      <c r="D752" s="16"/>
      <c r="E752" s="29"/>
      <c r="F752" s="29"/>
      <c r="BF752" s="7"/>
    </row>
    <row r="753" spans="1:58" hidden="1" x14ac:dyDescent="0.3">
      <c r="A753" s="190"/>
      <c r="B753" s="22"/>
      <c r="C753" s="7"/>
      <c r="D753" s="16"/>
      <c r="E753" s="29"/>
      <c r="F753" s="29"/>
      <c r="BF753" s="7"/>
    </row>
    <row r="754" spans="1:58" hidden="1" x14ac:dyDescent="0.3">
      <c r="A754" s="190"/>
      <c r="B754" s="22"/>
      <c r="C754" s="7"/>
      <c r="D754" s="16"/>
      <c r="E754" s="29"/>
      <c r="F754" s="29"/>
      <c r="BF754" s="7"/>
    </row>
    <row r="755" spans="1:58" hidden="1" x14ac:dyDescent="0.3">
      <c r="A755" s="190"/>
      <c r="B755" s="22"/>
      <c r="C755" s="7"/>
      <c r="D755" s="16"/>
      <c r="E755" s="29"/>
      <c r="F755" s="29"/>
      <c r="BF755" s="7"/>
    </row>
    <row r="756" spans="1:58" hidden="1" x14ac:dyDescent="0.3">
      <c r="A756" s="190"/>
      <c r="B756" s="22"/>
      <c r="C756" s="7"/>
      <c r="D756" s="16"/>
      <c r="E756" s="29"/>
      <c r="F756" s="29"/>
      <c r="BF756" s="7"/>
    </row>
    <row r="757" spans="1:58" hidden="1" x14ac:dyDescent="0.3">
      <c r="A757" s="190"/>
      <c r="B757" s="22"/>
      <c r="C757" s="7"/>
      <c r="D757" s="16"/>
      <c r="E757" s="29"/>
      <c r="F757" s="29"/>
      <c r="BF757" s="7"/>
    </row>
    <row r="758" spans="1:58" hidden="1" x14ac:dyDescent="0.3">
      <c r="A758" s="190"/>
      <c r="B758" s="22"/>
      <c r="C758" s="7"/>
      <c r="D758" s="16"/>
      <c r="E758" s="29"/>
      <c r="F758" s="29"/>
      <c r="BF758" s="7"/>
    </row>
    <row r="759" spans="1:58" hidden="1" x14ac:dyDescent="0.3">
      <c r="A759" s="190"/>
      <c r="B759" s="22"/>
      <c r="C759" s="7"/>
      <c r="D759" s="16"/>
      <c r="E759" s="29"/>
      <c r="F759" s="29"/>
      <c r="BF759" s="7"/>
    </row>
    <row r="760" spans="1:58" hidden="1" x14ac:dyDescent="0.3">
      <c r="A760" s="190"/>
      <c r="B760" s="22"/>
      <c r="C760" s="7"/>
      <c r="D760" s="16"/>
      <c r="E760" s="29"/>
      <c r="F760" s="29"/>
      <c r="BF760" s="7"/>
    </row>
    <row r="761" spans="1:58" hidden="1" x14ac:dyDescent="0.3">
      <c r="A761" s="190"/>
      <c r="B761" s="22"/>
      <c r="C761" s="7"/>
      <c r="D761" s="16"/>
      <c r="E761" s="29"/>
      <c r="F761" s="29"/>
      <c r="BF761" s="7"/>
    </row>
    <row r="762" spans="1:58" hidden="1" x14ac:dyDescent="0.3">
      <c r="A762" s="190"/>
      <c r="B762" s="22"/>
      <c r="C762" s="7"/>
      <c r="D762" s="16"/>
      <c r="E762" s="29"/>
      <c r="F762" s="29"/>
      <c r="BF762" s="7"/>
    </row>
    <row r="763" spans="1:58" hidden="1" x14ac:dyDescent="0.3">
      <c r="A763" s="190"/>
      <c r="B763" s="22"/>
      <c r="C763" s="7"/>
      <c r="D763" s="16"/>
      <c r="E763" s="29"/>
      <c r="F763" s="29"/>
      <c r="BF763" s="7"/>
    </row>
    <row r="764" spans="1:58" hidden="1" x14ac:dyDescent="0.3">
      <c r="A764" s="190"/>
      <c r="B764" s="22"/>
      <c r="C764" s="7"/>
      <c r="D764" s="16"/>
      <c r="E764" s="29"/>
      <c r="F764" s="29"/>
      <c r="BF764" s="7"/>
    </row>
    <row r="765" spans="1:58" hidden="1" x14ac:dyDescent="0.3">
      <c r="A765" s="190"/>
      <c r="B765" s="22"/>
      <c r="C765" s="7"/>
      <c r="D765" s="16"/>
      <c r="E765" s="29"/>
      <c r="F765" s="29"/>
      <c r="BF765" s="7"/>
    </row>
    <row r="766" spans="1:58" hidden="1" x14ac:dyDescent="0.3">
      <c r="A766" s="190"/>
      <c r="B766" s="22"/>
      <c r="C766" s="7"/>
      <c r="D766" s="16"/>
      <c r="E766" s="29"/>
      <c r="F766" s="29"/>
      <c r="BF766" s="7"/>
    </row>
    <row r="767" spans="1:58" hidden="1" x14ac:dyDescent="0.3">
      <c r="A767" s="190"/>
      <c r="B767" s="22"/>
      <c r="C767" s="7"/>
      <c r="D767" s="16"/>
      <c r="E767" s="29"/>
      <c r="F767" s="29"/>
      <c r="BF767" s="7"/>
    </row>
    <row r="768" spans="1:58" hidden="1" x14ac:dyDescent="0.3">
      <c r="A768" s="190"/>
      <c r="B768" s="22"/>
      <c r="C768" s="7"/>
      <c r="D768" s="16"/>
      <c r="E768" s="29"/>
      <c r="F768" s="29"/>
      <c r="BF768" s="7"/>
    </row>
    <row r="769" spans="1:58" hidden="1" x14ac:dyDescent="0.3">
      <c r="A769" s="190"/>
      <c r="B769" s="22"/>
      <c r="C769" s="7"/>
      <c r="D769" s="16"/>
      <c r="E769" s="29"/>
      <c r="F769" s="29"/>
      <c r="BF769" s="7"/>
    </row>
    <row r="770" spans="1:58" hidden="1" x14ac:dyDescent="0.3">
      <c r="A770" s="190"/>
      <c r="B770" s="22"/>
      <c r="C770" s="7"/>
      <c r="D770" s="16"/>
      <c r="E770" s="29"/>
      <c r="F770" s="29"/>
      <c r="BF770" s="7"/>
    </row>
    <row r="771" spans="1:58" hidden="1" x14ac:dyDescent="0.3">
      <c r="A771" s="190"/>
      <c r="B771" s="22"/>
      <c r="C771" s="7"/>
      <c r="D771" s="16"/>
      <c r="E771" s="29"/>
      <c r="F771" s="29"/>
      <c r="BF771" s="7"/>
    </row>
    <row r="772" spans="1:58" hidden="1" x14ac:dyDescent="0.3">
      <c r="A772" s="190"/>
      <c r="B772" s="22"/>
      <c r="C772" s="7"/>
      <c r="D772" s="16"/>
      <c r="E772" s="29"/>
      <c r="F772" s="29"/>
      <c r="BF772" s="7"/>
    </row>
    <row r="773" spans="1:58" hidden="1" x14ac:dyDescent="0.3">
      <c r="A773" s="190"/>
      <c r="B773" s="22"/>
      <c r="C773" s="7"/>
      <c r="D773" s="16"/>
      <c r="E773" s="29"/>
      <c r="F773" s="29"/>
      <c r="BF773" s="7"/>
    </row>
    <row r="774" spans="1:58" hidden="1" x14ac:dyDescent="0.3">
      <c r="A774" s="190"/>
      <c r="B774" s="22"/>
      <c r="C774" s="7"/>
      <c r="D774" s="16"/>
      <c r="E774" s="29"/>
      <c r="F774" s="29"/>
      <c r="BF774" s="7"/>
    </row>
    <row r="775" spans="1:58" hidden="1" x14ac:dyDescent="0.3">
      <c r="A775" s="190"/>
      <c r="B775" s="22"/>
      <c r="C775" s="7"/>
      <c r="D775" s="16"/>
      <c r="E775" s="29"/>
      <c r="F775" s="29"/>
      <c r="BF775" s="7"/>
    </row>
    <row r="776" spans="1:58" hidden="1" x14ac:dyDescent="0.3">
      <c r="A776" s="190"/>
      <c r="B776" s="22"/>
      <c r="C776" s="7"/>
      <c r="D776" s="16"/>
      <c r="E776" s="29"/>
      <c r="F776" s="29"/>
      <c r="BF776" s="7"/>
    </row>
    <row r="777" spans="1:58" hidden="1" x14ac:dyDescent="0.3">
      <c r="A777" s="190"/>
      <c r="B777" s="22"/>
      <c r="C777" s="7"/>
      <c r="D777" s="16"/>
      <c r="E777" s="29"/>
      <c r="F777" s="29"/>
      <c r="BF777" s="7"/>
    </row>
    <row r="778" spans="1:58" hidden="1" x14ac:dyDescent="0.3">
      <c r="A778" s="190"/>
      <c r="B778" s="22"/>
      <c r="C778" s="7"/>
      <c r="D778" s="16"/>
      <c r="E778" s="29"/>
      <c r="F778" s="29"/>
      <c r="BF778" s="7"/>
    </row>
    <row r="779" spans="1:58" hidden="1" x14ac:dyDescent="0.3">
      <c r="A779" s="190"/>
      <c r="B779" s="22"/>
      <c r="C779" s="7"/>
      <c r="D779" s="16"/>
      <c r="E779" s="29"/>
      <c r="F779" s="29"/>
      <c r="BF779" s="7"/>
    </row>
    <row r="780" spans="1:58" hidden="1" x14ac:dyDescent="0.3">
      <c r="A780" s="190"/>
      <c r="B780" s="22"/>
      <c r="C780" s="7"/>
      <c r="D780" s="16"/>
      <c r="E780" s="29"/>
      <c r="F780" s="29"/>
      <c r="BF780" s="7"/>
    </row>
    <row r="781" spans="1:58" hidden="1" x14ac:dyDescent="0.3">
      <c r="A781" s="190"/>
      <c r="B781" s="22"/>
      <c r="C781" s="7"/>
      <c r="D781" s="16"/>
      <c r="E781" s="29"/>
      <c r="F781" s="29"/>
      <c r="BF781" s="7"/>
    </row>
    <row r="782" spans="1:58" hidden="1" x14ac:dyDescent="0.3">
      <c r="A782" s="190"/>
      <c r="B782" s="22"/>
      <c r="C782" s="7"/>
      <c r="D782" s="16"/>
      <c r="E782" s="29"/>
      <c r="F782" s="29"/>
      <c r="BF782" s="7"/>
    </row>
    <row r="783" spans="1:58" hidden="1" x14ac:dyDescent="0.3">
      <c r="A783" s="190"/>
      <c r="B783" s="22"/>
      <c r="C783" s="7"/>
      <c r="D783" s="16"/>
      <c r="E783" s="29"/>
      <c r="F783" s="29"/>
      <c r="BF783" s="7"/>
    </row>
    <row r="784" spans="1:58" hidden="1" x14ac:dyDescent="0.3">
      <c r="A784" s="190"/>
      <c r="B784" s="22"/>
      <c r="C784" s="7"/>
      <c r="D784" s="16"/>
      <c r="E784" s="29"/>
      <c r="F784" s="29"/>
      <c r="BF784" s="7"/>
    </row>
    <row r="785" spans="1:58" hidden="1" x14ac:dyDescent="0.3">
      <c r="A785" s="190"/>
      <c r="B785" s="22"/>
      <c r="C785" s="7"/>
      <c r="D785" s="16"/>
      <c r="E785" s="29"/>
      <c r="F785" s="29"/>
      <c r="BF785" s="7"/>
    </row>
    <row r="786" spans="1:58" hidden="1" x14ac:dyDescent="0.3">
      <c r="A786" s="190"/>
      <c r="B786" s="22"/>
      <c r="C786" s="7"/>
      <c r="D786" s="16"/>
      <c r="E786" s="29"/>
      <c r="F786" s="29"/>
      <c r="BF786" s="7"/>
    </row>
    <row r="787" spans="1:58" hidden="1" x14ac:dyDescent="0.3">
      <c r="A787" s="190"/>
      <c r="B787" s="22"/>
      <c r="C787" s="7"/>
      <c r="D787" s="16"/>
      <c r="E787" s="29"/>
      <c r="F787" s="29"/>
      <c r="BF787" s="7"/>
    </row>
    <row r="788" spans="1:58" hidden="1" x14ac:dyDescent="0.3">
      <c r="A788" s="190"/>
      <c r="B788" s="22"/>
      <c r="C788" s="7"/>
      <c r="D788" s="16"/>
      <c r="E788" s="29"/>
      <c r="F788" s="29"/>
      <c r="BF788" s="7"/>
    </row>
    <row r="789" spans="1:58" hidden="1" x14ac:dyDescent="0.3">
      <c r="A789" s="190"/>
      <c r="B789" s="22"/>
      <c r="C789" s="7"/>
      <c r="D789" s="16"/>
      <c r="E789" s="29"/>
      <c r="F789" s="29"/>
      <c r="BF789" s="7"/>
    </row>
    <row r="790" spans="1:58" hidden="1" x14ac:dyDescent="0.3">
      <c r="A790" s="190"/>
      <c r="B790" s="22"/>
      <c r="C790" s="7"/>
      <c r="D790" s="16"/>
      <c r="E790" s="29"/>
      <c r="F790" s="29"/>
      <c r="BF790" s="7"/>
    </row>
    <row r="791" spans="1:58" hidden="1" x14ac:dyDescent="0.3">
      <c r="A791" s="190"/>
      <c r="B791" s="22"/>
      <c r="C791" s="7"/>
      <c r="D791" s="16"/>
      <c r="E791" s="29"/>
      <c r="F791" s="29"/>
      <c r="BF791" s="7"/>
    </row>
    <row r="792" spans="1:58" hidden="1" x14ac:dyDescent="0.3">
      <c r="A792" s="190"/>
      <c r="B792" s="22"/>
      <c r="C792" s="7"/>
      <c r="D792" s="16"/>
      <c r="E792" s="29"/>
      <c r="F792" s="29"/>
      <c r="BF792" s="7"/>
    </row>
    <row r="793" spans="1:58" hidden="1" x14ac:dyDescent="0.3">
      <c r="A793" s="190"/>
      <c r="B793" s="22"/>
      <c r="C793" s="7"/>
      <c r="D793" s="16"/>
      <c r="E793" s="29"/>
      <c r="F793" s="29"/>
      <c r="BF793" s="7"/>
    </row>
    <row r="794" spans="1:58" hidden="1" x14ac:dyDescent="0.3">
      <c r="A794" s="190"/>
      <c r="B794" s="22"/>
      <c r="C794" s="7"/>
      <c r="D794" s="16"/>
      <c r="E794" s="29"/>
      <c r="F794" s="29"/>
      <c r="BF794" s="7"/>
    </row>
    <row r="795" spans="1:58" hidden="1" x14ac:dyDescent="0.3">
      <c r="A795" s="190"/>
      <c r="B795" s="22"/>
      <c r="C795" s="7"/>
      <c r="D795" s="16"/>
      <c r="E795" s="29"/>
      <c r="F795" s="29"/>
      <c r="BF795" s="7"/>
    </row>
    <row r="796" spans="1:58" hidden="1" x14ac:dyDescent="0.3">
      <c r="A796" s="190"/>
      <c r="B796" s="22"/>
      <c r="C796" s="7"/>
      <c r="D796" s="16"/>
      <c r="E796" s="29"/>
      <c r="F796" s="29"/>
      <c r="BF796" s="7"/>
    </row>
    <row r="797" spans="1:58" hidden="1" x14ac:dyDescent="0.3">
      <c r="A797" s="190"/>
      <c r="B797" s="22"/>
      <c r="C797" s="7"/>
      <c r="D797" s="16"/>
      <c r="E797" s="29"/>
      <c r="F797" s="29"/>
      <c r="BF797" s="7"/>
    </row>
    <row r="798" spans="1:58" hidden="1" x14ac:dyDescent="0.3">
      <c r="A798" s="190"/>
      <c r="B798" s="22"/>
      <c r="C798" s="7"/>
      <c r="D798" s="16"/>
      <c r="E798" s="29"/>
      <c r="F798" s="29"/>
      <c r="BF798" s="7"/>
    </row>
    <row r="799" spans="1:58" hidden="1" x14ac:dyDescent="0.3">
      <c r="A799" s="190"/>
      <c r="B799" s="22"/>
      <c r="C799" s="7"/>
      <c r="D799" s="16"/>
      <c r="E799" s="29"/>
      <c r="F799" s="29"/>
      <c r="BF799" s="7"/>
    </row>
    <row r="800" spans="1:58" hidden="1" x14ac:dyDescent="0.3">
      <c r="A800" s="190"/>
      <c r="B800" s="22"/>
      <c r="C800" s="7"/>
      <c r="D800" s="16"/>
      <c r="E800" s="29"/>
      <c r="F800" s="29"/>
      <c r="BF800" s="7"/>
    </row>
    <row r="801" spans="1:58" hidden="1" x14ac:dyDescent="0.3">
      <c r="A801" s="190"/>
      <c r="B801" s="22"/>
      <c r="C801" s="7"/>
      <c r="D801" s="16"/>
      <c r="E801" s="29"/>
      <c r="F801" s="29"/>
      <c r="BF801" s="7"/>
    </row>
    <row r="802" spans="1:58" hidden="1" x14ac:dyDescent="0.3">
      <c r="A802" s="190"/>
      <c r="B802" s="22"/>
      <c r="C802" s="7"/>
      <c r="D802" s="16"/>
      <c r="E802" s="29"/>
      <c r="F802" s="29"/>
      <c r="BF802" s="7"/>
    </row>
    <row r="803" spans="1:58" hidden="1" x14ac:dyDescent="0.3">
      <c r="A803" s="190"/>
      <c r="B803" s="22"/>
      <c r="C803" s="7"/>
      <c r="D803" s="16"/>
      <c r="E803" s="29"/>
      <c r="F803" s="29"/>
      <c r="BF803" s="7"/>
    </row>
    <row r="804" spans="1:58" hidden="1" x14ac:dyDescent="0.3">
      <c r="A804" s="190"/>
      <c r="B804" s="22"/>
      <c r="C804" s="7"/>
      <c r="D804" s="16"/>
      <c r="E804" s="29"/>
      <c r="F804" s="29"/>
      <c r="BF804" s="7"/>
    </row>
    <row r="805" spans="1:58" hidden="1" x14ac:dyDescent="0.3">
      <c r="A805" s="190"/>
      <c r="B805" s="22"/>
      <c r="C805" s="7"/>
      <c r="D805" s="16"/>
      <c r="E805" s="29"/>
      <c r="F805" s="29"/>
      <c r="BF805" s="7"/>
    </row>
    <row r="806" spans="1:58" hidden="1" x14ac:dyDescent="0.3">
      <c r="A806" s="190"/>
      <c r="B806" s="22"/>
      <c r="C806" s="7"/>
      <c r="D806" s="16"/>
      <c r="E806" s="29"/>
      <c r="F806" s="29"/>
      <c r="BF806" s="7"/>
    </row>
    <row r="807" spans="1:58" hidden="1" x14ac:dyDescent="0.3">
      <c r="A807" s="190"/>
      <c r="B807" s="22"/>
      <c r="C807" s="7"/>
      <c r="D807" s="16"/>
      <c r="E807" s="29"/>
      <c r="F807" s="29"/>
      <c r="BF807" s="7"/>
    </row>
    <row r="808" spans="1:58" hidden="1" x14ac:dyDescent="0.3">
      <c r="A808" s="190"/>
      <c r="B808" s="22"/>
      <c r="C808" s="7"/>
      <c r="D808" s="16"/>
      <c r="E808" s="29"/>
      <c r="F808" s="29"/>
      <c r="BF808" s="7"/>
    </row>
    <row r="809" spans="1:58" hidden="1" x14ac:dyDescent="0.3">
      <c r="A809" s="190"/>
      <c r="B809" s="22"/>
      <c r="C809" s="7"/>
      <c r="D809" s="16"/>
      <c r="E809" s="29"/>
      <c r="F809" s="29"/>
      <c r="BF809" s="7"/>
    </row>
    <row r="810" spans="1:58" hidden="1" x14ac:dyDescent="0.3">
      <c r="A810" s="190"/>
      <c r="B810" s="22"/>
      <c r="C810" s="7"/>
      <c r="D810" s="16"/>
      <c r="E810" s="29"/>
      <c r="F810" s="29"/>
      <c r="BF810" s="7"/>
    </row>
    <row r="811" spans="1:58" hidden="1" x14ac:dyDescent="0.3">
      <c r="A811" s="190"/>
      <c r="B811" s="22"/>
      <c r="C811" s="7"/>
      <c r="D811" s="16"/>
      <c r="E811" s="29"/>
      <c r="F811" s="29"/>
      <c r="BF811" s="7"/>
    </row>
    <row r="812" spans="1:58" hidden="1" x14ac:dyDescent="0.3">
      <c r="A812" s="190"/>
      <c r="B812" s="22"/>
      <c r="C812" s="7"/>
      <c r="D812" s="16"/>
      <c r="E812" s="29"/>
      <c r="F812" s="29"/>
      <c r="BF812" s="7"/>
    </row>
    <row r="813" spans="1:58" hidden="1" x14ac:dyDescent="0.3">
      <c r="A813" s="190"/>
      <c r="B813" s="22"/>
      <c r="C813" s="7"/>
      <c r="D813" s="16"/>
      <c r="E813" s="29"/>
      <c r="F813" s="29"/>
      <c r="BF813" s="7"/>
    </row>
    <row r="814" spans="1:58" hidden="1" x14ac:dyDescent="0.3">
      <c r="A814" s="190"/>
      <c r="B814" s="22"/>
      <c r="C814" s="7"/>
      <c r="D814" s="16"/>
      <c r="E814" s="29"/>
      <c r="F814" s="29"/>
      <c r="BF814" s="7"/>
    </row>
    <row r="815" spans="1:58" hidden="1" x14ac:dyDescent="0.3">
      <c r="A815" s="190"/>
      <c r="B815" s="22"/>
      <c r="C815" s="7"/>
      <c r="D815" s="16"/>
      <c r="E815" s="29"/>
      <c r="F815" s="29"/>
      <c r="BF815" s="7"/>
    </row>
    <row r="816" spans="1:58" hidden="1" x14ac:dyDescent="0.3">
      <c r="A816" s="190"/>
      <c r="B816" s="22"/>
      <c r="C816" s="7"/>
      <c r="D816" s="16"/>
      <c r="E816" s="29"/>
      <c r="F816" s="29"/>
      <c r="BF816" s="7"/>
    </row>
    <row r="817" spans="1:58" hidden="1" x14ac:dyDescent="0.3">
      <c r="A817" s="190"/>
      <c r="B817" s="22"/>
      <c r="C817" s="7"/>
      <c r="D817" s="16"/>
      <c r="E817" s="29"/>
      <c r="F817" s="29"/>
      <c r="BF817" s="7"/>
    </row>
    <row r="818" spans="1:58" hidden="1" x14ac:dyDescent="0.3">
      <c r="A818" s="190"/>
      <c r="B818" s="22"/>
      <c r="C818" s="7"/>
      <c r="D818" s="16"/>
      <c r="E818" s="29"/>
      <c r="F818" s="29"/>
      <c r="BF818" s="7"/>
    </row>
    <row r="819" spans="1:58" hidden="1" x14ac:dyDescent="0.3">
      <c r="A819" s="190"/>
      <c r="B819" s="22"/>
      <c r="C819" s="7"/>
      <c r="D819" s="16"/>
      <c r="E819" s="29"/>
      <c r="F819" s="29"/>
      <c r="BF819" s="7"/>
    </row>
    <row r="820" spans="1:58" hidden="1" x14ac:dyDescent="0.3">
      <c r="A820" s="190"/>
      <c r="B820" s="22"/>
      <c r="C820" s="7"/>
      <c r="D820" s="16"/>
      <c r="E820" s="29"/>
      <c r="F820" s="29"/>
      <c r="BF820" s="7"/>
    </row>
    <row r="821" spans="1:58" hidden="1" x14ac:dyDescent="0.3">
      <c r="A821" s="190"/>
      <c r="B821" s="22"/>
      <c r="C821" s="7"/>
      <c r="D821" s="16"/>
      <c r="E821" s="29"/>
      <c r="F821" s="29"/>
      <c r="BF821" s="7"/>
    </row>
    <row r="822" spans="1:58" hidden="1" x14ac:dyDescent="0.3">
      <c r="A822" s="190"/>
      <c r="B822" s="22"/>
      <c r="C822" s="7"/>
      <c r="D822" s="16"/>
      <c r="E822" s="29"/>
      <c r="F822" s="29"/>
      <c r="BF822" s="7"/>
    </row>
    <row r="823" spans="1:58" hidden="1" x14ac:dyDescent="0.3">
      <c r="A823" s="190"/>
      <c r="B823" s="22"/>
      <c r="C823" s="7"/>
      <c r="D823" s="16"/>
      <c r="E823" s="29"/>
      <c r="F823" s="29"/>
      <c r="BF823" s="7"/>
    </row>
    <row r="824" spans="1:58" hidden="1" x14ac:dyDescent="0.3">
      <c r="A824" s="190"/>
      <c r="B824" s="22"/>
      <c r="C824" s="7"/>
      <c r="D824" s="16"/>
      <c r="E824" s="29"/>
      <c r="F824" s="29"/>
      <c r="BF824" s="7"/>
    </row>
    <row r="825" spans="1:58" hidden="1" x14ac:dyDescent="0.3">
      <c r="A825" s="190"/>
      <c r="B825" s="22"/>
      <c r="C825" s="7"/>
      <c r="D825" s="16"/>
      <c r="E825" s="29"/>
      <c r="F825" s="29"/>
      <c r="BF825" s="7"/>
    </row>
    <row r="826" spans="1:58" hidden="1" x14ac:dyDescent="0.3">
      <c r="A826" s="190"/>
      <c r="B826" s="22"/>
      <c r="C826" s="7"/>
      <c r="D826" s="16"/>
      <c r="E826" s="29"/>
      <c r="F826" s="29"/>
      <c r="BF826" s="7"/>
    </row>
    <row r="827" spans="1:58" hidden="1" x14ac:dyDescent="0.3">
      <c r="A827" s="190"/>
      <c r="B827" s="22"/>
      <c r="C827" s="7"/>
      <c r="D827" s="16"/>
      <c r="E827" s="29"/>
      <c r="F827" s="29"/>
      <c r="BF827" s="7"/>
    </row>
    <row r="828" spans="1:58" hidden="1" x14ac:dyDescent="0.3">
      <c r="A828" s="190"/>
      <c r="B828" s="22"/>
      <c r="C828" s="7"/>
      <c r="D828" s="16"/>
      <c r="E828" s="29"/>
      <c r="F828" s="29"/>
      <c r="BF828" s="7"/>
    </row>
    <row r="829" spans="1:58" hidden="1" x14ac:dyDescent="0.3">
      <c r="A829" s="190"/>
      <c r="B829" s="22"/>
      <c r="C829" s="7"/>
      <c r="D829" s="16"/>
      <c r="E829" s="29"/>
      <c r="F829" s="29"/>
      <c r="BF829" s="7"/>
    </row>
    <row r="830" spans="1:58" hidden="1" x14ac:dyDescent="0.3">
      <c r="A830" s="190"/>
      <c r="B830" s="22"/>
      <c r="C830" s="7"/>
      <c r="D830" s="16"/>
      <c r="E830" s="29"/>
      <c r="F830" s="29"/>
      <c r="BF830" s="7"/>
    </row>
    <row r="831" spans="1:58" hidden="1" x14ac:dyDescent="0.3">
      <c r="A831" s="190"/>
      <c r="B831" s="22"/>
      <c r="C831" s="7"/>
      <c r="D831" s="16"/>
      <c r="E831" s="29"/>
      <c r="F831" s="29"/>
      <c r="BF831" s="7"/>
    </row>
    <row r="832" spans="1:58" hidden="1" x14ac:dyDescent="0.3">
      <c r="A832" s="190"/>
      <c r="B832" s="22"/>
      <c r="C832" s="7"/>
      <c r="D832" s="16"/>
      <c r="E832" s="29"/>
      <c r="F832" s="29"/>
      <c r="BF832" s="7"/>
    </row>
    <row r="833" spans="1:58" hidden="1" x14ac:dyDescent="0.3">
      <c r="A833" s="190"/>
      <c r="B833" s="22"/>
      <c r="C833" s="7"/>
      <c r="D833" s="16"/>
      <c r="E833" s="29"/>
      <c r="F833" s="29"/>
      <c r="BF833" s="7"/>
    </row>
    <row r="834" spans="1:58" hidden="1" x14ac:dyDescent="0.3">
      <c r="A834" s="190"/>
      <c r="B834" s="22"/>
      <c r="C834" s="7"/>
      <c r="D834" s="16"/>
      <c r="E834" s="29"/>
      <c r="F834" s="29"/>
      <c r="BF834" s="7"/>
    </row>
    <row r="835" spans="1:58" hidden="1" x14ac:dyDescent="0.3">
      <c r="A835" s="190"/>
      <c r="B835" s="22"/>
      <c r="C835" s="7"/>
      <c r="D835" s="16"/>
      <c r="E835" s="29"/>
      <c r="F835" s="29"/>
      <c r="BF835" s="7"/>
    </row>
    <row r="836" spans="1:58" hidden="1" x14ac:dyDescent="0.3">
      <c r="A836" s="190"/>
      <c r="B836" s="22"/>
      <c r="C836" s="7"/>
      <c r="D836" s="16"/>
      <c r="E836" s="29"/>
      <c r="F836" s="29"/>
      <c r="BF836" s="7"/>
    </row>
    <row r="837" spans="1:58" hidden="1" x14ac:dyDescent="0.3">
      <c r="A837" s="190"/>
      <c r="B837" s="22"/>
      <c r="C837" s="7"/>
      <c r="D837" s="16"/>
      <c r="E837" s="29"/>
      <c r="F837" s="29"/>
      <c r="BF837" s="7"/>
    </row>
    <row r="838" spans="1:58" hidden="1" x14ac:dyDescent="0.3">
      <c r="A838" s="190"/>
      <c r="B838" s="22"/>
      <c r="C838" s="7"/>
      <c r="D838" s="16"/>
      <c r="E838" s="29"/>
      <c r="F838" s="29"/>
      <c r="BF838" s="7"/>
    </row>
    <row r="839" spans="1:58" hidden="1" x14ac:dyDescent="0.3">
      <c r="A839" s="190"/>
      <c r="B839" s="22"/>
      <c r="C839" s="7"/>
      <c r="D839" s="16"/>
      <c r="E839" s="29"/>
      <c r="F839" s="29"/>
      <c r="BF839" s="7"/>
    </row>
    <row r="840" spans="1:58" hidden="1" x14ac:dyDescent="0.3">
      <c r="A840" s="190"/>
      <c r="B840" s="22"/>
      <c r="C840" s="7"/>
      <c r="D840" s="16"/>
      <c r="E840" s="29"/>
      <c r="F840" s="29"/>
      <c r="BF840" s="7"/>
    </row>
    <row r="841" spans="1:58" hidden="1" x14ac:dyDescent="0.3">
      <c r="A841" s="190"/>
      <c r="B841" s="22"/>
      <c r="C841" s="7"/>
      <c r="D841" s="16"/>
      <c r="E841" s="29"/>
      <c r="F841" s="29"/>
      <c r="BF841" s="7"/>
    </row>
    <row r="842" spans="1:58" hidden="1" x14ac:dyDescent="0.3">
      <c r="A842" s="190"/>
      <c r="B842" s="22"/>
      <c r="C842" s="7"/>
      <c r="D842" s="16"/>
      <c r="E842" s="29"/>
      <c r="F842" s="29"/>
      <c r="BF842" s="7"/>
    </row>
    <row r="843" spans="1:58" hidden="1" x14ac:dyDescent="0.3">
      <c r="A843" s="190"/>
      <c r="B843" s="22"/>
      <c r="C843" s="7"/>
      <c r="D843" s="16"/>
      <c r="E843" s="29"/>
      <c r="F843" s="29"/>
      <c r="BF843" s="7"/>
    </row>
    <row r="844" spans="1:58" hidden="1" x14ac:dyDescent="0.3">
      <c r="A844" s="190"/>
      <c r="B844" s="22"/>
      <c r="C844" s="7"/>
      <c r="D844" s="16"/>
      <c r="E844" s="29"/>
      <c r="F844" s="29"/>
      <c r="BF844" s="7"/>
    </row>
    <row r="845" spans="1:58" hidden="1" x14ac:dyDescent="0.3">
      <c r="A845" s="190"/>
      <c r="B845" s="22"/>
      <c r="C845" s="7"/>
      <c r="D845" s="16"/>
      <c r="E845" s="29"/>
      <c r="F845" s="29"/>
      <c r="BF845" s="7"/>
    </row>
    <row r="846" spans="1:58" hidden="1" x14ac:dyDescent="0.3">
      <c r="A846" s="190"/>
      <c r="B846" s="22"/>
      <c r="C846" s="7"/>
      <c r="D846" s="16"/>
      <c r="E846" s="29"/>
      <c r="F846" s="29"/>
      <c r="BF846" s="7"/>
    </row>
    <row r="847" spans="1:58" hidden="1" x14ac:dyDescent="0.3">
      <c r="A847" s="190"/>
      <c r="B847" s="22"/>
      <c r="C847" s="7"/>
      <c r="D847" s="16"/>
      <c r="E847" s="29"/>
      <c r="F847" s="29"/>
      <c r="BF847" s="7"/>
    </row>
    <row r="848" spans="1:58" hidden="1" x14ac:dyDescent="0.3">
      <c r="A848" s="190"/>
      <c r="B848" s="22"/>
      <c r="C848" s="7"/>
      <c r="D848" s="16"/>
      <c r="E848" s="29"/>
      <c r="F848" s="29"/>
      <c r="BF848" s="7"/>
    </row>
    <row r="849" spans="1:58" hidden="1" x14ac:dyDescent="0.3">
      <c r="A849" s="190"/>
      <c r="B849" s="22"/>
      <c r="C849" s="7"/>
      <c r="D849" s="16"/>
      <c r="E849" s="29"/>
      <c r="F849" s="29"/>
      <c r="BF849" s="7"/>
    </row>
    <row r="850" spans="1:58" hidden="1" x14ac:dyDescent="0.3">
      <c r="A850" s="190"/>
      <c r="B850" s="22"/>
      <c r="C850" s="7"/>
      <c r="D850" s="16"/>
      <c r="E850" s="29"/>
      <c r="F850" s="29"/>
      <c r="BF850" s="7"/>
    </row>
    <row r="851" spans="1:58" hidden="1" x14ac:dyDescent="0.3">
      <c r="A851" s="190"/>
      <c r="B851" s="22"/>
      <c r="C851" s="7"/>
      <c r="D851" s="16"/>
      <c r="E851" s="29"/>
      <c r="F851" s="29"/>
      <c r="BF851" s="7"/>
    </row>
    <row r="852" spans="1:58" hidden="1" x14ac:dyDescent="0.3">
      <c r="A852" s="190"/>
      <c r="B852" s="22"/>
      <c r="C852" s="7"/>
      <c r="D852" s="16"/>
      <c r="E852" s="29"/>
      <c r="F852" s="29"/>
      <c r="BF852" s="7"/>
    </row>
    <row r="853" spans="1:58" hidden="1" x14ac:dyDescent="0.3">
      <c r="A853" s="190"/>
      <c r="B853" s="22"/>
      <c r="C853" s="7"/>
      <c r="D853" s="16"/>
      <c r="E853" s="29"/>
      <c r="F853" s="29"/>
      <c r="BF853" s="7"/>
    </row>
    <row r="854" spans="1:58" hidden="1" x14ac:dyDescent="0.3">
      <c r="A854" s="190"/>
      <c r="B854" s="22"/>
      <c r="C854" s="7"/>
      <c r="D854" s="16"/>
      <c r="E854" s="29"/>
      <c r="F854" s="29"/>
      <c r="BF854" s="7"/>
    </row>
    <row r="855" spans="1:58" hidden="1" x14ac:dyDescent="0.3">
      <c r="A855" s="190"/>
      <c r="B855" s="22"/>
      <c r="C855" s="7"/>
      <c r="D855" s="16"/>
      <c r="E855" s="29"/>
      <c r="F855" s="29"/>
      <c r="BF855" s="7"/>
    </row>
    <row r="856" spans="1:58" hidden="1" x14ac:dyDescent="0.3">
      <c r="A856" s="190"/>
      <c r="B856" s="22"/>
      <c r="C856" s="7"/>
      <c r="D856" s="16"/>
      <c r="E856" s="29"/>
      <c r="F856" s="29"/>
      <c r="BF856" s="7"/>
    </row>
    <row r="857" spans="1:58" hidden="1" x14ac:dyDescent="0.3">
      <c r="A857" s="190"/>
      <c r="B857" s="22"/>
      <c r="C857" s="7"/>
      <c r="D857" s="16"/>
      <c r="E857" s="29"/>
      <c r="F857" s="29"/>
      <c r="BF857" s="7"/>
    </row>
    <row r="858" spans="1:58" hidden="1" x14ac:dyDescent="0.3">
      <c r="A858" s="190"/>
      <c r="B858" s="22"/>
      <c r="C858" s="7"/>
      <c r="D858" s="16"/>
      <c r="E858" s="29"/>
      <c r="F858" s="29"/>
      <c r="BF858" s="7"/>
    </row>
    <row r="859" spans="1:58" hidden="1" x14ac:dyDescent="0.3">
      <c r="A859" s="190"/>
      <c r="B859" s="22"/>
      <c r="C859" s="7"/>
      <c r="D859" s="16"/>
      <c r="E859" s="29"/>
      <c r="F859" s="29"/>
      <c r="BF859" s="7"/>
    </row>
    <row r="860" spans="1:58" hidden="1" x14ac:dyDescent="0.3">
      <c r="A860" s="190"/>
      <c r="B860" s="22"/>
      <c r="C860" s="7"/>
      <c r="D860" s="16"/>
      <c r="E860" s="29"/>
      <c r="F860" s="29"/>
      <c r="BF860" s="7"/>
    </row>
    <row r="861" spans="1:58" hidden="1" x14ac:dyDescent="0.3">
      <c r="A861" s="190"/>
      <c r="B861" s="22"/>
      <c r="C861" s="7"/>
      <c r="D861" s="16"/>
      <c r="E861" s="29"/>
      <c r="F861" s="29"/>
      <c r="BF861" s="7"/>
    </row>
    <row r="862" spans="1:58" hidden="1" x14ac:dyDescent="0.3">
      <c r="A862" s="190"/>
      <c r="B862" s="22"/>
      <c r="C862" s="7"/>
      <c r="D862" s="16"/>
      <c r="E862" s="29"/>
      <c r="F862" s="29"/>
      <c r="BF862" s="7"/>
    </row>
    <row r="863" spans="1:58" hidden="1" x14ac:dyDescent="0.3">
      <c r="A863" s="190"/>
      <c r="B863" s="22"/>
      <c r="C863" s="7"/>
      <c r="D863" s="16"/>
      <c r="E863" s="29"/>
      <c r="F863" s="29"/>
      <c r="BF863" s="7"/>
    </row>
    <row r="864" spans="1:58" hidden="1" x14ac:dyDescent="0.3">
      <c r="A864" s="190"/>
      <c r="B864" s="22"/>
      <c r="C864" s="7"/>
      <c r="D864" s="16"/>
      <c r="E864" s="29"/>
      <c r="F864" s="29"/>
      <c r="BF864" s="7"/>
    </row>
    <row r="865" spans="1:58" hidden="1" x14ac:dyDescent="0.3">
      <c r="A865" s="190"/>
      <c r="B865" s="22"/>
      <c r="C865" s="7"/>
      <c r="D865" s="16"/>
      <c r="E865" s="29"/>
      <c r="F865" s="29"/>
      <c r="BF865" s="7"/>
    </row>
    <row r="866" spans="1:58" hidden="1" x14ac:dyDescent="0.3">
      <c r="A866" s="190"/>
      <c r="B866" s="22"/>
      <c r="C866" s="7"/>
      <c r="D866" s="16"/>
      <c r="E866" s="29"/>
      <c r="F866" s="29"/>
      <c r="BF866" s="7"/>
    </row>
    <row r="867" spans="1:58" hidden="1" x14ac:dyDescent="0.3">
      <c r="A867" s="190"/>
      <c r="B867" s="22"/>
      <c r="C867" s="7"/>
      <c r="D867" s="16"/>
      <c r="E867" s="29"/>
      <c r="F867" s="29"/>
      <c r="BF867" s="7"/>
    </row>
    <row r="868" spans="1:58" hidden="1" x14ac:dyDescent="0.3">
      <c r="A868" s="190"/>
      <c r="B868" s="22"/>
      <c r="C868" s="7"/>
      <c r="D868" s="16"/>
      <c r="E868" s="29"/>
      <c r="F868" s="29"/>
      <c r="BF868" s="7"/>
    </row>
    <row r="869" spans="1:58" hidden="1" x14ac:dyDescent="0.3">
      <c r="A869" s="190"/>
      <c r="B869" s="22"/>
      <c r="C869" s="7"/>
      <c r="D869" s="16"/>
      <c r="E869" s="29"/>
      <c r="F869" s="29"/>
      <c r="BF869" s="7"/>
    </row>
    <row r="870" spans="1:58" hidden="1" x14ac:dyDescent="0.3">
      <c r="A870" s="190"/>
      <c r="B870" s="22"/>
      <c r="C870" s="7"/>
      <c r="D870" s="16"/>
      <c r="E870" s="29"/>
      <c r="F870" s="29"/>
      <c r="BF870" s="7"/>
    </row>
    <row r="871" spans="1:58" hidden="1" x14ac:dyDescent="0.3">
      <c r="A871" s="190"/>
      <c r="B871" s="22"/>
      <c r="C871" s="7"/>
      <c r="D871" s="16"/>
      <c r="E871" s="29"/>
      <c r="F871" s="29"/>
      <c r="BF871" s="7"/>
    </row>
    <row r="872" spans="1:58" hidden="1" x14ac:dyDescent="0.3">
      <c r="A872" s="190"/>
      <c r="B872" s="22"/>
      <c r="C872" s="7"/>
      <c r="D872" s="16"/>
      <c r="E872" s="29"/>
      <c r="F872" s="29"/>
      <c r="BF872" s="7"/>
    </row>
    <row r="873" spans="1:58" hidden="1" x14ac:dyDescent="0.3">
      <c r="A873" s="190"/>
      <c r="B873" s="22"/>
      <c r="C873" s="7"/>
      <c r="D873" s="16"/>
      <c r="E873" s="29"/>
      <c r="F873" s="29"/>
      <c r="BF873" s="7"/>
    </row>
    <row r="874" spans="1:58" hidden="1" x14ac:dyDescent="0.3">
      <c r="A874" s="190"/>
      <c r="B874" s="22"/>
      <c r="C874" s="7"/>
      <c r="D874" s="16"/>
      <c r="E874" s="29"/>
      <c r="F874" s="29"/>
      <c r="BF874" s="7"/>
    </row>
    <row r="875" spans="1:58" hidden="1" x14ac:dyDescent="0.3">
      <c r="A875" s="190"/>
      <c r="B875" s="22"/>
      <c r="C875" s="7"/>
      <c r="D875" s="16"/>
      <c r="E875" s="29"/>
      <c r="F875" s="29"/>
      <c r="BF875" s="7"/>
    </row>
    <row r="876" spans="1:58" hidden="1" x14ac:dyDescent="0.3">
      <c r="A876" s="190"/>
      <c r="B876" s="22"/>
      <c r="C876" s="7"/>
      <c r="D876" s="16"/>
      <c r="E876" s="29"/>
      <c r="F876" s="29"/>
      <c r="BF876" s="7"/>
    </row>
    <row r="877" spans="1:58" hidden="1" x14ac:dyDescent="0.3">
      <c r="A877" s="190"/>
      <c r="B877" s="22"/>
      <c r="C877" s="7"/>
      <c r="D877" s="16"/>
      <c r="E877" s="29"/>
      <c r="F877" s="29"/>
      <c r="BF877" s="7"/>
    </row>
    <row r="878" spans="1:58" hidden="1" x14ac:dyDescent="0.3">
      <c r="A878" s="190"/>
      <c r="B878" s="22"/>
      <c r="C878" s="7"/>
      <c r="D878" s="16"/>
      <c r="E878" s="29"/>
      <c r="F878" s="29"/>
      <c r="BF878" s="7"/>
    </row>
    <row r="879" spans="1:58" hidden="1" x14ac:dyDescent="0.3">
      <c r="A879" s="190"/>
      <c r="B879" s="22"/>
      <c r="C879" s="7"/>
      <c r="D879" s="16"/>
      <c r="E879" s="29"/>
      <c r="F879" s="29"/>
      <c r="BF879" s="7"/>
    </row>
    <row r="880" spans="1:58" hidden="1" x14ac:dyDescent="0.3">
      <c r="A880" s="190"/>
      <c r="B880" s="22"/>
      <c r="C880" s="7"/>
      <c r="D880" s="16"/>
      <c r="E880" s="29"/>
      <c r="F880" s="29"/>
      <c r="BF880" s="7"/>
    </row>
    <row r="881" spans="1:58" hidden="1" x14ac:dyDescent="0.3">
      <c r="A881" s="190"/>
      <c r="B881" s="22"/>
      <c r="C881" s="7"/>
      <c r="D881" s="16"/>
      <c r="E881" s="29"/>
      <c r="F881" s="29"/>
      <c r="BF881" s="7"/>
    </row>
    <row r="882" spans="1:58" hidden="1" x14ac:dyDescent="0.3">
      <c r="A882" s="190"/>
      <c r="B882" s="22"/>
      <c r="C882" s="7"/>
      <c r="D882" s="16"/>
      <c r="E882" s="29"/>
      <c r="F882" s="29"/>
      <c r="BF882" s="7"/>
    </row>
    <row r="883" spans="1:58" hidden="1" x14ac:dyDescent="0.3">
      <c r="A883" s="190"/>
      <c r="B883" s="22"/>
      <c r="C883" s="7"/>
      <c r="D883" s="16"/>
      <c r="E883" s="29"/>
      <c r="F883" s="29"/>
      <c r="BF883" s="7"/>
    </row>
    <row r="884" spans="1:58" hidden="1" x14ac:dyDescent="0.3">
      <c r="A884" s="190"/>
      <c r="B884" s="22"/>
      <c r="C884" s="7"/>
      <c r="D884" s="16"/>
      <c r="E884" s="29"/>
      <c r="F884" s="29"/>
      <c r="BF884" s="7"/>
    </row>
    <row r="885" spans="1:58" hidden="1" x14ac:dyDescent="0.3">
      <c r="A885" s="190"/>
      <c r="B885" s="22"/>
      <c r="C885" s="7"/>
      <c r="D885" s="16"/>
      <c r="E885" s="29"/>
      <c r="F885" s="29"/>
      <c r="BF885" s="7"/>
    </row>
    <row r="886" spans="1:58" hidden="1" x14ac:dyDescent="0.3">
      <c r="A886" s="190"/>
      <c r="B886" s="22"/>
      <c r="C886" s="7"/>
      <c r="D886" s="16"/>
      <c r="E886" s="29"/>
      <c r="F886" s="29"/>
      <c r="BF886" s="7"/>
    </row>
    <row r="887" spans="1:58" hidden="1" x14ac:dyDescent="0.3">
      <c r="A887" s="190"/>
      <c r="B887" s="22"/>
      <c r="C887" s="7"/>
      <c r="D887" s="16"/>
      <c r="E887" s="29"/>
      <c r="F887" s="29"/>
      <c r="BF887" s="7"/>
    </row>
    <row r="888" spans="1:58" hidden="1" x14ac:dyDescent="0.3">
      <c r="A888" s="190"/>
      <c r="B888" s="22"/>
      <c r="C888" s="7"/>
      <c r="D888" s="16"/>
      <c r="E888" s="29"/>
      <c r="F888" s="29"/>
      <c r="BF888" s="7"/>
    </row>
    <row r="889" spans="1:58" hidden="1" x14ac:dyDescent="0.3">
      <c r="A889" s="190"/>
      <c r="B889" s="22"/>
      <c r="C889" s="7"/>
      <c r="D889" s="16"/>
      <c r="E889" s="29"/>
      <c r="F889" s="29"/>
      <c r="BF889" s="7"/>
    </row>
    <row r="890" spans="1:58" hidden="1" x14ac:dyDescent="0.3">
      <c r="A890" s="190"/>
      <c r="B890" s="22"/>
      <c r="C890" s="7"/>
      <c r="D890" s="16"/>
      <c r="E890" s="29"/>
      <c r="F890" s="29"/>
      <c r="BF890" s="7"/>
    </row>
    <row r="891" spans="1:58" hidden="1" x14ac:dyDescent="0.3">
      <c r="A891" s="190"/>
      <c r="B891" s="22"/>
      <c r="C891" s="7"/>
      <c r="D891" s="16"/>
      <c r="E891" s="29"/>
      <c r="F891" s="29"/>
      <c r="BF891" s="7"/>
    </row>
    <row r="892" spans="1:58" hidden="1" x14ac:dyDescent="0.3">
      <c r="A892" s="190"/>
      <c r="B892" s="22"/>
      <c r="C892" s="7"/>
      <c r="D892" s="16"/>
      <c r="E892" s="29"/>
      <c r="F892" s="29"/>
      <c r="BF892" s="7"/>
    </row>
    <row r="893" spans="1:58" hidden="1" x14ac:dyDescent="0.3">
      <c r="A893" s="190"/>
      <c r="B893" s="22"/>
      <c r="C893" s="7"/>
      <c r="D893" s="16"/>
      <c r="E893" s="29"/>
      <c r="F893" s="29"/>
      <c r="BF893" s="7"/>
    </row>
    <row r="894" spans="1:58" hidden="1" x14ac:dyDescent="0.3">
      <c r="A894" s="190"/>
      <c r="B894" s="22"/>
      <c r="C894" s="7"/>
      <c r="D894" s="16"/>
      <c r="E894" s="29"/>
      <c r="F894" s="29"/>
      <c r="BF894" s="7"/>
    </row>
    <row r="895" spans="1:58" hidden="1" x14ac:dyDescent="0.3">
      <c r="A895" s="190"/>
      <c r="B895" s="22"/>
      <c r="C895" s="7"/>
      <c r="D895" s="16"/>
      <c r="E895" s="29"/>
      <c r="F895" s="29"/>
      <c r="BF895" s="7"/>
    </row>
    <row r="896" spans="1:58" hidden="1" x14ac:dyDescent="0.3">
      <c r="A896" s="190"/>
      <c r="B896" s="22"/>
      <c r="C896" s="7"/>
      <c r="D896" s="16"/>
      <c r="E896" s="29"/>
      <c r="F896" s="29"/>
      <c r="BF896" s="7"/>
    </row>
    <row r="897" spans="1:58" hidden="1" x14ac:dyDescent="0.3">
      <c r="A897" s="190"/>
      <c r="B897" s="22"/>
      <c r="C897" s="7"/>
      <c r="D897" s="16"/>
      <c r="E897" s="29"/>
      <c r="F897" s="29"/>
      <c r="BF897" s="7"/>
    </row>
    <row r="898" spans="1:58" hidden="1" x14ac:dyDescent="0.3">
      <c r="A898" s="190"/>
      <c r="B898" s="22"/>
      <c r="C898" s="7"/>
      <c r="D898" s="16"/>
      <c r="E898" s="29"/>
      <c r="F898" s="29"/>
      <c r="BF898" s="7"/>
    </row>
    <row r="899" spans="1:58" hidden="1" x14ac:dyDescent="0.3">
      <c r="A899" s="190"/>
      <c r="B899" s="22"/>
      <c r="C899" s="7"/>
      <c r="D899" s="16"/>
      <c r="E899" s="29"/>
      <c r="F899" s="29"/>
      <c r="BF899" s="7"/>
    </row>
    <row r="900" spans="1:58" hidden="1" x14ac:dyDescent="0.3">
      <c r="A900" s="190"/>
      <c r="B900" s="22"/>
      <c r="C900" s="7"/>
      <c r="D900" s="16"/>
      <c r="E900" s="29"/>
      <c r="F900" s="29"/>
      <c r="BF900" s="7"/>
    </row>
    <row r="901" spans="1:58" hidden="1" x14ac:dyDescent="0.3">
      <c r="A901" s="190"/>
      <c r="B901" s="22"/>
      <c r="C901" s="7"/>
      <c r="D901" s="16"/>
      <c r="E901" s="29"/>
      <c r="F901" s="29"/>
      <c r="BF901" s="7"/>
    </row>
    <row r="902" spans="1:58" hidden="1" x14ac:dyDescent="0.3">
      <c r="A902" s="190"/>
      <c r="B902" s="22"/>
      <c r="C902" s="7"/>
      <c r="D902" s="16"/>
      <c r="E902" s="29"/>
      <c r="F902" s="29"/>
      <c r="BF902" s="7"/>
    </row>
    <row r="903" spans="1:58" hidden="1" x14ac:dyDescent="0.3">
      <c r="A903" s="190"/>
      <c r="B903" s="22"/>
      <c r="C903" s="7"/>
      <c r="D903" s="16"/>
      <c r="E903" s="29"/>
      <c r="F903" s="29"/>
      <c r="BF903" s="7"/>
    </row>
    <row r="904" spans="1:58" hidden="1" x14ac:dyDescent="0.3">
      <c r="A904" s="190"/>
      <c r="B904" s="22"/>
      <c r="C904" s="7"/>
      <c r="D904" s="16"/>
      <c r="E904" s="29"/>
      <c r="F904" s="29"/>
      <c r="BF904" s="7"/>
    </row>
    <row r="905" spans="1:58" hidden="1" x14ac:dyDescent="0.3">
      <c r="A905" s="190"/>
      <c r="B905" s="22"/>
      <c r="C905" s="7"/>
      <c r="D905" s="16"/>
      <c r="E905" s="29"/>
      <c r="F905" s="29"/>
      <c r="BF905" s="7"/>
    </row>
    <row r="906" spans="1:58" hidden="1" x14ac:dyDescent="0.3">
      <c r="A906" s="190"/>
      <c r="B906" s="22"/>
      <c r="C906" s="7"/>
      <c r="D906" s="16"/>
      <c r="E906" s="29"/>
      <c r="F906" s="29"/>
      <c r="BF906" s="7"/>
    </row>
    <row r="907" spans="1:58" hidden="1" x14ac:dyDescent="0.3">
      <c r="A907" s="190"/>
      <c r="B907" s="22"/>
      <c r="C907" s="7"/>
      <c r="D907" s="16"/>
      <c r="E907" s="29"/>
      <c r="F907" s="29"/>
      <c r="BF907" s="7"/>
    </row>
    <row r="908" spans="1:58" hidden="1" x14ac:dyDescent="0.3">
      <c r="A908" s="190"/>
      <c r="B908" s="22"/>
      <c r="C908" s="7"/>
      <c r="D908" s="16"/>
      <c r="E908" s="29"/>
      <c r="F908" s="29"/>
      <c r="BF908" s="7"/>
    </row>
    <row r="909" spans="1:58" hidden="1" x14ac:dyDescent="0.3">
      <c r="A909" s="190"/>
      <c r="B909" s="22"/>
      <c r="C909" s="7"/>
      <c r="D909" s="16"/>
      <c r="E909" s="29"/>
      <c r="F909" s="29"/>
      <c r="BF909" s="7"/>
    </row>
    <row r="910" spans="1:58" hidden="1" x14ac:dyDescent="0.3">
      <c r="A910" s="190"/>
      <c r="B910" s="22"/>
      <c r="C910" s="7"/>
      <c r="D910" s="16"/>
      <c r="E910" s="29"/>
      <c r="F910" s="29"/>
      <c r="BF910" s="7"/>
    </row>
    <row r="911" spans="1:58" hidden="1" x14ac:dyDescent="0.3">
      <c r="A911" s="190"/>
      <c r="B911" s="22"/>
      <c r="C911" s="7"/>
      <c r="D911" s="16"/>
      <c r="E911" s="29"/>
      <c r="F911" s="29"/>
      <c r="BF911" s="7"/>
    </row>
    <row r="912" spans="1:58" hidden="1" x14ac:dyDescent="0.3">
      <c r="A912" s="190"/>
      <c r="B912" s="22"/>
      <c r="C912" s="7"/>
      <c r="D912" s="16"/>
      <c r="E912" s="29"/>
      <c r="F912" s="29"/>
      <c r="BF912" s="7"/>
    </row>
    <row r="913" spans="1:58" hidden="1" x14ac:dyDescent="0.3">
      <c r="A913" s="190"/>
      <c r="B913" s="22"/>
      <c r="C913" s="7"/>
      <c r="D913" s="16"/>
      <c r="E913" s="29"/>
      <c r="F913" s="29"/>
      <c r="BF913" s="7"/>
    </row>
    <row r="914" spans="1:58" hidden="1" x14ac:dyDescent="0.3">
      <c r="A914" s="190"/>
      <c r="B914" s="22"/>
      <c r="C914" s="7"/>
      <c r="D914" s="16"/>
      <c r="E914" s="29"/>
      <c r="F914" s="29"/>
      <c r="BF914" s="7"/>
    </row>
    <row r="915" spans="1:58" hidden="1" x14ac:dyDescent="0.3">
      <c r="A915" s="190"/>
      <c r="B915" s="22"/>
      <c r="C915" s="7"/>
      <c r="D915" s="16"/>
      <c r="E915" s="29"/>
      <c r="F915" s="29"/>
      <c r="BF915" s="7"/>
    </row>
    <row r="916" spans="1:58" hidden="1" x14ac:dyDescent="0.3">
      <c r="A916" s="190"/>
      <c r="B916" s="22"/>
      <c r="C916" s="7"/>
      <c r="D916" s="16"/>
      <c r="E916" s="29"/>
      <c r="F916" s="29"/>
      <c r="BF916" s="7"/>
    </row>
    <row r="917" spans="1:58" hidden="1" x14ac:dyDescent="0.3">
      <c r="A917" s="190"/>
      <c r="B917" s="22"/>
      <c r="C917" s="7"/>
      <c r="D917" s="16"/>
      <c r="E917" s="29"/>
      <c r="F917" s="29"/>
      <c r="BF917" s="7"/>
    </row>
    <row r="918" spans="1:58" hidden="1" x14ac:dyDescent="0.3">
      <c r="A918" s="190"/>
      <c r="B918" s="22"/>
      <c r="C918" s="7"/>
      <c r="D918" s="16"/>
      <c r="E918" s="29"/>
      <c r="F918" s="29"/>
      <c r="BF918" s="7"/>
    </row>
    <row r="919" spans="1:58" hidden="1" x14ac:dyDescent="0.3">
      <c r="A919" s="190"/>
      <c r="B919" s="22"/>
      <c r="C919" s="7"/>
      <c r="D919" s="16"/>
      <c r="E919" s="29"/>
      <c r="F919" s="29"/>
      <c r="BF919" s="7"/>
    </row>
    <row r="920" spans="1:58" hidden="1" x14ac:dyDescent="0.3">
      <c r="A920" s="190"/>
      <c r="B920" s="22"/>
      <c r="C920" s="7"/>
      <c r="D920" s="16"/>
      <c r="E920" s="29"/>
      <c r="F920" s="29"/>
      <c r="BF920" s="7"/>
    </row>
    <row r="921" spans="1:58" hidden="1" x14ac:dyDescent="0.3">
      <c r="A921" s="190"/>
      <c r="B921" s="22"/>
      <c r="C921" s="7"/>
      <c r="D921" s="16"/>
      <c r="E921" s="29"/>
      <c r="F921" s="29"/>
      <c r="BF921" s="7"/>
    </row>
    <row r="922" spans="1:58" hidden="1" x14ac:dyDescent="0.3">
      <c r="A922" s="190"/>
      <c r="B922" s="22"/>
      <c r="C922" s="7"/>
      <c r="D922" s="16"/>
      <c r="E922" s="29"/>
      <c r="F922" s="29"/>
      <c r="BF922" s="7"/>
    </row>
    <row r="923" spans="1:58" hidden="1" x14ac:dyDescent="0.3">
      <c r="A923" s="190"/>
      <c r="B923" s="22"/>
      <c r="C923" s="7"/>
      <c r="D923" s="16"/>
      <c r="E923" s="29"/>
      <c r="F923" s="29"/>
      <c r="BF923" s="7"/>
    </row>
    <row r="924" spans="1:58" hidden="1" x14ac:dyDescent="0.3">
      <c r="A924" s="190"/>
      <c r="B924" s="22"/>
      <c r="C924" s="7"/>
      <c r="D924" s="16"/>
      <c r="E924" s="29"/>
      <c r="F924" s="29"/>
      <c r="BF924" s="7"/>
    </row>
    <row r="925" spans="1:58" hidden="1" x14ac:dyDescent="0.3">
      <c r="A925" s="190"/>
      <c r="B925" s="22"/>
      <c r="C925" s="7"/>
      <c r="D925" s="16"/>
      <c r="E925" s="29"/>
      <c r="F925" s="29"/>
      <c r="BF925" s="7"/>
    </row>
    <row r="926" spans="1:58" hidden="1" x14ac:dyDescent="0.3">
      <c r="A926" s="190"/>
      <c r="B926" s="22"/>
      <c r="C926" s="7"/>
      <c r="D926" s="16"/>
      <c r="E926" s="29"/>
      <c r="F926" s="29"/>
      <c r="BF926" s="7"/>
    </row>
    <row r="927" spans="1:58" hidden="1" x14ac:dyDescent="0.3">
      <c r="A927" s="190"/>
      <c r="B927" s="22"/>
      <c r="C927" s="7"/>
      <c r="D927" s="16"/>
      <c r="E927" s="29"/>
      <c r="F927" s="29"/>
      <c r="BF927" s="7"/>
    </row>
    <row r="928" spans="1:58" hidden="1" x14ac:dyDescent="0.3">
      <c r="A928" s="190"/>
      <c r="B928" s="22"/>
      <c r="C928" s="7"/>
      <c r="D928" s="16"/>
      <c r="E928" s="29"/>
      <c r="F928" s="29"/>
      <c r="BF928" s="7"/>
    </row>
    <row r="929" spans="1:58" hidden="1" x14ac:dyDescent="0.3">
      <c r="A929" s="190"/>
      <c r="B929" s="22"/>
      <c r="C929" s="7"/>
      <c r="D929" s="16"/>
      <c r="E929" s="29"/>
      <c r="F929" s="29"/>
      <c r="BF929" s="7"/>
    </row>
    <row r="930" spans="1:58" hidden="1" x14ac:dyDescent="0.3">
      <c r="A930" s="190"/>
      <c r="B930" s="22"/>
      <c r="C930" s="7"/>
      <c r="D930" s="16"/>
      <c r="E930" s="29"/>
      <c r="F930" s="29"/>
      <c r="BF930" s="7"/>
    </row>
    <row r="931" spans="1:58" hidden="1" x14ac:dyDescent="0.3">
      <c r="A931" s="190"/>
      <c r="B931" s="22"/>
      <c r="C931" s="7"/>
      <c r="D931" s="16"/>
      <c r="E931" s="29"/>
      <c r="F931" s="29"/>
      <c r="BF931" s="7"/>
    </row>
    <row r="932" spans="1:58" hidden="1" x14ac:dyDescent="0.3">
      <c r="A932" s="190"/>
      <c r="B932" s="22"/>
      <c r="C932" s="7"/>
      <c r="D932" s="16"/>
      <c r="E932" s="29"/>
      <c r="F932" s="29"/>
      <c r="BF932" s="7"/>
    </row>
    <row r="933" spans="1:58" hidden="1" x14ac:dyDescent="0.3">
      <c r="A933" s="190"/>
      <c r="B933" s="22"/>
      <c r="C933" s="7"/>
      <c r="D933" s="16"/>
      <c r="E933" s="29"/>
      <c r="F933" s="29"/>
      <c r="BF933" s="7"/>
    </row>
    <row r="934" spans="1:58" hidden="1" x14ac:dyDescent="0.3">
      <c r="A934" s="190"/>
      <c r="B934" s="22"/>
      <c r="C934" s="7"/>
      <c r="D934" s="16"/>
      <c r="E934" s="29"/>
      <c r="F934" s="29"/>
      <c r="BF934" s="7"/>
    </row>
    <row r="935" spans="1:58" hidden="1" x14ac:dyDescent="0.3">
      <c r="A935" s="190"/>
      <c r="B935" s="22"/>
      <c r="C935" s="7"/>
      <c r="D935" s="16"/>
      <c r="E935" s="29"/>
      <c r="F935" s="29"/>
      <c r="BF935" s="7"/>
    </row>
    <row r="936" spans="1:58" hidden="1" x14ac:dyDescent="0.3">
      <c r="A936" s="190"/>
      <c r="B936" s="22"/>
      <c r="C936" s="7"/>
      <c r="D936" s="16"/>
      <c r="E936" s="29"/>
      <c r="F936" s="29"/>
      <c r="BF936" s="7"/>
    </row>
    <row r="937" spans="1:58" hidden="1" x14ac:dyDescent="0.3">
      <c r="A937" s="190"/>
      <c r="B937" s="22"/>
      <c r="C937" s="7"/>
      <c r="D937" s="16"/>
      <c r="E937" s="29"/>
      <c r="F937" s="29"/>
      <c r="BF937" s="7"/>
    </row>
    <row r="938" spans="1:58" hidden="1" x14ac:dyDescent="0.3">
      <c r="A938" s="190"/>
      <c r="B938" s="22"/>
      <c r="C938" s="7"/>
      <c r="D938" s="16"/>
      <c r="E938" s="29"/>
      <c r="F938" s="29"/>
      <c r="BF938" s="7"/>
    </row>
    <row r="939" spans="1:58" hidden="1" x14ac:dyDescent="0.3">
      <c r="A939" s="190"/>
      <c r="B939" s="22"/>
      <c r="C939" s="7"/>
      <c r="D939" s="16"/>
      <c r="E939" s="29"/>
      <c r="F939" s="29"/>
      <c r="BF939" s="7"/>
    </row>
    <row r="940" spans="1:58" hidden="1" x14ac:dyDescent="0.3">
      <c r="A940" s="190"/>
      <c r="B940" s="22"/>
      <c r="C940" s="7"/>
      <c r="D940" s="16"/>
      <c r="E940" s="29"/>
      <c r="F940" s="29"/>
      <c r="BF940" s="7"/>
    </row>
    <row r="941" spans="1:58" hidden="1" x14ac:dyDescent="0.3">
      <c r="A941" s="190"/>
      <c r="B941" s="22"/>
      <c r="C941" s="7"/>
      <c r="D941" s="16"/>
      <c r="E941" s="29"/>
      <c r="F941" s="29"/>
      <c r="BF941" s="7"/>
    </row>
    <row r="942" spans="1:58" hidden="1" x14ac:dyDescent="0.3">
      <c r="A942" s="190"/>
      <c r="B942" s="22"/>
      <c r="C942" s="7"/>
      <c r="D942" s="16"/>
      <c r="E942" s="29"/>
      <c r="F942" s="29"/>
      <c r="BF942" s="7"/>
    </row>
    <row r="943" spans="1:58" hidden="1" x14ac:dyDescent="0.3">
      <c r="A943" s="190"/>
      <c r="B943" s="22"/>
      <c r="C943" s="7"/>
      <c r="D943" s="16"/>
      <c r="E943" s="29"/>
      <c r="F943" s="29"/>
      <c r="BF943" s="7"/>
    </row>
    <row r="944" spans="1:58" hidden="1" x14ac:dyDescent="0.3">
      <c r="A944" s="190"/>
      <c r="B944" s="22"/>
      <c r="C944" s="7"/>
      <c r="D944" s="16"/>
      <c r="E944" s="29"/>
      <c r="F944" s="29"/>
      <c r="BF944" s="7"/>
    </row>
    <row r="945" spans="1:58" hidden="1" x14ac:dyDescent="0.3">
      <c r="A945" s="190"/>
      <c r="B945" s="22"/>
      <c r="C945" s="7"/>
      <c r="D945" s="16"/>
      <c r="E945" s="29"/>
      <c r="F945" s="29"/>
      <c r="BF945" s="7"/>
    </row>
    <row r="946" spans="1:58" hidden="1" x14ac:dyDescent="0.3">
      <c r="A946" s="190"/>
      <c r="B946" s="22"/>
      <c r="C946" s="7"/>
      <c r="D946" s="16"/>
      <c r="E946" s="29"/>
      <c r="F946" s="29"/>
      <c r="BF946" s="7"/>
    </row>
    <row r="947" spans="1:58" hidden="1" x14ac:dyDescent="0.3">
      <c r="A947" s="190"/>
      <c r="B947" s="22"/>
      <c r="C947" s="7"/>
      <c r="D947" s="16"/>
      <c r="E947" s="29"/>
      <c r="F947" s="29"/>
      <c r="BF947" s="7"/>
    </row>
    <row r="948" spans="1:58" hidden="1" x14ac:dyDescent="0.3">
      <c r="A948" s="190"/>
      <c r="B948" s="22"/>
      <c r="C948" s="7"/>
      <c r="D948" s="16"/>
      <c r="E948" s="29"/>
      <c r="F948" s="29"/>
      <c r="BF948" s="7"/>
    </row>
    <row r="949" spans="1:58" hidden="1" x14ac:dyDescent="0.3">
      <c r="A949" s="190"/>
      <c r="B949" s="22"/>
      <c r="C949" s="7"/>
      <c r="D949" s="16"/>
      <c r="E949" s="29"/>
      <c r="F949" s="29"/>
      <c r="BF949" s="7"/>
    </row>
    <row r="950" spans="1:58" hidden="1" x14ac:dyDescent="0.3">
      <c r="A950" s="190"/>
      <c r="B950" s="22"/>
      <c r="C950" s="7"/>
      <c r="D950" s="16"/>
      <c r="E950" s="29"/>
      <c r="F950" s="29"/>
      <c r="BF950" s="7"/>
    </row>
    <row r="951" spans="1:58" hidden="1" x14ac:dyDescent="0.3">
      <c r="A951" s="190"/>
      <c r="B951" s="22"/>
      <c r="C951" s="7"/>
      <c r="D951" s="16"/>
      <c r="E951" s="29"/>
      <c r="F951" s="29"/>
      <c r="BF951" s="7"/>
    </row>
    <row r="952" spans="1:58" hidden="1" x14ac:dyDescent="0.3">
      <c r="A952" s="190"/>
      <c r="B952" s="22"/>
      <c r="C952" s="7"/>
      <c r="D952" s="16"/>
      <c r="E952" s="29"/>
      <c r="F952" s="29"/>
      <c r="BF952" s="7"/>
    </row>
    <row r="953" spans="1:58" hidden="1" x14ac:dyDescent="0.3">
      <c r="A953" s="190"/>
      <c r="B953" s="22"/>
      <c r="C953" s="7"/>
      <c r="D953" s="16"/>
      <c r="E953" s="29"/>
      <c r="F953" s="29"/>
      <c r="BF953" s="7"/>
    </row>
    <row r="954" spans="1:58" hidden="1" x14ac:dyDescent="0.3">
      <c r="A954" s="190"/>
      <c r="B954" s="22"/>
      <c r="C954" s="7"/>
      <c r="D954" s="16"/>
      <c r="E954" s="29"/>
      <c r="F954" s="29"/>
      <c r="BF954" s="7"/>
    </row>
    <row r="955" spans="1:58" hidden="1" x14ac:dyDescent="0.3">
      <c r="A955" s="190"/>
      <c r="B955" s="22"/>
      <c r="C955" s="7"/>
      <c r="D955" s="16"/>
      <c r="E955" s="29"/>
      <c r="F955" s="29"/>
      <c r="BF955" s="7"/>
    </row>
    <row r="956" spans="1:58" hidden="1" x14ac:dyDescent="0.3">
      <c r="A956" s="190"/>
      <c r="B956" s="22"/>
      <c r="C956" s="7"/>
      <c r="D956" s="16"/>
      <c r="E956" s="29"/>
      <c r="F956" s="29"/>
      <c r="BF956" s="7"/>
    </row>
    <row r="957" spans="1:58" hidden="1" x14ac:dyDescent="0.3">
      <c r="A957" s="190"/>
      <c r="B957" s="22"/>
      <c r="C957" s="7"/>
      <c r="D957" s="16"/>
      <c r="E957" s="29"/>
      <c r="F957" s="29"/>
      <c r="BF957" s="7"/>
    </row>
    <row r="958" spans="1:58" hidden="1" x14ac:dyDescent="0.3">
      <c r="A958" s="190"/>
      <c r="B958" s="22"/>
      <c r="C958" s="7"/>
      <c r="D958" s="16"/>
      <c r="E958" s="29"/>
      <c r="F958" s="29"/>
      <c r="BF958" s="7"/>
    </row>
    <row r="959" spans="1:58" hidden="1" x14ac:dyDescent="0.3">
      <c r="A959" s="190"/>
      <c r="B959" s="22"/>
      <c r="C959" s="7"/>
      <c r="D959" s="16"/>
      <c r="E959" s="29"/>
      <c r="F959" s="29"/>
      <c r="BF959" s="7"/>
    </row>
    <row r="960" spans="1:58" hidden="1" x14ac:dyDescent="0.3">
      <c r="A960" s="190"/>
      <c r="B960" s="22"/>
      <c r="C960" s="7"/>
      <c r="D960" s="16"/>
      <c r="E960" s="29"/>
      <c r="F960" s="29"/>
      <c r="BF960" s="7"/>
    </row>
    <row r="961" spans="1:58" hidden="1" x14ac:dyDescent="0.3">
      <c r="A961" s="190"/>
      <c r="B961" s="22"/>
      <c r="C961" s="7"/>
      <c r="D961" s="16"/>
      <c r="E961" s="29"/>
      <c r="F961" s="29"/>
      <c r="BF961" s="7"/>
    </row>
    <row r="962" spans="1:58" hidden="1" x14ac:dyDescent="0.3">
      <c r="A962" s="190"/>
      <c r="B962" s="22"/>
      <c r="C962" s="7"/>
      <c r="D962" s="16"/>
      <c r="E962" s="29"/>
      <c r="F962" s="29"/>
      <c r="BF962" s="7"/>
    </row>
    <row r="963" spans="1:58" hidden="1" x14ac:dyDescent="0.3">
      <c r="A963" s="190"/>
      <c r="B963" s="22"/>
      <c r="C963" s="7"/>
      <c r="D963" s="16"/>
      <c r="E963" s="29"/>
      <c r="F963" s="29"/>
      <c r="BF963" s="7"/>
    </row>
    <row r="964" spans="1:58" hidden="1" x14ac:dyDescent="0.3">
      <c r="A964" s="190"/>
      <c r="B964" s="22"/>
      <c r="C964" s="7"/>
      <c r="D964" s="16"/>
      <c r="E964" s="29"/>
      <c r="F964" s="29"/>
      <c r="BF964" s="7"/>
    </row>
    <row r="965" spans="1:58" hidden="1" x14ac:dyDescent="0.3">
      <c r="A965" s="190"/>
      <c r="B965" s="22"/>
      <c r="C965" s="7"/>
      <c r="D965" s="16"/>
      <c r="E965" s="29"/>
      <c r="F965" s="29"/>
      <c r="BF965" s="7"/>
    </row>
    <row r="966" spans="1:58" hidden="1" x14ac:dyDescent="0.3">
      <c r="A966" s="190"/>
      <c r="B966" s="22"/>
      <c r="C966" s="7"/>
      <c r="D966" s="16"/>
      <c r="E966" s="29"/>
      <c r="F966" s="29"/>
      <c r="BF966" s="7"/>
    </row>
    <row r="967" spans="1:58" hidden="1" x14ac:dyDescent="0.3">
      <c r="A967" s="190"/>
      <c r="B967" s="22"/>
      <c r="C967" s="7"/>
      <c r="D967" s="16"/>
      <c r="E967" s="29"/>
      <c r="F967" s="29"/>
      <c r="BF967" s="7"/>
    </row>
    <row r="968" spans="1:58" hidden="1" x14ac:dyDescent="0.3">
      <c r="A968" s="190"/>
      <c r="B968" s="22"/>
      <c r="C968" s="7"/>
      <c r="D968" s="16"/>
      <c r="E968" s="29"/>
      <c r="F968" s="29"/>
      <c r="BF968" s="7"/>
    </row>
    <row r="969" spans="1:58" hidden="1" x14ac:dyDescent="0.3">
      <c r="A969" s="190"/>
      <c r="B969" s="22"/>
      <c r="C969" s="7"/>
      <c r="D969" s="16"/>
      <c r="E969" s="29"/>
      <c r="F969" s="29"/>
      <c r="BF969" s="7"/>
    </row>
    <row r="970" spans="1:58" hidden="1" x14ac:dyDescent="0.3">
      <c r="A970" s="190"/>
      <c r="B970" s="22"/>
      <c r="C970" s="7"/>
      <c r="D970" s="16"/>
      <c r="E970" s="29"/>
      <c r="F970" s="29"/>
      <c r="BF970" s="7"/>
    </row>
    <row r="971" spans="1:58" hidden="1" x14ac:dyDescent="0.3">
      <c r="A971" s="190"/>
      <c r="B971" s="22"/>
      <c r="C971" s="7"/>
      <c r="D971" s="16"/>
      <c r="E971" s="29"/>
      <c r="F971" s="29"/>
      <c r="BF971" s="7"/>
    </row>
    <row r="972" spans="1:58" hidden="1" x14ac:dyDescent="0.3">
      <c r="A972" s="190"/>
      <c r="B972" s="22"/>
      <c r="C972" s="7"/>
      <c r="D972" s="16"/>
      <c r="E972" s="29"/>
      <c r="F972" s="29"/>
      <c r="BF972" s="7"/>
    </row>
    <row r="973" spans="1:58" hidden="1" x14ac:dyDescent="0.3">
      <c r="A973" s="190"/>
      <c r="B973" s="22"/>
      <c r="C973" s="7"/>
      <c r="D973" s="16"/>
      <c r="E973" s="29"/>
      <c r="F973" s="29"/>
      <c r="BF973" s="7"/>
    </row>
    <row r="974" spans="1:58" hidden="1" x14ac:dyDescent="0.3">
      <c r="A974" s="190"/>
      <c r="B974" s="22"/>
      <c r="C974" s="7"/>
      <c r="D974" s="16"/>
      <c r="E974" s="29"/>
      <c r="F974" s="29"/>
      <c r="BF974" s="7"/>
    </row>
    <row r="975" spans="1:58" hidden="1" x14ac:dyDescent="0.3">
      <c r="A975" s="190"/>
      <c r="B975" s="22"/>
      <c r="C975" s="7"/>
      <c r="D975" s="16"/>
      <c r="E975" s="29"/>
      <c r="F975" s="29"/>
      <c r="BF975" s="7"/>
    </row>
    <row r="976" spans="1:58" hidden="1" x14ac:dyDescent="0.3">
      <c r="A976" s="190"/>
      <c r="B976" s="22"/>
      <c r="C976" s="7"/>
      <c r="D976" s="16"/>
      <c r="E976" s="29"/>
      <c r="F976" s="29"/>
      <c r="BF976" s="7"/>
    </row>
    <row r="977" spans="1:58" hidden="1" x14ac:dyDescent="0.3">
      <c r="A977" s="190"/>
      <c r="B977" s="22"/>
      <c r="C977" s="7"/>
      <c r="D977" s="16"/>
      <c r="E977" s="29"/>
      <c r="F977" s="29"/>
      <c r="BF977" s="7"/>
    </row>
    <row r="978" spans="1:58" hidden="1" x14ac:dyDescent="0.3">
      <c r="A978" s="190"/>
      <c r="B978" s="22"/>
      <c r="C978" s="7"/>
      <c r="D978" s="16"/>
      <c r="E978" s="29"/>
      <c r="F978" s="29"/>
      <c r="BF978" s="7"/>
    </row>
    <row r="979" spans="1:58" hidden="1" x14ac:dyDescent="0.3">
      <c r="A979" s="190"/>
      <c r="B979" s="22"/>
      <c r="C979" s="7"/>
      <c r="D979" s="16"/>
      <c r="E979" s="29"/>
      <c r="F979" s="29"/>
      <c r="BF979" s="7"/>
    </row>
    <row r="980" spans="1:58" hidden="1" x14ac:dyDescent="0.3">
      <c r="A980" s="190"/>
      <c r="B980" s="22"/>
      <c r="C980" s="7"/>
      <c r="D980" s="16"/>
      <c r="E980" s="29"/>
      <c r="F980" s="29"/>
      <c r="BF980" s="7"/>
    </row>
    <row r="981" spans="1:58" hidden="1" x14ac:dyDescent="0.3">
      <c r="A981" s="190"/>
      <c r="B981" s="22"/>
      <c r="C981" s="7"/>
      <c r="D981" s="16"/>
      <c r="E981" s="29"/>
      <c r="F981" s="29"/>
      <c r="BF981" s="7"/>
    </row>
    <row r="982" spans="1:58" hidden="1" x14ac:dyDescent="0.3">
      <c r="A982" s="190"/>
      <c r="B982" s="22"/>
      <c r="C982" s="7"/>
      <c r="D982" s="16"/>
      <c r="E982" s="29"/>
      <c r="F982" s="29"/>
      <c r="BF982" s="7"/>
    </row>
    <row r="983" spans="1:58" hidden="1" x14ac:dyDescent="0.3">
      <c r="A983" s="190"/>
      <c r="B983" s="22"/>
      <c r="C983" s="7"/>
      <c r="D983" s="16"/>
      <c r="E983" s="29"/>
      <c r="F983" s="29"/>
      <c r="BF983" s="7"/>
    </row>
    <row r="984" spans="1:58" hidden="1" x14ac:dyDescent="0.3">
      <c r="A984" s="190"/>
      <c r="B984" s="22"/>
      <c r="C984" s="7"/>
      <c r="D984" s="16"/>
      <c r="E984" s="29"/>
      <c r="F984" s="29"/>
      <c r="BF984" s="7"/>
    </row>
    <row r="985" spans="1:58" hidden="1" x14ac:dyDescent="0.3">
      <c r="A985" s="190"/>
      <c r="B985" s="22"/>
      <c r="C985" s="7"/>
      <c r="D985" s="16"/>
      <c r="E985" s="29"/>
      <c r="F985" s="29"/>
      <c r="BF985" s="7"/>
    </row>
    <row r="986" spans="1:58" hidden="1" x14ac:dyDescent="0.3">
      <c r="A986" s="190"/>
      <c r="B986" s="22"/>
      <c r="C986" s="7"/>
      <c r="D986" s="16"/>
      <c r="E986" s="29"/>
      <c r="F986" s="29"/>
      <c r="BF986" s="7"/>
    </row>
    <row r="987" spans="1:58" hidden="1" x14ac:dyDescent="0.3">
      <c r="A987" s="190"/>
      <c r="B987" s="22"/>
      <c r="C987" s="7"/>
      <c r="D987" s="16"/>
      <c r="E987" s="29"/>
      <c r="F987" s="29"/>
      <c r="BF987" s="7"/>
    </row>
    <row r="988" spans="1:58" hidden="1" x14ac:dyDescent="0.3">
      <c r="A988" s="190"/>
      <c r="B988" s="22"/>
      <c r="C988" s="7"/>
      <c r="D988" s="16"/>
      <c r="E988" s="29"/>
      <c r="F988" s="29"/>
      <c r="BF988" s="7"/>
    </row>
    <row r="989" spans="1:58" hidden="1" x14ac:dyDescent="0.3">
      <c r="A989" s="190"/>
      <c r="B989" s="22"/>
      <c r="C989" s="7"/>
      <c r="D989" s="16"/>
      <c r="E989" s="29"/>
      <c r="F989" s="29"/>
      <c r="BF989" s="7"/>
    </row>
    <row r="990" spans="1:58" hidden="1" x14ac:dyDescent="0.3">
      <c r="A990" s="190"/>
      <c r="B990" s="22"/>
      <c r="C990" s="7"/>
      <c r="D990" s="16"/>
      <c r="E990" s="29"/>
      <c r="F990" s="29"/>
      <c r="BF990" s="7"/>
    </row>
    <row r="991" spans="1:58" hidden="1" x14ac:dyDescent="0.3">
      <c r="A991" s="190"/>
      <c r="B991" s="22"/>
      <c r="C991" s="7"/>
      <c r="D991" s="16"/>
      <c r="E991" s="29"/>
      <c r="F991" s="29"/>
      <c r="BF991" s="7"/>
    </row>
    <row r="992" spans="1:58" hidden="1" x14ac:dyDescent="0.3">
      <c r="A992" s="190"/>
      <c r="B992" s="22"/>
      <c r="C992" s="7"/>
      <c r="D992" s="16"/>
      <c r="E992" s="29"/>
      <c r="F992" s="29"/>
      <c r="BF992" s="7"/>
    </row>
    <row r="993" spans="1:58" hidden="1" x14ac:dyDescent="0.3">
      <c r="A993" s="190"/>
      <c r="B993" s="22"/>
      <c r="C993" s="7"/>
      <c r="D993" s="16"/>
      <c r="E993" s="29"/>
      <c r="F993" s="29"/>
      <c r="BF993" s="7"/>
    </row>
    <row r="994" spans="1:58" hidden="1" x14ac:dyDescent="0.3">
      <c r="A994" s="190"/>
      <c r="B994" s="22"/>
      <c r="C994" s="7"/>
      <c r="D994" s="16"/>
      <c r="E994" s="29"/>
      <c r="F994" s="29"/>
      <c r="BF994" s="7"/>
    </row>
    <row r="995" spans="1:58" hidden="1" x14ac:dyDescent="0.3">
      <c r="A995" s="190"/>
      <c r="B995" s="22"/>
      <c r="C995" s="7"/>
      <c r="D995" s="16"/>
      <c r="E995" s="29"/>
      <c r="F995" s="29"/>
      <c r="BF995" s="7"/>
    </row>
    <row r="996" spans="1:58" hidden="1" x14ac:dyDescent="0.3">
      <c r="A996" s="190"/>
      <c r="B996" s="22"/>
      <c r="C996" s="7"/>
      <c r="D996" s="16"/>
      <c r="E996" s="29"/>
      <c r="F996" s="29"/>
      <c r="BF996" s="7"/>
    </row>
    <row r="997" spans="1:58" hidden="1" x14ac:dyDescent="0.3">
      <c r="A997" s="190"/>
      <c r="B997" s="22"/>
      <c r="C997" s="7"/>
      <c r="D997" s="16"/>
      <c r="E997" s="29"/>
      <c r="F997" s="29"/>
      <c r="BF997" s="7"/>
    </row>
    <row r="998" spans="1:58" hidden="1" x14ac:dyDescent="0.3">
      <c r="A998" s="190"/>
      <c r="B998" s="22"/>
      <c r="C998" s="7"/>
      <c r="D998" s="16"/>
      <c r="E998" s="29"/>
      <c r="F998" s="29"/>
      <c r="BF998" s="7"/>
    </row>
    <row r="999" spans="1:58" hidden="1" x14ac:dyDescent="0.3">
      <c r="A999" s="190"/>
      <c r="B999" s="22"/>
      <c r="C999" s="7"/>
      <c r="D999" s="16"/>
      <c r="E999" s="29"/>
      <c r="F999" s="29"/>
      <c r="BF999" s="7"/>
    </row>
    <row r="1000" spans="1:58" hidden="1" x14ac:dyDescent="0.3">
      <c r="A1000" s="190"/>
      <c r="B1000" s="22"/>
      <c r="C1000" s="7"/>
      <c r="D1000" s="16"/>
      <c r="E1000" s="29"/>
      <c r="F1000" s="29"/>
      <c r="BF1000" s="7"/>
    </row>
    <row r="1001" spans="1:58" hidden="1" x14ac:dyDescent="0.3">
      <c r="A1001" s="190"/>
      <c r="B1001" s="22"/>
      <c r="C1001" s="7"/>
      <c r="D1001" s="16"/>
      <c r="E1001" s="29"/>
      <c r="F1001" s="29"/>
      <c r="BF1001" s="7"/>
    </row>
    <row r="1002" spans="1:58" hidden="1" x14ac:dyDescent="0.3">
      <c r="A1002" s="190"/>
      <c r="B1002" s="22"/>
      <c r="C1002" s="7"/>
      <c r="D1002" s="16"/>
      <c r="E1002" s="29"/>
      <c r="F1002" s="29"/>
      <c r="BF1002" s="7"/>
    </row>
    <row r="1003" spans="1:58" hidden="1" x14ac:dyDescent="0.3">
      <c r="A1003" s="190"/>
      <c r="B1003" s="22"/>
      <c r="C1003" s="7"/>
      <c r="D1003" s="16"/>
      <c r="E1003" s="29"/>
      <c r="F1003" s="29"/>
      <c r="BF1003" s="7"/>
    </row>
    <row r="1004" spans="1:58" hidden="1" x14ac:dyDescent="0.3">
      <c r="A1004" s="190"/>
      <c r="B1004" s="22"/>
      <c r="C1004" s="7"/>
      <c r="D1004" s="16"/>
      <c r="E1004" s="29"/>
      <c r="F1004" s="29"/>
      <c r="BF1004" s="7"/>
    </row>
    <row r="1005" spans="1:58" hidden="1" x14ac:dyDescent="0.3">
      <c r="A1005" s="190"/>
      <c r="B1005" s="22"/>
      <c r="C1005" s="7"/>
      <c r="D1005" s="16"/>
      <c r="E1005" s="29"/>
      <c r="F1005" s="29"/>
      <c r="BF1005" s="7"/>
    </row>
    <row r="1006" spans="1:58" hidden="1" x14ac:dyDescent="0.3">
      <c r="A1006" s="190"/>
      <c r="B1006" s="22"/>
      <c r="C1006" s="7"/>
      <c r="D1006" s="16"/>
      <c r="E1006" s="29"/>
      <c r="F1006" s="29"/>
      <c r="BF1006" s="7"/>
    </row>
    <row r="1007" spans="1:58" hidden="1" x14ac:dyDescent="0.3">
      <c r="A1007" s="190"/>
      <c r="B1007" s="22"/>
      <c r="C1007" s="7"/>
      <c r="D1007" s="16"/>
      <c r="E1007" s="29"/>
      <c r="F1007" s="29"/>
      <c r="BF1007" s="7"/>
    </row>
    <row r="1008" spans="1:58" hidden="1" x14ac:dyDescent="0.3">
      <c r="A1008" s="190"/>
      <c r="B1008" s="22"/>
      <c r="C1008" s="7"/>
      <c r="D1008" s="16"/>
      <c r="E1008" s="29"/>
      <c r="F1008" s="29"/>
      <c r="BF1008" s="7"/>
    </row>
    <row r="1009" spans="1:58" hidden="1" x14ac:dyDescent="0.3">
      <c r="A1009" s="190"/>
      <c r="B1009" s="22"/>
      <c r="C1009" s="7"/>
      <c r="D1009" s="16"/>
      <c r="E1009" s="29"/>
      <c r="F1009" s="29"/>
      <c r="BF1009" s="7"/>
    </row>
    <row r="1010" spans="1:58" hidden="1" x14ac:dyDescent="0.3">
      <c r="A1010" s="190"/>
      <c r="B1010" s="22"/>
      <c r="C1010" s="7"/>
      <c r="D1010" s="16"/>
      <c r="E1010" s="29"/>
      <c r="F1010" s="29"/>
      <c r="BF1010" s="7"/>
    </row>
    <row r="1011" spans="1:58" hidden="1" x14ac:dyDescent="0.3">
      <c r="A1011" s="190"/>
      <c r="B1011" s="22"/>
      <c r="C1011" s="7"/>
      <c r="D1011" s="16"/>
      <c r="E1011" s="29"/>
      <c r="F1011" s="29"/>
      <c r="BF1011" s="7"/>
    </row>
    <row r="1012" spans="1:58" hidden="1" x14ac:dyDescent="0.3">
      <c r="A1012" s="190"/>
      <c r="B1012" s="22"/>
      <c r="C1012" s="7"/>
      <c r="D1012" s="16"/>
      <c r="E1012" s="29"/>
      <c r="F1012" s="29"/>
      <c r="BF1012" s="7"/>
    </row>
    <row r="1013" spans="1:58" hidden="1" x14ac:dyDescent="0.3">
      <c r="A1013" s="190"/>
      <c r="B1013" s="22"/>
      <c r="C1013" s="7"/>
      <c r="D1013" s="16"/>
      <c r="E1013" s="29"/>
      <c r="F1013" s="29"/>
      <c r="BF1013" s="7"/>
    </row>
    <row r="1014" spans="1:58" hidden="1" x14ac:dyDescent="0.3">
      <c r="A1014" s="190"/>
      <c r="B1014" s="22"/>
      <c r="C1014" s="7"/>
      <c r="D1014" s="16"/>
      <c r="E1014" s="29"/>
      <c r="F1014" s="29"/>
      <c r="BF1014" s="7"/>
    </row>
    <row r="1015" spans="1:58" hidden="1" x14ac:dyDescent="0.3">
      <c r="A1015" s="190"/>
      <c r="B1015" s="22"/>
      <c r="C1015" s="7"/>
      <c r="D1015" s="16"/>
      <c r="E1015" s="29"/>
      <c r="F1015" s="29"/>
      <c r="BF1015" s="7"/>
    </row>
    <row r="1016" spans="1:58" hidden="1" x14ac:dyDescent="0.3">
      <c r="A1016" s="190"/>
      <c r="B1016" s="22"/>
      <c r="C1016" s="7"/>
      <c r="D1016" s="16"/>
      <c r="E1016" s="29"/>
      <c r="F1016" s="29"/>
      <c r="BF1016" s="7"/>
    </row>
    <row r="1017" spans="1:58" hidden="1" x14ac:dyDescent="0.3">
      <c r="A1017" s="190"/>
      <c r="B1017" s="22"/>
      <c r="C1017" s="7"/>
      <c r="D1017" s="16"/>
      <c r="E1017" s="29"/>
      <c r="F1017" s="29"/>
      <c r="BF1017" s="7"/>
    </row>
    <row r="1018" spans="1:58" hidden="1" x14ac:dyDescent="0.3">
      <c r="A1018" s="190"/>
      <c r="B1018" s="22"/>
      <c r="C1018" s="7"/>
      <c r="D1018" s="16"/>
      <c r="E1018" s="29"/>
      <c r="F1018" s="29"/>
      <c r="BF1018" s="7"/>
    </row>
    <row r="1019" spans="1:58" hidden="1" x14ac:dyDescent="0.3">
      <c r="A1019" s="190"/>
      <c r="B1019" s="22"/>
      <c r="C1019" s="7"/>
      <c r="D1019" s="16"/>
      <c r="E1019" s="29"/>
      <c r="F1019" s="29"/>
      <c r="BF1019" s="7"/>
    </row>
    <row r="1020" spans="1:58" hidden="1" x14ac:dyDescent="0.3">
      <c r="A1020" s="190"/>
      <c r="B1020" s="22"/>
      <c r="C1020" s="7"/>
      <c r="D1020" s="16"/>
      <c r="E1020" s="29"/>
      <c r="F1020" s="29"/>
      <c r="BF1020" s="7"/>
    </row>
    <row r="1021" spans="1:58" hidden="1" x14ac:dyDescent="0.3">
      <c r="A1021" s="190"/>
      <c r="B1021" s="22"/>
      <c r="C1021" s="7"/>
      <c r="D1021" s="16"/>
      <c r="E1021" s="29"/>
      <c r="F1021" s="29"/>
      <c r="BF1021" s="7"/>
    </row>
    <row r="1022" spans="1:58" hidden="1" x14ac:dyDescent="0.3">
      <c r="A1022" s="190"/>
      <c r="B1022" s="22"/>
      <c r="C1022" s="7"/>
      <c r="D1022" s="16"/>
      <c r="E1022" s="29"/>
      <c r="F1022" s="29"/>
      <c r="BF1022" s="7"/>
    </row>
    <row r="1023" spans="1:58" hidden="1" x14ac:dyDescent="0.3">
      <c r="A1023" s="190"/>
      <c r="B1023" s="22"/>
      <c r="C1023" s="7"/>
      <c r="D1023" s="16"/>
      <c r="E1023" s="29"/>
      <c r="F1023" s="29"/>
      <c r="BF1023" s="7"/>
    </row>
    <row r="1024" spans="1:58" hidden="1" x14ac:dyDescent="0.3">
      <c r="A1024" s="190"/>
      <c r="B1024" s="22"/>
      <c r="C1024" s="7"/>
      <c r="D1024" s="16"/>
      <c r="E1024" s="29"/>
      <c r="F1024" s="29"/>
      <c r="BF1024" s="7"/>
    </row>
    <row r="1025" spans="1:58" hidden="1" x14ac:dyDescent="0.3">
      <c r="A1025" s="190"/>
      <c r="B1025" s="22"/>
      <c r="C1025" s="7"/>
      <c r="D1025" s="16"/>
      <c r="E1025" s="29"/>
      <c r="F1025" s="29"/>
      <c r="BF1025" s="7"/>
    </row>
    <row r="1026" spans="1:58" hidden="1" x14ac:dyDescent="0.3">
      <c r="A1026" s="190"/>
      <c r="B1026" s="22"/>
      <c r="C1026" s="7"/>
      <c r="D1026" s="16"/>
      <c r="E1026" s="29"/>
      <c r="F1026" s="29"/>
      <c r="BF1026" s="7"/>
    </row>
    <row r="1027" spans="1:58" hidden="1" x14ac:dyDescent="0.3">
      <c r="A1027" s="190"/>
      <c r="B1027" s="22"/>
      <c r="C1027" s="7"/>
      <c r="D1027" s="16"/>
      <c r="E1027" s="29"/>
      <c r="F1027" s="29"/>
      <c r="BF1027" s="7"/>
    </row>
    <row r="1028" spans="1:58" hidden="1" x14ac:dyDescent="0.3">
      <c r="A1028" s="190"/>
      <c r="B1028" s="22"/>
      <c r="C1028" s="7"/>
      <c r="D1028" s="16"/>
      <c r="E1028" s="29"/>
      <c r="F1028" s="29"/>
      <c r="BF1028" s="7"/>
    </row>
    <row r="1029" spans="1:58" hidden="1" x14ac:dyDescent="0.3">
      <c r="A1029" s="190"/>
      <c r="B1029" s="22"/>
      <c r="C1029" s="7"/>
      <c r="D1029" s="16"/>
      <c r="E1029" s="29"/>
      <c r="F1029" s="29"/>
      <c r="BF1029" s="7"/>
    </row>
    <row r="1030" spans="1:58" hidden="1" x14ac:dyDescent="0.3">
      <c r="A1030" s="190"/>
      <c r="B1030" s="22"/>
      <c r="C1030" s="7"/>
      <c r="D1030" s="16"/>
      <c r="E1030" s="29"/>
      <c r="F1030" s="29"/>
      <c r="BF1030" s="7"/>
    </row>
    <row r="1031" spans="1:58" hidden="1" x14ac:dyDescent="0.3">
      <c r="A1031" s="190"/>
      <c r="B1031" s="22"/>
      <c r="C1031" s="7"/>
      <c r="D1031" s="16"/>
      <c r="E1031" s="29"/>
      <c r="F1031" s="29"/>
      <c r="BF1031" s="7"/>
    </row>
    <row r="1032" spans="1:58" hidden="1" x14ac:dyDescent="0.3">
      <c r="A1032" s="190"/>
      <c r="B1032" s="22"/>
      <c r="C1032" s="7"/>
      <c r="D1032" s="16"/>
      <c r="E1032" s="29"/>
      <c r="F1032" s="29"/>
      <c r="BF1032" s="7"/>
    </row>
    <row r="1033" spans="1:58" hidden="1" x14ac:dyDescent="0.3">
      <c r="A1033" s="190"/>
      <c r="B1033" s="22"/>
      <c r="C1033" s="7"/>
      <c r="D1033" s="16"/>
      <c r="E1033" s="29"/>
      <c r="F1033" s="29"/>
      <c r="BF1033" s="7"/>
    </row>
    <row r="1034" spans="1:58" hidden="1" x14ac:dyDescent="0.3">
      <c r="A1034" s="190"/>
      <c r="B1034" s="22"/>
      <c r="C1034" s="7"/>
      <c r="D1034" s="16"/>
      <c r="E1034" s="29"/>
      <c r="F1034" s="29"/>
      <c r="BF1034" s="7"/>
    </row>
    <row r="1035" spans="1:58" hidden="1" x14ac:dyDescent="0.3">
      <c r="A1035" s="190"/>
      <c r="B1035" s="22"/>
      <c r="C1035" s="7"/>
      <c r="D1035" s="16"/>
      <c r="E1035" s="29"/>
      <c r="F1035" s="29"/>
      <c r="BF1035" s="7"/>
    </row>
    <row r="1036" spans="1:58" hidden="1" x14ac:dyDescent="0.3">
      <c r="A1036" s="190"/>
      <c r="B1036" s="22"/>
      <c r="C1036" s="7"/>
      <c r="D1036" s="16"/>
      <c r="E1036" s="29"/>
      <c r="F1036" s="29"/>
      <c r="BF1036" s="7"/>
    </row>
    <row r="1037" spans="1:58" hidden="1" x14ac:dyDescent="0.3">
      <c r="A1037" s="190"/>
      <c r="B1037" s="22"/>
      <c r="C1037" s="7"/>
      <c r="D1037" s="16"/>
      <c r="E1037" s="29"/>
      <c r="F1037" s="29"/>
      <c r="BF1037" s="7"/>
    </row>
    <row r="1038" spans="1:58" hidden="1" x14ac:dyDescent="0.3">
      <c r="A1038" s="190"/>
      <c r="B1038" s="22"/>
      <c r="C1038" s="7"/>
      <c r="D1038" s="16"/>
      <c r="E1038" s="29"/>
      <c r="F1038" s="29"/>
      <c r="BF1038" s="7"/>
    </row>
    <row r="1039" spans="1:58" hidden="1" x14ac:dyDescent="0.3">
      <c r="A1039" s="190"/>
      <c r="B1039" s="22"/>
      <c r="C1039" s="7"/>
      <c r="D1039" s="16"/>
      <c r="E1039" s="29"/>
      <c r="F1039" s="29"/>
      <c r="BF1039" s="7"/>
    </row>
    <row r="1040" spans="1:58" hidden="1" x14ac:dyDescent="0.3">
      <c r="A1040" s="190"/>
      <c r="B1040" s="22"/>
      <c r="C1040" s="7"/>
      <c r="D1040" s="16"/>
      <c r="E1040" s="29"/>
      <c r="F1040" s="29"/>
      <c r="BF1040" s="7"/>
    </row>
    <row r="1041" spans="1:58" hidden="1" x14ac:dyDescent="0.3">
      <c r="A1041" s="190"/>
      <c r="B1041" s="22"/>
      <c r="C1041" s="7"/>
      <c r="D1041" s="16"/>
      <c r="E1041" s="29"/>
      <c r="F1041" s="29"/>
      <c r="BF1041" s="7"/>
    </row>
    <row r="1042" spans="1:58" hidden="1" x14ac:dyDescent="0.3">
      <c r="A1042" s="190"/>
      <c r="B1042" s="22"/>
      <c r="C1042" s="7"/>
      <c r="D1042" s="16"/>
      <c r="E1042" s="29"/>
      <c r="F1042" s="29"/>
      <c r="BF1042" s="7"/>
    </row>
    <row r="1043" spans="1:58" hidden="1" x14ac:dyDescent="0.3">
      <c r="A1043" s="190"/>
      <c r="B1043" s="22"/>
      <c r="C1043" s="7"/>
      <c r="D1043" s="16"/>
      <c r="E1043" s="29"/>
      <c r="F1043" s="29"/>
      <c r="BF1043" s="7"/>
    </row>
    <row r="1044" spans="1:58" hidden="1" x14ac:dyDescent="0.3">
      <c r="A1044" s="190"/>
      <c r="B1044" s="22"/>
      <c r="C1044" s="7"/>
      <c r="D1044" s="16"/>
      <c r="E1044" s="29"/>
      <c r="F1044" s="29"/>
      <c r="BF1044" s="7"/>
    </row>
    <row r="1045" spans="1:58" hidden="1" x14ac:dyDescent="0.3">
      <c r="A1045" s="190"/>
      <c r="B1045" s="22"/>
      <c r="C1045" s="7"/>
      <c r="D1045" s="16"/>
      <c r="E1045" s="29"/>
      <c r="F1045" s="29"/>
      <c r="BF1045" s="7"/>
    </row>
    <row r="1046" spans="1:58" hidden="1" x14ac:dyDescent="0.3">
      <c r="A1046" s="190"/>
      <c r="B1046" s="22"/>
      <c r="C1046" s="7"/>
      <c r="D1046" s="16"/>
      <c r="E1046" s="29"/>
      <c r="F1046" s="29"/>
      <c r="BF1046" s="7"/>
    </row>
    <row r="1047" spans="1:58" hidden="1" x14ac:dyDescent="0.3">
      <c r="A1047" s="190"/>
      <c r="B1047" s="22"/>
      <c r="C1047" s="7"/>
      <c r="D1047" s="16"/>
      <c r="E1047" s="29"/>
      <c r="F1047" s="29"/>
      <c r="BF1047" s="7"/>
    </row>
    <row r="1048" spans="1:58" hidden="1" x14ac:dyDescent="0.3">
      <c r="A1048" s="190"/>
      <c r="B1048" s="22"/>
      <c r="C1048" s="7"/>
      <c r="D1048" s="16"/>
      <c r="E1048" s="29"/>
      <c r="F1048" s="29"/>
      <c r="BF1048" s="7"/>
    </row>
    <row r="1049" spans="1:58" hidden="1" x14ac:dyDescent="0.3">
      <c r="A1049" s="190"/>
      <c r="B1049" s="22"/>
      <c r="C1049" s="7"/>
      <c r="D1049" s="16"/>
      <c r="E1049" s="29"/>
      <c r="F1049" s="29"/>
      <c r="BF1049" s="7"/>
    </row>
    <row r="1050" spans="1:58" hidden="1" x14ac:dyDescent="0.3">
      <c r="A1050" s="190"/>
      <c r="B1050" s="22"/>
      <c r="C1050" s="7"/>
      <c r="D1050" s="16"/>
      <c r="E1050" s="29"/>
      <c r="F1050" s="29"/>
      <c r="BF1050" s="7"/>
    </row>
    <row r="1051" spans="1:58" hidden="1" x14ac:dyDescent="0.3">
      <c r="A1051" s="190"/>
      <c r="B1051" s="22"/>
      <c r="C1051" s="7"/>
      <c r="D1051" s="16"/>
      <c r="E1051" s="29"/>
      <c r="F1051" s="29"/>
      <c r="BF1051" s="7"/>
    </row>
    <row r="1052" spans="1:58" hidden="1" x14ac:dyDescent="0.3">
      <c r="A1052" s="190"/>
      <c r="B1052" s="22"/>
      <c r="C1052" s="7"/>
      <c r="D1052" s="16"/>
      <c r="E1052" s="29"/>
      <c r="F1052" s="29"/>
      <c r="BF1052" s="7"/>
    </row>
    <row r="1053" spans="1:58" hidden="1" x14ac:dyDescent="0.3">
      <c r="A1053" s="190"/>
      <c r="B1053" s="22"/>
      <c r="C1053" s="7"/>
      <c r="D1053" s="16"/>
      <c r="E1053" s="29"/>
      <c r="F1053" s="29"/>
      <c r="BF1053" s="7"/>
    </row>
    <row r="1054" spans="1:58" hidden="1" x14ac:dyDescent="0.3">
      <c r="A1054" s="190"/>
      <c r="B1054" s="22"/>
      <c r="C1054" s="7"/>
      <c r="D1054" s="16"/>
      <c r="E1054" s="29"/>
      <c r="F1054" s="29"/>
      <c r="BF1054" s="7"/>
    </row>
    <row r="1055" spans="1:58" hidden="1" x14ac:dyDescent="0.3">
      <c r="A1055" s="190"/>
      <c r="B1055" s="22"/>
      <c r="C1055" s="7"/>
      <c r="D1055" s="16"/>
      <c r="E1055" s="29"/>
      <c r="F1055" s="29"/>
      <c r="BF1055" s="7"/>
    </row>
    <row r="1056" spans="1:58" hidden="1" x14ac:dyDescent="0.3">
      <c r="A1056" s="190"/>
      <c r="B1056" s="22"/>
      <c r="C1056" s="7"/>
      <c r="D1056" s="16"/>
      <c r="E1056" s="29"/>
      <c r="F1056" s="29"/>
      <c r="BF1056" s="7"/>
    </row>
    <row r="1057" spans="1:58" hidden="1" x14ac:dyDescent="0.3">
      <c r="A1057" s="190"/>
      <c r="B1057" s="22"/>
      <c r="C1057" s="7"/>
      <c r="D1057" s="16"/>
      <c r="E1057" s="29"/>
      <c r="F1057" s="29"/>
      <c r="BF1057" s="7"/>
    </row>
    <row r="1058" spans="1:58" hidden="1" x14ac:dyDescent="0.3">
      <c r="A1058" s="190"/>
      <c r="B1058" s="22"/>
      <c r="C1058" s="7"/>
      <c r="D1058" s="16"/>
      <c r="E1058" s="29"/>
      <c r="F1058" s="29"/>
      <c r="BF1058" s="7"/>
    </row>
    <row r="1059" spans="1:58" hidden="1" x14ac:dyDescent="0.3">
      <c r="A1059" s="190"/>
      <c r="B1059" s="22"/>
      <c r="C1059" s="7"/>
      <c r="D1059" s="16"/>
      <c r="E1059" s="29"/>
      <c r="F1059" s="29"/>
      <c r="BF1059" s="7"/>
    </row>
    <row r="1060" spans="1:58" hidden="1" x14ac:dyDescent="0.3">
      <c r="A1060" s="190"/>
      <c r="B1060" s="22"/>
      <c r="C1060" s="7"/>
      <c r="D1060" s="16"/>
      <c r="E1060" s="29"/>
      <c r="F1060" s="29"/>
      <c r="BF1060" s="7"/>
    </row>
    <row r="1061" spans="1:58" hidden="1" x14ac:dyDescent="0.3">
      <c r="A1061" s="190"/>
      <c r="B1061" s="22"/>
      <c r="C1061" s="7"/>
      <c r="D1061" s="16"/>
      <c r="E1061" s="29"/>
      <c r="F1061" s="29"/>
      <c r="BF1061" s="7"/>
    </row>
    <row r="1062" spans="1:58" hidden="1" x14ac:dyDescent="0.3">
      <c r="A1062" s="190"/>
      <c r="B1062" s="22"/>
      <c r="C1062" s="7"/>
      <c r="D1062" s="16"/>
      <c r="E1062" s="29"/>
      <c r="F1062" s="29"/>
      <c r="BF1062" s="7"/>
    </row>
    <row r="1063" spans="1:58" hidden="1" x14ac:dyDescent="0.3">
      <c r="A1063" s="190"/>
      <c r="B1063" s="22"/>
      <c r="C1063" s="7"/>
      <c r="D1063" s="16"/>
      <c r="E1063" s="29"/>
      <c r="F1063" s="29"/>
      <c r="BF1063" s="7"/>
    </row>
    <row r="1064" spans="1:58" hidden="1" x14ac:dyDescent="0.3">
      <c r="A1064" s="190"/>
      <c r="B1064" s="22"/>
      <c r="C1064" s="7"/>
      <c r="D1064" s="16"/>
      <c r="E1064" s="29"/>
      <c r="F1064" s="29"/>
      <c r="BF1064" s="7"/>
    </row>
    <row r="1065" spans="1:58" hidden="1" x14ac:dyDescent="0.3">
      <c r="A1065" s="190"/>
      <c r="B1065" s="22"/>
      <c r="C1065" s="7"/>
      <c r="D1065" s="16"/>
      <c r="E1065" s="29"/>
      <c r="F1065" s="29"/>
      <c r="BF1065" s="7"/>
    </row>
    <row r="1066" spans="1:58" hidden="1" x14ac:dyDescent="0.3">
      <c r="A1066" s="190"/>
      <c r="B1066" s="22"/>
      <c r="C1066" s="7"/>
      <c r="D1066" s="16"/>
      <c r="E1066" s="29"/>
      <c r="F1066" s="29"/>
      <c r="BF1066" s="7"/>
    </row>
    <row r="1067" spans="1:58" hidden="1" x14ac:dyDescent="0.3">
      <c r="A1067" s="190"/>
      <c r="B1067" s="22"/>
      <c r="C1067" s="7"/>
      <c r="D1067" s="16"/>
      <c r="E1067" s="29"/>
      <c r="F1067" s="29"/>
      <c r="BF1067" s="7"/>
    </row>
    <row r="1068" spans="1:58" hidden="1" x14ac:dyDescent="0.3">
      <c r="A1068" s="190"/>
      <c r="B1068" s="22"/>
      <c r="C1068" s="7"/>
      <c r="D1068" s="16"/>
      <c r="E1068" s="29"/>
      <c r="F1068" s="29"/>
      <c r="BF1068" s="7"/>
    </row>
    <row r="1069" spans="1:58" hidden="1" x14ac:dyDescent="0.3">
      <c r="A1069" s="190"/>
      <c r="B1069" s="22"/>
      <c r="C1069" s="7"/>
      <c r="D1069" s="16"/>
      <c r="E1069" s="29"/>
      <c r="F1069" s="29"/>
      <c r="BF1069" s="7"/>
    </row>
    <row r="1070" spans="1:58" hidden="1" x14ac:dyDescent="0.3">
      <c r="A1070" s="190"/>
      <c r="B1070" s="22"/>
      <c r="C1070" s="7"/>
      <c r="D1070" s="16"/>
      <c r="E1070" s="29"/>
      <c r="F1070" s="29"/>
      <c r="BF1070" s="7"/>
    </row>
    <row r="1071" spans="1:58" hidden="1" x14ac:dyDescent="0.3">
      <c r="A1071" s="190"/>
      <c r="B1071" s="22"/>
      <c r="C1071" s="7"/>
      <c r="D1071" s="16"/>
      <c r="E1071" s="29"/>
      <c r="F1071" s="29"/>
      <c r="BF1071" s="7"/>
    </row>
    <row r="1072" spans="1:58" hidden="1" x14ac:dyDescent="0.3">
      <c r="A1072" s="190"/>
      <c r="B1072" s="22"/>
      <c r="C1072" s="7"/>
      <c r="D1072" s="16"/>
      <c r="E1072" s="29"/>
      <c r="F1072" s="29"/>
      <c r="BF1072" s="7"/>
    </row>
    <row r="1073" spans="1:58" hidden="1" x14ac:dyDescent="0.3">
      <c r="A1073" s="190"/>
      <c r="B1073" s="22"/>
      <c r="C1073" s="7"/>
      <c r="D1073" s="16"/>
      <c r="E1073" s="29"/>
      <c r="F1073" s="29"/>
      <c r="BF1073" s="7"/>
    </row>
    <row r="1074" spans="1:58" hidden="1" x14ac:dyDescent="0.3">
      <c r="A1074" s="190"/>
      <c r="B1074" s="22"/>
      <c r="C1074" s="7"/>
      <c r="D1074" s="16"/>
      <c r="E1074" s="29"/>
      <c r="F1074" s="29"/>
      <c r="BF1074" s="7"/>
    </row>
    <row r="1075" spans="1:58" hidden="1" x14ac:dyDescent="0.3">
      <c r="A1075" s="190"/>
      <c r="B1075" s="22"/>
      <c r="C1075" s="7"/>
      <c r="D1075" s="16"/>
      <c r="E1075" s="29"/>
      <c r="F1075" s="29"/>
      <c r="BF1075" s="7"/>
    </row>
    <row r="1076" spans="1:58" hidden="1" x14ac:dyDescent="0.3">
      <c r="A1076" s="190"/>
      <c r="B1076" s="22"/>
      <c r="C1076" s="7"/>
      <c r="D1076" s="16"/>
      <c r="E1076" s="29"/>
      <c r="F1076" s="29"/>
      <c r="BF1076" s="7"/>
    </row>
    <row r="1077" spans="1:58" hidden="1" x14ac:dyDescent="0.3">
      <c r="A1077" s="190"/>
      <c r="B1077" s="22"/>
      <c r="C1077" s="7"/>
      <c r="D1077" s="16"/>
      <c r="E1077" s="29"/>
      <c r="F1077" s="29"/>
      <c r="BF1077" s="7"/>
    </row>
    <row r="1078" spans="1:58" hidden="1" x14ac:dyDescent="0.3">
      <c r="A1078" s="190"/>
      <c r="B1078" s="22"/>
      <c r="C1078" s="7"/>
      <c r="D1078" s="16"/>
      <c r="E1078" s="29"/>
      <c r="F1078" s="29"/>
      <c r="BF1078" s="7"/>
    </row>
    <row r="1079" spans="1:58" hidden="1" x14ac:dyDescent="0.3">
      <c r="A1079" s="190"/>
      <c r="B1079" s="22"/>
      <c r="C1079" s="7"/>
      <c r="D1079" s="16"/>
      <c r="E1079" s="29"/>
      <c r="F1079" s="29"/>
      <c r="BF1079" s="7"/>
    </row>
    <row r="1080" spans="1:58" hidden="1" x14ac:dyDescent="0.3">
      <c r="A1080" s="190"/>
      <c r="B1080" s="22"/>
      <c r="C1080" s="7"/>
      <c r="D1080" s="16"/>
      <c r="E1080" s="29"/>
      <c r="F1080" s="29"/>
      <c r="BF1080" s="7"/>
    </row>
    <row r="1081" spans="1:58" hidden="1" x14ac:dyDescent="0.3">
      <c r="A1081" s="190"/>
      <c r="B1081" s="22"/>
      <c r="C1081" s="7"/>
      <c r="D1081" s="16"/>
      <c r="E1081" s="29"/>
      <c r="F1081" s="29"/>
      <c r="BF1081" s="7"/>
    </row>
    <row r="1082" spans="1:58" hidden="1" x14ac:dyDescent="0.3">
      <c r="A1082" s="190"/>
      <c r="B1082" s="22"/>
      <c r="C1082" s="7"/>
      <c r="D1082" s="16"/>
      <c r="E1082" s="29"/>
      <c r="F1082" s="29"/>
      <c r="BF1082" s="7"/>
    </row>
    <row r="1083" spans="1:58" hidden="1" x14ac:dyDescent="0.3">
      <c r="A1083" s="190"/>
      <c r="B1083" s="22"/>
      <c r="C1083" s="7"/>
      <c r="D1083" s="16"/>
      <c r="E1083" s="29"/>
      <c r="F1083" s="29"/>
      <c r="BF1083" s="7"/>
    </row>
    <row r="1084" spans="1:58" hidden="1" x14ac:dyDescent="0.3">
      <c r="A1084" s="190"/>
      <c r="B1084" s="22"/>
      <c r="C1084" s="7"/>
      <c r="D1084" s="16"/>
      <c r="E1084" s="29"/>
      <c r="F1084" s="29"/>
      <c r="BF1084" s="7"/>
    </row>
    <row r="1085" spans="1:58" hidden="1" x14ac:dyDescent="0.3">
      <c r="A1085" s="190"/>
      <c r="B1085" s="22"/>
      <c r="C1085" s="7"/>
      <c r="D1085" s="16"/>
      <c r="E1085" s="29"/>
      <c r="F1085" s="29"/>
      <c r="BF1085" s="7"/>
    </row>
    <row r="1086" spans="1:58" hidden="1" x14ac:dyDescent="0.3">
      <c r="A1086" s="190"/>
      <c r="B1086" s="22"/>
      <c r="C1086" s="7"/>
      <c r="D1086" s="16"/>
      <c r="E1086" s="29"/>
      <c r="F1086" s="29"/>
      <c r="BF1086" s="7"/>
    </row>
    <row r="1087" spans="1:58" hidden="1" x14ac:dyDescent="0.3">
      <c r="A1087" s="190"/>
      <c r="B1087" s="22"/>
      <c r="C1087" s="7"/>
      <c r="D1087" s="16"/>
      <c r="E1087" s="29"/>
      <c r="F1087" s="29"/>
      <c r="BF1087" s="7"/>
    </row>
    <row r="1088" spans="1:58" hidden="1" x14ac:dyDescent="0.3">
      <c r="A1088" s="190"/>
      <c r="B1088" s="22"/>
      <c r="C1088" s="7"/>
      <c r="D1088" s="16"/>
      <c r="E1088" s="29"/>
      <c r="F1088" s="29"/>
      <c r="BF1088" s="7"/>
    </row>
    <row r="1089" spans="1:58" hidden="1" x14ac:dyDescent="0.3">
      <c r="A1089" s="190"/>
      <c r="B1089" s="22"/>
      <c r="C1089" s="7"/>
      <c r="D1089" s="16"/>
      <c r="E1089" s="29"/>
      <c r="F1089" s="29"/>
      <c r="BF1089" s="7"/>
    </row>
    <row r="1090" spans="1:58" hidden="1" x14ac:dyDescent="0.3">
      <c r="A1090" s="190"/>
      <c r="B1090" s="22"/>
      <c r="C1090" s="7"/>
      <c r="D1090" s="16"/>
      <c r="E1090" s="29"/>
      <c r="F1090" s="29"/>
      <c r="BF1090" s="7"/>
    </row>
    <row r="1091" spans="1:58" hidden="1" x14ac:dyDescent="0.3">
      <c r="A1091" s="190"/>
      <c r="B1091" s="22"/>
      <c r="C1091" s="7"/>
      <c r="D1091" s="16"/>
      <c r="E1091" s="29"/>
      <c r="F1091" s="29"/>
      <c r="BF1091" s="7"/>
    </row>
    <row r="1092" spans="1:58" hidden="1" x14ac:dyDescent="0.3">
      <c r="A1092" s="190"/>
      <c r="B1092" s="22"/>
      <c r="C1092" s="7"/>
      <c r="D1092" s="16"/>
      <c r="E1092" s="29"/>
      <c r="F1092" s="29"/>
      <c r="BF1092" s="7"/>
    </row>
    <row r="1093" spans="1:58" hidden="1" x14ac:dyDescent="0.3">
      <c r="A1093" s="190"/>
      <c r="B1093" s="22"/>
      <c r="C1093" s="7"/>
      <c r="D1093" s="16"/>
      <c r="E1093" s="29"/>
      <c r="F1093" s="29"/>
      <c r="BF1093" s="7"/>
    </row>
    <row r="1094" spans="1:58" hidden="1" x14ac:dyDescent="0.3">
      <c r="A1094" s="190"/>
      <c r="B1094" s="22"/>
      <c r="C1094" s="7"/>
      <c r="D1094" s="16"/>
      <c r="E1094" s="29"/>
      <c r="F1094" s="29"/>
      <c r="BF1094" s="7"/>
    </row>
    <row r="1095" spans="1:58" hidden="1" x14ac:dyDescent="0.3">
      <c r="A1095" s="190"/>
      <c r="B1095" s="22"/>
      <c r="C1095" s="7"/>
      <c r="D1095" s="16"/>
      <c r="E1095" s="29"/>
      <c r="F1095" s="29"/>
      <c r="BF1095" s="7"/>
    </row>
    <row r="1096" spans="1:58" hidden="1" x14ac:dyDescent="0.3">
      <c r="A1096" s="190"/>
      <c r="B1096" s="22"/>
      <c r="C1096" s="7"/>
      <c r="D1096" s="16"/>
      <c r="E1096" s="29"/>
      <c r="F1096" s="29"/>
      <c r="BF1096" s="7"/>
    </row>
    <row r="1097" spans="1:58" hidden="1" x14ac:dyDescent="0.3">
      <c r="A1097" s="190"/>
      <c r="B1097" s="22"/>
      <c r="C1097" s="7"/>
      <c r="D1097" s="16"/>
      <c r="E1097" s="29"/>
      <c r="F1097" s="29"/>
      <c r="BF1097" s="7"/>
    </row>
    <row r="1098" spans="1:58" hidden="1" x14ac:dyDescent="0.3">
      <c r="A1098" s="190"/>
      <c r="B1098" s="22"/>
      <c r="C1098" s="7"/>
      <c r="D1098" s="16"/>
      <c r="E1098" s="29"/>
      <c r="F1098" s="29"/>
      <c r="BF1098" s="7"/>
    </row>
    <row r="1099" spans="1:58" hidden="1" x14ac:dyDescent="0.3">
      <c r="A1099" s="190"/>
      <c r="B1099" s="22"/>
      <c r="C1099" s="7"/>
      <c r="D1099" s="16"/>
      <c r="E1099" s="29"/>
      <c r="F1099" s="29"/>
      <c r="BF1099" s="7"/>
    </row>
    <row r="1100" spans="1:58" hidden="1" x14ac:dyDescent="0.3">
      <c r="A1100" s="190"/>
      <c r="B1100" s="22"/>
      <c r="C1100" s="7"/>
      <c r="D1100" s="16"/>
      <c r="E1100" s="29"/>
      <c r="F1100" s="29"/>
      <c r="BF1100" s="7"/>
    </row>
    <row r="1101" spans="1:58" hidden="1" x14ac:dyDescent="0.3">
      <c r="A1101" s="190"/>
      <c r="B1101" s="22"/>
      <c r="C1101" s="7"/>
      <c r="D1101" s="16"/>
      <c r="E1101" s="29"/>
      <c r="F1101" s="29"/>
      <c r="BF1101" s="7"/>
    </row>
    <row r="1102" spans="1:58" hidden="1" x14ac:dyDescent="0.3">
      <c r="A1102" s="190"/>
      <c r="B1102" s="22"/>
      <c r="C1102" s="7"/>
      <c r="D1102" s="16"/>
      <c r="E1102" s="29"/>
      <c r="F1102" s="29"/>
      <c r="BF1102" s="7"/>
    </row>
    <row r="1103" spans="1:58" hidden="1" x14ac:dyDescent="0.3">
      <c r="A1103" s="190"/>
      <c r="B1103" s="22"/>
      <c r="C1103" s="7"/>
      <c r="D1103" s="16"/>
      <c r="E1103" s="29"/>
      <c r="F1103" s="29"/>
      <c r="BF1103" s="7"/>
    </row>
    <row r="1104" spans="1:58" hidden="1" x14ac:dyDescent="0.3">
      <c r="A1104" s="190"/>
      <c r="B1104" s="22"/>
      <c r="C1104" s="7"/>
      <c r="D1104" s="16"/>
      <c r="E1104" s="29"/>
      <c r="F1104" s="29"/>
      <c r="BF1104" s="7"/>
    </row>
    <row r="1105" spans="1:58" hidden="1" x14ac:dyDescent="0.3">
      <c r="A1105" s="190"/>
      <c r="B1105" s="22"/>
      <c r="C1105" s="7"/>
      <c r="D1105" s="16"/>
      <c r="E1105" s="29"/>
      <c r="F1105" s="29"/>
      <c r="BF1105" s="7"/>
    </row>
    <row r="1106" spans="1:58" hidden="1" x14ac:dyDescent="0.3">
      <c r="A1106" s="190"/>
      <c r="B1106" s="22"/>
      <c r="C1106" s="7"/>
      <c r="D1106" s="16"/>
      <c r="E1106" s="29"/>
      <c r="F1106" s="29"/>
      <c r="BF1106" s="7"/>
    </row>
    <row r="1107" spans="1:58" hidden="1" x14ac:dyDescent="0.3">
      <c r="A1107" s="190"/>
      <c r="B1107" s="22"/>
      <c r="C1107" s="7"/>
      <c r="D1107" s="16"/>
      <c r="E1107" s="29"/>
      <c r="F1107" s="29"/>
      <c r="BF1107" s="7"/>
    </row>
    <row r="1108" spans="1:58" hidden="1" x14ac:dyDescent="0.3">
      <c r="A1108" s="190"/>
      <c r="B1108" s="22"/>
      <c r="C1108" s="7"/>
      <c r="D1108" s="16"/>
      <c r="E1108" s="29"/>
      <c r="F1108" s="29"/>
      <c r="BF1108" s="7"/>
    </row>
    <row r="1109" spans="1:58" hidden="1" x14ac:dyDescent="0.3">
      <c r="A1109" s="190"/>
      <c r="B1109" s="22"/>
      <c r="C1109" s="7"/>
      <c r="D1109" s="16"/>
      <c r="E1109" s="29"/>
      <c r="F1109" s="29"/>
      <c r="BF1109" s="7"/>
    </row>
    <row r="1110" spans="1:58" hidden="1" x14ac:dyDescent="0.3">
      <c r="A1110" s="190"/>
      <c r="B1110" s="22"/>
      <c r="C1110" s="7"/>
      <c r="D1110" s="16"/>
      <c r="E1110" s="29"/>
      <c r="F1110" s="29"/>
      <c r="BF1110" s="7"/>
    </row>
    <row r="1111" spans="1:58" hidden="1" x14ac:dyDescent="0.3">
      <c r="A1111" s="190"/>
      <c r="B1111" s="22"/>
      <c r="C1111" s="7"/>
      <c r="D1111" s="16"/>
      <c r="E1111" s="29"/>
      <c r="F1111" s="29"/>
      <c r="BF1111" s="7"/>
    </row>
    <row r="1112" spans="1:58" hidden="1" x14ac:dyDescent="0.3">
      <c r="A1112" s="190"/>
      <c r="B1112" s="22"/>
      <c r="C1112" s="7"/>
      <c r="D1112" s="16"/>
      <c r="E1112" s="29"/>
      <c r="F1112" s="29"/>
      <c r="BF1112" s="7"/>
    </row>
    <row r="1113" spans="1:58" hidden="1" x14ac:dyDescent="0.3">
      <c r="A1113" s="190"/>
      <c r="B1113" s="22"/>
      <c r="C1113" s="7"/>
      <c r="D1113" s="16"/>
      <c r="E1113" s="29"/>
      <c r="F1113" s="29"/>
      <c r="BF1113" s="7"/>
    </row>
    <row r="1114" spans="1:58" hidden="1" x14ac:dyDescent="0.3">
      <c r="A1114" s="190"/>
      <c r="B1114" s="22"/>
      <c r="C1114" s="7"/>
      <c r="D1114" s="16"/>
      <c r="E1114" s="29"/>
      <c r="F1114" s="29"/>
      <c r="BF1114" s="7"/>
    </row>
    <row r="1115" spans="1:58" hidden="1" x14ac:dyDescent="0.3">
      <c r="A1115" s="190"/>
      <c r="B1115" s="22"/>
      <c r="C1115" s="7"/>
      <c r="D1115" s="16"/>
      <c r="E1115" s="29"/>
      <c r="F1115" s="29"/>
      <c r="BF1115" s="7"/>
    </row>
    <row r="1116" spans="1:58" hidden="1" x14ac:dyDescent="0.3">
      <c r="A1116" s="190"/>
      <c r="B1116" s="22"/>
      <c r="C1116" s="7"/>
      <c r="D1116" s="16"/>
      <c r="E1116" s="29"/>
      <c r="F1116" s="29"/>
      <c r="BF1116" s="7"/>
    </row>
    <row r="1117" spans="1:58" hidden="1" x14ac:dyDescent="0.3">
      <c r="A1117" s="190"/>
      <c r="B1117" s="22"/>
      <c r="C1117" s="7"/>
      <c r="D1117" s="16"/>
      <c r="E1117" s="29"/>
      <c r="F1117" s="29"/>
      <c r="BF1117" s="7"/>
    </row>
    <row r="1118" spans="1:58" hidden="1" x14ac:dyDescent="0.3">
      <c r="A1118" s="190"/>
      <c r="B1118" s="22"/>
      <c r="C1118" s="7"/>
      <c r="D1118" s="16"/>
      <c r="E1118" s="29"/>
      <c r="F1118" s="29"/>
      <c r="BF1118" s="7"/>
    </row>
    <row r="1119" spans="1:58" hidden="1" x14ac:dyDescent="0.3">
      <c r="A1119" s="190"/>
      <c r="B1119" s="22"/>
      <c r="C1119" s="7"/>
      <c r="D1119" s="16"/>
      <c r="E1119" s="29"/>
      <c r="F1119" s="29"/>
      <c r="BF1119" s="7"/>
    </row>
    <row r="1120" spans="1:58" hidden="1" x14ac:dyDescent="0.3">
      <c r="A1120" s="190"/>
      <c r="B1120" s="22"/>
      <c r="C1120" s="7"/>
      <c r="D1120" s="16"/>
      <c r="E1120" s="29"/>
      <c r="F1120" s="29"/>
      <c r="BF1120" s="7"/>
    </row>
    <row r="1121" spans="1:58" hidden="1" x14ac:dyDescent="0.3">
      <c r="A1121" s="190"/>
      <c r="B1121" s="22"/>
      <c r="C1121" s="7"/>
      <c r="D1121" s="16"/>
      <c r="E1121" s="29"/>
      <c r="F1121" s="29"/>
      <c r="BF1121" s="7"/>
    </row>
    <row r="1122" spans="1:58" x14ac:dyDescent="0.3"/>
    <row r="1123" spans="1:58" x14ac:dyDescent="0.3"/>
    <row r="1124" spans="1:58" x14ac:dyDescent="0.3"/>
    <row r="1125" spans="1:58" x14ac:dyDescent="0.3"/>
    <row r="1126" spans="1:58" x14ac:dyDescent="0.3"/>
    <row r="1127" spans="1:58" x14ac:dyDescent="0.3"/>
    <row r="1128" spans="1:58" x14ac:dyDescent="0.3"/>
    <row r="1129" spans="1:58" x14ac:dyDescent="0.3"/>
    <row r="1130" spans="1:58" x14ac:dyDescent="0.3"/>
    <row r="1131" spans="1:58" x14ac:dyDescent="0.3"/>
    <row r="1132" spans="1:58" x14ac:dyDescent="0.3"/>
    <row r="1133" spans="1:58" x14ac:dyDescent="0.3"/>
    <row r="1134" spans="1:58" x14ac:dyDescent="0.3"/>
    <row r="1135" spans="1:58" x14ac:dyDescent="0.3"/>
    <row r="1136" spans="1:58" x14ac:dyDescent="0.3"/>
    <row r="1137" x14ac:dyDescent="0.3"/>
    <row r="1138" x14ac:dyDescent="0.3"/>
    <row r="1139" x14ac:dyDescent="0.3"/>
    <row r="1140" x14ac:dyDescent="0.3"/>
    <row r="1141" x14ac:dyDescent="0.3"/>
    <row r="1142" x14ac:dyDescent="0.3"/>
    <row r="1143" x14ac:dyDescent="0.3"/>
    <row r="1144" x14ac:dyDescent="0.3"/>
    <row r="1145" x14ac:dyDescent="0.3"/>
    <row r="1146" x14ac:dyDescent="0.3"/>
  </sheetData>
  <sheetProtection password="EF49" sheet="1" formatCells="0" formatColumns="0" formatRows="0" insertColumns="0" insertRows="0" autoFilter="0" pivotTables="0"/>
  <mergeCells count="5">
    <mergeCell ref="B77:K77"/>
    <mergeCell ref="B73:J73"/>
    <mergeCell ref="B74:J74"/>
    <mergeCell ref="B75:J75"/>
    <mergeCell ref="B76:J76"/>
  </mergeCells>
  <hyperlinks>
    <hyperlink ref="B75:J75" r:id="rId1" display="https://www.solidcore-resources.com/en/about/corporate-governance/board-of-directors/"/>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197"/>
  <sheetViews>
    <sheetView zoomScaleNormal="100" workbookViewId="0">
      <pane xSplit="4" ySplit="3" topLeftCell="E4" activePane="bottomRight" state="frozen"/>
      <selection activeCell="B11" sqref="B11"/>
      <selection pane="topRight" activeCell="B11" sqref="B11"/>
      <selection pane="bottomLeft" activeCell="B11" sqref="B11"/>
      <selection pane="bottomRight"/>
    </sheetView>
  </sheetViews>
  <sheetFormatPr defaultColWidth="0" defaultRowHeight="14.4" zeroHeight="1" x14ac:dyDescent="0.3"/>
  <cols>
    <col min="1" max="1" width="2.88671875" style="192" customWidth="1"/>
    <col min="2" max="2" width="39.109375" style="32" customWidth="1"/>
    <col min="3" max="3" width="43.33203125" style="32" customWidth="1"/>
    <col min="4" max="4" width="12.109375" style="175" customWidth="1"/>
    <col min="5" max="5" width="17" style="133" customWidth="1"/>
    <col min="6" max="8" width="17" style="32" customWidth="1"/>
    <col min="9" max="17" width="9.109375" style="18" customWidth="1"/>
    <col min="18" max="18" width="9.5546875" style="18" bestFit="1" customWidth="1"/>
    <col min="19" max="48" width="9.109375" style="18" customWidth="1"/>
    <col min="49" max="68" width="0" style="32" hidden="1" customWidth="1"/>
  </cols>
  <sheetData>
    <row r="1" spans="1:68" x14ac:dyDescent="0.3">
      <c r="A1" s="189" t="s">
        <v>962</v>
      </c>
      <c r="B1" s="193">
        <v>2</v>
      </c>
      <c r="C1" s="193">
        <v>3</v>
      </c>
      <c r="D1" s="193">
        <v>4</v>
      </c>
      <c r="E1" s="365">
        <v>5</v>
      </c>
      <c r="F1" s="193">
        <v>6</v>
      </c>
      <c r="G1" s="193">
        <v>7</v>
      </c>
      <c r="H1" s="193">
        <v>8</v>
      </c>
      <c r="I1" s="193">
        <v>11</v>
      </c>
      <c r="J1" s="194">
        <v>12</v>
      </c>
      <c r="K1" s="194">
        <v>13</v>
      </c>
      <c r="L1" s="194">
        <v>14</v>
      </c>
      <c r="AW1" s="4"/>
    </row>
    <row r="2" spans="1:68" ht="22.8" x14ac:dyDescent="0.3">
      <c r="A2" s="190" t="s">
        <v>958</v>
      </c>
      <c r="B2" s="5" t="str">
        <f>IF(Content!$D$6=1,VLOOKUP('Site level'!$A2,TranslationData!$A:$AB,'Site level'!B$1,FALSE),VLOOKUP('Site level'!$A2,TranslationData!$A:$AB,'Site level'!B$1+14,FALSE))</f>
        <v>Site level data 2024¹</v>
      </c>
      <c r="C2" s="6"/>
      <c r="D2" s="173"/>
      <c r="E2" s="366"/>
      <c r="F2" s="4"/>
      <c r="G2" s="4"/>
      <c r="H2" s="4"/>
      <c r="AW2" s="4"/>
    </row>
    <row r="3" spans="1:68" s="59" customFormat="1" ht="21" thickBot="1" x14ac:dyDescent="0.35">
      <c r="A3" s="224" t="s">
        <v>960</v>
      </c>
      <c r="B3" s="56"/>
      <c r="C3" s="56"/>
      <c r="D3" s="57" t="str">
        <f>IF(Content!$D$6=1,VLOOKUP('Site level'!$A3,TranslationData!$A:$AB,'Site level'!D$1,FALSE),VLOOKUP('Site level'!$A3,TranslationData!$A:$AB,'Site level'!D$1+14,FALSE))</f>
        <v>Units</v>
      </c>
      <c r="E3" s="418" t="str">
        <f>IF(Content!$D$6=1,VLOOKUP('Site level'!$A3,TranslationData!$A:$AB,'Site level'!E$1,FALSE),VLOOKUP('Site level'!$A3,TranslationData!$A:$AB,'Site level'!E$1+14,FALSE))</f>
        <v>Solidcore's assets, incuding:</v>
      </c>
      <c r="F3" s="368" t="str">
        <f>IF(Content!$D$6=1,VLOOKUP('Site level'!$A3,TranslationData!$A:$AB,'Site level'!F$1,FALSE),VLOOKUP('Site level'!$A3,TranslationData!$A:$AB,'Site level'!F$1+14,FALSE))</f>
        <v>Kyzyl</v>
      </c>
      <c r="G3" s="368" t="str">
        <f>IF(Content!$D$6=1,VLOOKUP('Site level'!$A3,TranslationData!$A:$AB,'Site level'!G$1,FALSE),VLOOKUP('Site level'!$A3,TranslationData!$A:$AB,'Site level'!G$1+14,FALSE))</f>
        <v>Varvara</v>
      </c>
      <c r="H3" s="368" t="str">
        <f>IF(Content!$D$6=1,VLOOKUP('Site level'!$A3,TranslationData!$A:$AB,'Site level'!H$1,FALSE),VLOOKUP('Site level'!$A3,TranslationData!$A:$AB,'Site level'!H$1+14,FALSE))</f>
        <v>Komar mine (part of Varvara hub)</v>
      </c>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56"/>
      <c r="AX3" s="58"/>
      <c r="AY3" s="58"/>
      <c r="AZ3" s="58"/>
      <c r="BA3" s="58"/>
      <c r="BB3" s="58"/>
      <c r="BC3" s="58"/>
      <c r="BD3" s="58"/>
      <c r="BE3" s="58"/>
      <c r="BF3" s="58"/>
      <c r="BG3" s="58"/>
      <c r="BH3" s="58"/>
      <c r="BI3" s="58"/>
      <c r="BJ3" s="58"/>
      <c r="BK3" s="58"/>
      <c r="BL3" s="58"/>
      <c r="BM3" s="58"/>
      <c r="BN3" s="58"/>
      <c r="BO3" s="58"/>
      <c r="BP3" s="58"/>
    </row>
    <row r="4" spans="1:68" s="63" customFormat="1" ht="11.25" customHeight="1" thickTop="1" x14ac:dyDescent="0.3">
      <c r="A4" s="224"/>
      <c r="B4" s="60"/>
      <c r="C4" s="60"/>
      <c r="D4" s="174"/>
      <c r="E4" s="367"/>
      <c r="F4" s="61"/>
      <c r="G4" s="61"/>
      <c r="H4" s="61"/>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60"/>
      <c r="AX4" s="62"/>
      <c r="AY4" s="62"/>
      <c r="AZ4" s="62"/>
      <c r="BA4" s="62"/>
      <c r="BB4" s="62"/>
      <c r="BC4" s="62"/>
      <c r="BD4" s="62"/>
      <c r="BE4" s="62"/>
      <c r="BF4" s="62"/>
      <c r="BG4" s="62"/>
      <c r="BH4" s="62"/>
      <c r="BI4" s="62"/>
      <c r="BJ4" s="62"/>
      <c r="BK4" s="62"/>
      <c r="BL4" s="62"/>
      <c r="BM4" s="62"/>
      <c r="BN4" s="62"/>
      <c r="BO4" s="62"/>
      <c r="BP4" s="62"/>
    </row>
    <row r="5" spans="1:68" ht="24.9" customHeight="1" x14ac:dyDescent="0.3">
      <c r="A5" s="190" t="s">
        <v>340</v>
      </c>
      <c r="B5" s="130" t="str">
        <f>IF(Content!$D$6=1,VLOOKUP('Site level'!$A5,TranslationData!$A:$AB,'Site level'!B$1,FALSE),VLOOKUP('Site level'!$A5,TranslationData!$A:$AB,'Site level'!B$1+14,FALSE))</f>
        <v>Solidcore employee safety in 2024: site level</v>
      </c>
      <c r="C5" s="131"/>
      <c r="D5" s="33"/>
      <c r="E5" s="338"/>
      <c r="F5" s="28"/>
      <c r="G5" s="444" t="s">
        <v>2036</v>
      </c>
      <c r="H5" s="444"/>
      <c r="AW5" s="7"/>
    </row>
    <row r="6" spans="1:68" ht="11.25" customHeight="1" x14ac:dyDescent="0.3">
      <c r="A6" s="190" t="s">
        <v>342</v>
      </c>
      <c r="B6" s="129" t="str">
        <f>IF(Content!$D$6=1,VLOOKUP('Site level'!$A6,TranslationData!$A:$AB,'Site level'!B$1,FALSE),VLOOKUP('Site level'!$A6,TranslationData!$A:$AB,'Site level'!B$1+14,FALSE))</f>
        <v>LTIFR²</v>
      </c>
      <c r="C6" s="129"/>
      <c r="D6" s="115" t="str">
        <f>IF(Content!$D$6=1,VLOOKUP('Site level'!$A6,TranslationData!$A:$AB,'Site level'!D$1,FALSE),VLOOKUP('Site level'!$A6,TranslationData!$A:$AB,'Site level'!D$1+14,FALSE))</f>
        <v>rate</v>
      </c>
      <c r="E6" s="378">
        <f>VLOOKUP('Site level'!$A6,TranslationData!$A:$AB,'Site level'!E$1,FALSE)</f>
        <v>0</v>
      </c>
      <c r="F6" s="115">
        <f>VLOOKUP('Site level'!$A6,TranslationData!$A:$AB,'Site level'!F$1,FALSE)</f>
        <v>0</v>
      </c>
      <c r="G6" s="115">
        <f>VLOOKUP('Site level'!$A6,TranslationData!$A:$AB,'Site level'!G$1,FALSE)</f>
        <v>0</v>
      </c>
      <c r="H6" s="115">
        <f>VLOOKUP('Site level'!$A6,TranslationData!$A:$AB,'Site level'!H$1,FALSE)</f>
        <v>0</v>
      </c>
      <c r="AW6" s="7"/>
    </row>
    <row r="7" spans="1:68" ht="11.25" customHeight="1" x14ac:dyDescent="0.3">
      <c r="A7" s="190" t="s">
        <v>343</v>
      </c>
      <c r="B7" s="129" t="str">
        <f>IF(Content!$D$6=1,VLOOKUP('Site level'!$A7,TranslationData!$A:$AB,'Site level'!B$1,FALSE),VLOOKUP('Site level'!$A7,TranslationData!$A:$AB,'Site level'!B$1+14,FALSE))</f>
        <v>Fatalities</v>
      </c>
      <c r="C7" s="129"/>
      <c r="D7" s="115" t="str">
        <f>IF(Content!$D$6=1,VLOOKUP('Site level'!$A7,TranslationData!$A:$AB,'Site level'!D$1,FALSE),VLOOKUP('Site level'!$A7,TranslationData!$A:$AB,'Site level'!D$1+14,FALSE))</f>
        <v>number</v>
      </c>
      <c r="E7" s="378">
        <f>VLOOKUP('Site level'!$A7,TranslationData!$A:$AB,'Site level'!E$1,FALSE)</f>
        <v>0</v>
      </c>
      <c r="F7" s="115">
        <f>VLOOKUP('Site level'!$A7,TranslationData!$A:$AB,'Site level'!F$1,FALSE)</f>
        <v>0</v>
      </c>
      <c r="G7" s="115">
        <f>VLOOKUP('Site level'!$A7,TranslationData!$A:$AB,'Site level'!G$1,FALSE)</f>
        <v>0</v>
      </c>
      <c r="H7" s="115">
        <f>VLOOKUP('Site level'!$A7,TranslationData!$A:$AB,'Site level'!H$1,FALSE)</f>
        <v>0</v>
      </c>
      <c r="AW7" s="7"/>
    </row>
    <row r="8" spans="1:68" ht="11.25" customHeight="1" x14ac:dyDescent="0.3">
      <c r="A8" s="190" t="s">
        <v>344</v>
      </c>
      <c r="B8" s="129" t="str">
        <f>IF(Content!$D$6=1,VLOOKUP('Site level'!$A8,TranslationData!$A:$AB,'Site level'!B$1,FALSE),VLOOKUP('Site level'!$A8,TranslationData!$A:$AB,'Site level'!B$1+14,FALSE))</f>
        <v>Severe injuries</v>
      </c>
      <c r="C8" s="129"/>
      <c r="D8" s="115" t="str">
        <f>IF(Content!$D$6=1,VLOOKUP('Site level'!$A8,TranslationData!$A:$AB,'Site level'!D$1,FALSE),VLOOKUP('Site level'!$A8,TranslationData!$A:$AB,'Site level'!D$1+14,FALSE))</f>
        <v>number</v>
      </c>
      <c r="E8" s="378">
        <f>VLOOKUP('Site level'!$A8,TranslationData!$A:$AB,'Site level'!E$1,FALSE)</f>
        <v>0</v>
      </c>
      <c r="F8" s="115">
        <f>VLOOKUP('Site level'!$A8,TranslationData!$A:$AB,'Site level'!F$1,FALSE)</f>
        <v>0</v>
      </c>
      <c r="G8" s="115">
        <f>VLOOKUP('Site level'!$A8,TranslationData!$A:$AB,'Site level'!G$1,FALSE)</f>
        <v>0</v>
      </c>
      <c r="H8" s="115">
        <f>VLOOKUP('Site level'!$A8,TranslationData!$A:$AB,'Site level'!H$1,FALSE)</f>
        <v>0</v>
      </c>
      <c r="AW8" s="7"/>
    </row>
    <row r="9" spans="1:68" ht="11.25" customHeight="1" x14ac:dyDescent="0.3">
      <c r="A9" s="190" t="s">
        <v>345</v>
      </c>
      <c r="B9" s="129" t="str">
        <f>IF(Content!$D$6=1,VLOOKUP('Site level'!$A9,TranslationData!$A:$AB,'Site level'!B$1,FALSE),VLOOKUP('Site level'!$A9,TranslationData!$A:$AB,'Site level'!B$1+14,FALSE))</f>
        <v>Minor injuries</v>
      </c>
      <c r="C9" s="129"/>
      <c r="D9" s="115" t="str">
        <f>IF(Content!$D$6=1,VLOOKUP('Site level'!$A9,TranslationData!$A:$AB,'Site level'!D$1,FALSE),VLOOKUP('Site level'!$A9,TranslationData!$A:$AB,'Site level'!D$1+14,FALSE))</f>
        <v>number</v>
      </c>
      <c r="E9" s="378">
        <f>VLOOKUP('Site level'!$A9,TranslationData!$A:$AB,'Site level'!E$1,FALSE)</f>
        <v>0</v>
      </c>
      <c r="F9" s="115">
        <f>VLOOKUP('Site level'!$A9,TranslationData!$A:$AB,'Site level'!F$1,FALSE)</f>
        <v>0</v>
      </c>
      <c r="G9" s="115">
        <f>VLOOKUP('Site level'!$A9,TranslationData!$A:$AB,'Site level'!G$1,FALSE)</f>
        <v>0</v>
      </c>
      <c r="H9" s="115">
        <f>VLOOKUP('Site level'!$A9,TranslationData!$A:$AB,'Site level'!H$1,FALSE)</f>
        <v>0</v>
      </c>
      <c r="AW9" s="7"/>
    </row>
    <row r="10" spans="1:68" s="124" customFormat="1" ht="11.25" customHeight="1" x14ac:dyDescent="0.3">
      <c r="A10" s="190" t="s">
        <v>346</v>
      </c>
      <c r="B10" s="141" t="str">
        <f>IF(Content!$D$6=1,VLOOKUP('Site level'!$A10,TranslationData!$A:$AB,'Site level'!B$1,FALSE),VLOOKUP('Site level'!$A10,TranslationData!$A:$AB,'Site level'!B$1+14,FALSE))</f>
        <v>Days off work following accidents</v>
      </c>
      <c r="C10" s="141"/>
      <c r="D10" s="115" t="str">
        <f>IF(Content!$D$6=1,VLOOKUP('Site level'!$A10,TranslationData!$A:$AB,'Site level'!D$1,FALSE),VLOOKUP('Site level'!$A10,TranslationData!$A:$AB,'Site level'!D$1+14,FALSE))</f>
        <v>number</v>
      </c>
      <c r="E10" s="378">
        <f>VLOOKUP('Site level'!$A10,TranslationData!$A:$AB,'Site level'!E$1,FALSE)</f>
        <v>0</v>
      </c>
      <c r="F10" s="115">
        <f>VLOOKUP('Site level'!$A10,TranslationData!$A:$AB,'Site level'!F$1,FALSE)</f>
        <v>0</v>
      </c>
      <c r="G10" s="115">
        <f>VLOOKUP('Site level'!$A10,TranslationData!$A:$AB,'Site level'!G$1,FALSE)</f>
        <v>0</v>
      </c>
      <c r="H10" s="115">
        <f>VLOOKUP('Site level'!$A10,TranslationData!$A:$AB,'Site level'!H$1,FALSE)</f>
        <v>0</v>
      </c>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25"/>
      <c r="AX10" s="132"/>
      <c r="AY10" s="132"/>
      <c r="AZ10" s="132"/>
      <c r="BA10" s="132"/>
      <c r="BB10" s="132"/>
      <c r="BC10" s="132"/>
      <c r="BD10" s="132"/>
      <c r="BE10" s="132"/>
      <c r="BF10" s="132"/>
      <c r="BG10" s="132"/>
      <c r="BH10" s="132"/>
      <c r="BI10" s="132"/>
      <c r="BJ10" s="132"/>
      <c r="BK10" s="132"/>
      <c r="BL10" s="132"/>
      <c r="BM10" s="132"/>
      <c r="BN10" s="132"/>
      <c r="BO10" s="132"/>
      <c r="BP10" s="132"/>
    </row>
    <row r="11" spans="1:68" s="124" customFormat="1" ht="11.25" customHeight="1" x14ac:dyDescent="0.3">
      <c r="A11" s="190" t="s">
        <v>347</v>
      </c>
      <c r="B11" s="141" t="str">
        <f>IF(Content!$D$6=1,VLOOKUP('Site level'!$A11,TranslationData!$A:$AB,'Site level'!B$1,FALSE),VLOOKUP('Site level'!$A11,TranslationData!$A:$AB,'Site level'!B$1+14,FALSE))</f>
        <v>Near-misses³</v>
      </c>
      <c r="C11" s="141"/>
      <c r="D11" s="115" t="str">
        <f>IF(Content!$D$6=1,VLOOKUP('Site level'!$A11,TranslationData!$A:$AB,'Site level'!D$1,FALSE),VLOOKUP('Site level'!$A11,TranslationData!$A:$AB,'Site level'!D$1+14,FALSE))</f>
        <v>number</v>
      </c>
      <c r="E11" s="378">
        <f>VLOOKUP('Site level'!$A11,TranslationData!$A:$AB,'Site level'!E$1,FALSE)</f>
        <v>605</v>
      </c>
      <c r="F11" s="115">
        <f>VLOOKUP('Site level'!$A11,TranslationData!$A:$AB,'Site level'!F$1,FALSE)</f>
        <v>226</v>
      </c>
      <c r="G11" s="115">
        <f>VLOOKUP('Site level'!$A11,TranslationData!$A:$AB,'Site level'!G$1,FALSE)</f>
        <v>221</v>
      </c>
      <c r="H11" s="115">
        <f>VLOOKUP('Site level'!$A11,TranslationData!$A:$AB,'Site level'!H$1,FALSE)</f>
        <v>150</v>
      </c>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25"/>
      <c r="AX11" s="132"/>
      <c r="AY11" s="132"/>
      <c r="AZ11" s="132"/>
      <c r="BA11" s="132"/>
      <c r="BB11" s="132"/>
      <c r="BC11" s="132"/>
      <c r="BD11" s="132"/>
      <c r="BE11" s="132"/>
      <c r="BF11" s="132"/>
      <c r="BG11" s="132"/>
      <c r="BH11" s="132"/>
      <c r="BI11" s="132"/>
      <c r="BJ11" s="132"/>
      <c r="BK11" s="132"/>
      <c r="BL11" s="132"/>
      <c r="BM11" s="132"/>
      <c r="BN11" s="132"/>
      <c r="BO11" s="132"/>
      <c r="BP11" s="132"/>
    </row>
    <row r="12" spans="1:68" s="124" customFormat="1" ht="11.25" customHeight="1" x14ac:dyDescent="0.3">
      <c r="A12" s="190" t="s">
        <v>348</v>
      </c>
      <c r="B12" s="141" t="str">
        <f>IF(Content!$D$6=1,VLOOKUP('Site level'!$A12,TranslationData!$A:$AB,'Site level'!B$1,FALSE),VLOOKUP('Site level'!$A12,TranslationData!$A:$AB,'Site level'!B$1+14,FALSE))</f>
        <v>Occupational deseases and health difficulties</v>
      </c>
      <c r="C12" s="141"/>
      <c r="D12" s="115" t="str">
        <f>IF(Content!$D$6=1,VLOOKUP('Site level'!$A12,TranslationData!$A:$AB,'Site level'!D$1,FALSE),VLOOKUP('Site level'!$A12,TranslationData!$A:$AB,'Site level'!D$1+14,FALSE))</f>
        <v>number</v>
      </c>
      <c r="E12" s="378">
        <f>VLOOKUP('Site level'!$A12,TranslationData!$A:$AB,'Site level'!E$1,FALSE)</f>
        <v>0</v>
      </c>
      <c r="F12" s="115">
        <f>VLOOKUP('Site level'!$A12,TranslationData!$A:$AB,'Site level'!F$1,FALSE)</f>
        <v>0</v>
      </c>
      <c r="G12" s="115">
        <f>VLOOKUP('Site level'!$A12,TranslationData!$A:$AB,'Site level'!G$1,FALSE)</f>
        <v>0</v>
      </c>
      <c r="H12" s="115">
        <f>VLOOKUP('Site level'!$A12,TranslationData!$A:$AB,'Site level'!H$1,FALSE)</f>
        <v>0</v>
      </c>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25"/>
      <c r="AX12" s="132"/>
      <c r="AY12" s="132"/>
      <c r="AZ12" s="132"/>
      <c r="BA12" s="132"/>
      <c r="BB12" s="132"/>
      <c r="BC12" s="132"/>
      <c r="BD12" s="132"/>
      <c r="BE12" s="132"/>
      <c r="BF12" s="132"/>
      <c r="BG12" s="132"/>
      <c r="BH12" s="132"/>
      <c r="BI12" s="132"/>
      <c r="BJ12" s="132"/>
      <c r="BK12" s="132"/>
      <c r="BL12" s="132"/>
      <c r="BM12" s="132"/>
      <c r="BN12" s="132"/>
      <c r="BO12" s="132"/>
      <c r="BP12" s="132"/>
    </row>
    <row r="13" spans="1:68" ht="11.25" customHeight="1" x14ac:dyDescent="0.3">
      <c r="A13" s="190"/>
      <c r="B13" s="141"/>
      <c r="C13" s="129"/>
      <c r="D13" s="115"/>
      <c r="E13" s="21"/>
      <c r="F13" s="18"/>
      <c r="G13" s="18"/>
      <c r="H13" s="18"/>
      <c r="AW13" s="7"/>
    </row>
    <row r="14" spans="1:68" s="124" customFormat="1" ht="24.9" customHeight="1" x14ac:dyDescent="0.3">
      <c r="A14" s="190" t="s">
        <v>357</v>
      </c>
      <c r="B14" s="130" t="str">
        <f>IF(Content!$D$6=1,VLOOKUP('Site level'!$A14,TranslationData!$A:$AB,'Site level'!B$1,FALSE),VLOOKUP('Site level'!$A14,TranslationData!$A:$AB,'Site level'!B$1+14,FALSE))</f>
        <v>Contractor employee safety in 2024: site level</v>
      </c>
      <c r="C14" s="131"/>
      <c r="D14" s="33"/>
      <c r="E14" s="338"/>
      <c r="F14" s="131"/>
      <c r="G14" s="444" t="s">
        <v>2035</v>
      </c>
      <c r="H14" s="444"/>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25"/>
      <c r="AX14" s="132"/>
      <c r="AY14" s="132"/>
      <c r="AZ14" s="132"/>
      <c r="BA14" s="132"/>
      <c r="BB14" s="132"/>
      <c r="BC14" s="132"/>
      <c r="BD14" s="132"/>
      <c r="BE14" s="132"/>
      <c r="BF14" s="132"/>
      <c r="BG14" s="132"/>
      <c r="BH14" s="132"/>
      <c r="BI14" s="132"/>
      <c r="BJ14" s="132"/>
      <c r="BK14" s="132"/>
      <c r="BL14" s="132"/>
      <c r="BM14" s="132"/>
      <c r="BN14" s="132"/>
      <c r="BO14" s="132"/>
      <c r="BP14" s="132"/>
    </row>
    <row r="15" spans="1:68" s="124" customFormat="1" ht="11.25" customHeight="1" x14ac:dyDescent="0.3">
      <c r="A15" s="190" t="s">
        <v>358</v>
      </c>
      <c r="B15" s="141" t="str">
        <f>IF(Content!$D$6=1,VLOOKUP('Site level'!$A15,TranslationData!$A:$AB,'Site level'!B$1,FALSE),VLOOKUP('Site level'!$A15,TranslationData!$A:$AB,'Site level'!B$1+14,FALSE))</f>
        <v>LTIFR²</v>
      </c>
      <c r="C15" s="141"/>
      <c r="D15" s="115" t="str">
        <f>IF(Content!$D$6=1,VLOOKUP('Site level'!$A15,TranslationData!$A:$AB,'Site level'!D$1,FALSE),VLOOKUP('Site level'!$A15,TranslationData!$A:$AB,'Site level'!D$1+14,FALSE))</f>
        <v>rate</v>
      </c>
      <c r="E15" s="378">
        <f>VLOOKUP('Site level'!$A15,TranslationData!$A:$AB,'Site level'!E$1,FALSE)</f>
        <v>0</v>
      </c>
      <c r="F15" s="115">
        <f>VLOOKUP('Site level'!$A15,TranslationData!$A:$AB,'Site level'!F$1,FALSE)</f>
        <v>0</v>
      </c>
      <c r="G15" s="115">
        <f>VLOOKUP('Site level'!$A15,TranslationData!$A:$AB,'Site level'!G$1,FALSE)</f>
        <v>0</v>
      </c>
      <c r="H15" s="115">
        <f>VLOOKUP('Site level'!$A15,TranslationData!$A:$AB,'Site level'!H$1,FALSE)</f>
        <v>0</v>
      </c>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25"/>
      <c r="AX15" s="132"/>
      <c r="AY15" s="132"/>
      <c r="AZ15" s="132"/>
      <c r="BA15" s="132"/>
      <c r="BB15" s="132"/>
      <c r="BC15" s="132"/>
      <c r="BD15" s="132"/>
      <c r="BE15" s="132"/>
      <c r="BF15" s="132"/>
      <c r="BG15" s="132"/>
      <c r="BH15" s="132"/>
      <c r="BI15" s="132"/>
      <c r="BJ15" s="132"/>
      <c r="BK15" s="132"/>
      <c r="BL15" s="132"/>
      <c r="BM15" s="132"/>
      <c r="BN15" s="132"/>
      <c r="BO15" s="132"/>
      <c r="BP15" s="132"/>
    </row>
    <row r="16" spans="1:68" s="124" customFormat="1" ht="11.25" customHeight="1" x14ac:dyDescent="0.3">
      <c r="A16" s="190" t="s">
        <v>359</v>
      </c>
      <c r="B16" s="141" t="str">
        <f>IF(Content!$D$6=1,VLOOKUP('Site level'!$A16,TranslationData!$A:$AB,'Site level'!B$1,FALSE),VLOOKUP('Site level'!$A16,TranslationData!$A:$AB,'Site level'!B$1+14,FALSE))</f>
        <v>Fatalities</v>
      </c>
      <c r="C16" s="141"/>
      <c r="D16" s="115" t="str">
        <f>IF(Content!$D$6=1,VLOOKUP('Site level'!$A16,TranslationData!$A:$AB,'Site level'!D$1,FALSE),VLOOKUP('Site level'!$A16,TranslationData!$A:$AB,'Site level'!D$1+14,FALSE))</f>
        <v>number</v>
      </c>
      <c r="E16" s="378">
        <f>VLOOKUP('Site level'!$A16,TranslationData!$A:$AB,'Site level'!E$1,FALSE)</f>
        <v>0</v>
      </c>
      <c r="F16" s="115">
        <f>VLOOKUP('Site level'!$A16,TranslationData!$A:$AB,'Site level'!F$1,FALSE)</f>
        <v>0</v>
      </c>
      <c r="G16" s="115">
        <f>VLOOKUP('Site level'!$A16,TranslationData!$A:$AB,'Site level'!G$1,FALSE)</f>
        <v>0</v>
      </c>
      <c r="H16" s="115">
        <f>VLOOKUP('Site level'!$A16,TranslationData!$A:$AB,'Site level'!H$1,FALSE)</f>
        <v>0</v>
      </c>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25"/>
      <c r="AX16" s="132"/>
      <c r="AY16" s="132"/>
      <c r="AZ16" s="132"/>
      <c r="BA16" s="132"/>
      <c r="BB16" s="132"/>
      <c r="BC16" s="132"/>
      <c r="BD16" s="132"/>
      <c r="BE16" s="132"/>
      <c r="BF16" s="132"/>
      <c r="BG16" s="132"/>
      <c r="BH16" s="132"/>
      <c r="BI16" s="132"/>
      <c r="BJ16" s="132"/>
      <c r="BK16" s="132"/>
      <c r="BL16" s="132"/>
      <c r="BM16" s="132"/>
      <c r="BN16" s="132"/>
      <c r="BO16" s="132"/>
      <c r="BP16" s="132"/>
    </row>
    <row r="17" spans="1:68" s="124" customFormat="1" ht="11.25" customHeight="1" x14ac:dyDescent="0.3">
      <c r="A17" s="190" t="s">
        <v>360</v>
      </c>
      <c r="B17" s="141" t="str">
        <f>IF(Content!$D$6=1,VLOOKUP('Site level'!$A17,TranslationData!$A:$AB,'Site level'!B$1,FALSE),VLOOKUP('Site level'!$A17,TranslationData!$A:$AB,'Site level'!B$1+14,FALSE))</f>
        <v>Severe injuries</v>
      </c>
      <c r="C17" s="141"/>
      <c r="D17" s="115" t="str">
        <f>IF(Content!$D$6=1,VLOOKUP('Site level'!$A17,TranslationData!$A:$AB,'Site level'!D$1,FALSE),VLOOKUP('Site level'!$A17,TranslationData!$A:$AB,'Site level'!D$1+14,FALSE))</f>
        <v>number</v>
      </c>
      <c r="E17" s="378">
        <f>VLOOKUP('Site level'!$A17,TranslationData!$A:$AB,'Site level'!E$1,FALSE)</f>
        <v>0</v>
      </c>
      <c r="F17" s="115">
        <f>VLOOKUP('Site level'!$A17,TranslationData!$A:$AB,'Site level'!F$1,FALSE)</f>
        <v>0</v>
      </c>
      <c r="G17" s="115">
        <f>VLOOKUP('Site level'!$A17,TranslationData!$A:$AB,'Site level'!G$1,FALSE)</f>
        <v>0</v>
      </c>
      <c r="H17" s="115">
        <f>VLOOKUP('Site level'!$A17,TranslationData!$A:$AB,'Site level'!H$1,FALSE)</f>
        <v>0</v>
      </c>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25"/>
      <c r="AX17" s="132"/>
      <c r="AY17" s="132"/>
      <c r="AZ17" s="132"/>
      <c r="BA17" s="132"/>
      <c r="BB17" s="132"/>
      <c r="BC17" s="132"/>
      <c r="BD17" s="132"/>
      <c r="BE17" s="132"/>
      <c r="BF17" s="132"/>
      <c r="BG17" s="132"/>
      <c r="BH17" s="132"/>
      <c r="BI17" s="132"/>
      <c r="BJ17" s="132"/>
      <c r="BK17" s="132"/>
      <c r="BL17" s="132"/>
      <c r="BM17" s="132"/>
      <c r="BN17" s="132"/>
      <c r="BO17" s="132"/>
      <c r="BP17" s="132"/>
    </row>
    <row r="18" spans="1:68" s="124" customFormat="1" ht="11.25" customHeight="1" x14ac:dyDescent="0.3">
      <c r="A18" s="190" t="s">
        <v>361</v>
      </c>
      <c r="B18" s="141" t="str">
        <f>IF(Content!$D$6=1,VLOOKUP('Site level'!$A18,TranslationData!$A:$AB,'Site level'!B$1,FALSE),VLOOKUP('Site level'!$A18,TranslationData!$A:$AB,'Site level'!B$1+14,FALSE))</f>
        <v>Minor injuries</v>
      </c>
      <c r="C18" s="141"/>
      <c r="D18" s="115" t="str">
        <f>IF(Content!$D$6=1,VLOOKUP('Site level'!$A18,TranslationData!$A:$AB,'Site level'!D$1,FALSE),VLOOKUP('Site level'!$A18,TranslationData!$A:$AB,'Site level'!D$1+14,FALSE))</f>
        <v>number</v>
      </c>
      <c r="E18" s="378">
        <f>VLOOKUP('Site level'!$A18,TranslationData!$A:$AB,'Site level'!E$1,FALSE)</f>
        <v>0</v>
      </c>
      <c r="F18" s="115">
        <f>VLOOKUP('Site level'!$A18,TranslationData!$A:$AB,'Site level'!F$1,FALSE)</f>
        <v>0</v>
      </c>
      <c r="G18" s="115">
        <f>VLOOKUP('Site level'!$A18,TranslationData!$A:$AB,'Site level'!G$1,FALSE)</f>
        <v>0</v>
      </c>
      <c r="H18" s="115">
        <f>VLOOKUP('Site level'!$A18,TranslationData!$A:$AB,'Site level'!H$1,FALSE)</f>
        <v>0</v>
      </c>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25"/>
      <c r="AX18" s="132"/>
      <c r="AY18" s="132"/>
      <c r="AZ18" s="132"/>
      <c r="BA18" s="132"/>
      <c r="BB18" s="132"/>
      <c r="BC18" s="132"/>
      <c r="BD18" s="132"/>
      <c r="BE18" s="132"/>
      <c r="BF18" s="132"/>
      <c r="BG18" s="132"/>
      <c r="BH18" s="132"/>
      <c r="BI18" s="132"/>
      <c r="BJ18" s="132"/>
      <c r="BK18" s="132"/>
      <c r="BL18" s="132"/>
      <c r="BM18" s="132"/>
      <c r="BN18" s="132"/>
      <c r="BO18" s="132"/>
      <c r="BP18" s="132"/>
    </row>
    <row r="19" spans="1:68" s="124" customFormat="1" ht="11.25" customHeight="1" x14ac:dyDescent="0.3">
      <c r="A19" s="190"/>
      <c r="B19" s="141"/>
      <c r="C19" s="141"/>
      <c r="D19" s="115"/>
      <c r="E19" s="21"/>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25"/>
      <c r="AX19" s="132"/>
      <c r="AY19" s="132"/>
      <c r="AZ19" s="132"/>
      <c r="BA19" s="132"/>
      <c r="BB19" s="132"/>
      <c r="BC19" s="132"/>
      <c r="BD19" s="132"/>
      <c r="BE19" s="132"/>
      <c r="BF19" s="132"/>
      <c r="BG19" s="132"/>
      <c r="BH19" s="132"/>
      <c r="BI19" s="132"/>
      <c r="BJ19" s="132"/>
      <c r="BK19" s="132"/>
      <c r="BL19" s="132"/>
      <c r="BM19" s="132"/>
      <c r="BN19" s="132"/>
      <c r="BO19" s="132"/>
      <c r="BP19" s="132"/>
    </row>
    <row r="20" spans="1:68" s="124" customFormat="1" ht="24.9" customHeight="1" x14ac:dyDescent="0.3">
      <c r="A20" s="190" t="s">
        <v>549</v>
      </c>
      <c r="B20" s="149" t="str">
        <f>IF(Content!$D$6=1,VLOOKUP('Site level'!$A20,TranslationData!$A:$AB,'Site level'!B$1,FALSE),VLOOKUP('Site level'!$A20,TranslationData!$A:$AB,'Site level'!B$1+14,FALSE))</f>
        <v>Water management in 2024: site level</v>
      </c>
      <c r="C20" s="131"/>
      <c r="D20" s="33"/>
      <c r="E20" s="338"/>
      <c r="F20" s="131"/>
      <c r="G20" s="444" t="s">
        <v>2034</v>
      </c>
      <c r="H20" s="444"/>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25"/>
      <c r="AX20" s="132"/>
      <c r="AY20" s="132"/>
      <c r="AZ20" s="132"/>
      <c r="BA20" s="132"/>
      <c r="BB20" s="132"/>
      <c r="BC20" s="132"/>
      <c r="BD20" s="132"/>
      <c r="BE20" s="132"/>
      <c r="BF20" s="132"/>
      <c r="BG20" s="132"/>
      <c r="BH20" s="132"/>
      <c r="BI20" s="132"/>
      <c r="BJ20" s="132"/>
      <c r="BK20" s="132"/>
      <c r="BL20" s="132"/>
      <c r="BM20" s="132"/>
      <c r="BN20" s="132"/>
      <c r="BO20" s="132"/>
      <c r="BP20" s="132"/>
    </row>
    <row r="21" spans="1:68" s="124" customFormat="1" ht="11.25" customHeight="1" x14ac:dyDescent="0.3">
      <c r="A21" s="190" t="s">
        <v>553</v>
      </c>
      <c r="B21" s="141" t="str">
        <f>IF(Content!$D$6=1,VLOOKUP('Site level'!$A21,TranslationData!$A:$AB,'Site level'!B$1,FALSE),VLOOKUP('Site level'!$A21,TranslationData!$A:$AB,'Site level'!B$1+14,FALSE))</f>
        <v>Water withdrawal</v>
      </c>
      <c r="C21" s="141"/>
      <c r="D21" s="21" t="str">
        <f>IF(Content!$D$6=1,VLOOKUP('Site level'!$A21,TranslationData!$A:$AB,'Site level'!D$1,FALSE),VLOOKUP('Site level'!$A21,TranslationData!$A:$AB,'Site level'!D$1+14,FALSE))</f>
        <v>thousand m³</v>
      </c>
      <c r="E21" s="378">
        <f>VLOOKUP('Site level'!$A21,TranslationData!$A:$AB,'Site level'!E$1,FALSE)</f>
        <v>5975</v>
      </c>
      <c r="F21" s="21">
        <f>VLOOKUP('Site level'!$A21,TranslationData!$A:$AB,'Site level'!F$1,FALSE)</f>
        <v>1244</v>
      </c>
      <c r="G21" s="21">
        <f>VLOOKUP('Site level'!$A21,TranslationData!$A:$AB,'Site level'!G$1,FALSE)</f>
        <v>3339</v>
      </c>
      <c r="H21" s="21">
        <f>VLOOKUP('Site level'!$A21,TranslationData!$A:$AB,'Site level'!H$1,FALSE)</f>
        <v>1392</v>
      </c>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25"/>
      <c r="AX21" s="132"/>
      <c r="AY21" s="132"/>
      <c r="AZ21" s="132"/>
      <c r="BA21" s="132"/>
      <c r="BB21" s="132"/>
      <c r="BC21" s="132"/>
      <c r="BD21" s="132"/>
      <c r="BE21" s="132"/>
      <c r="BF21" s="132"/>
      <c r="BG21" s="132"/>
      <c r="BH21" s="132"/>
      <c r="BI21" s="132"/>
      <c r="BJ21" s="132"/>
      <c r="BK21" s="132"/>
      <c r="BL21" s="132"/>
      <c r="BM21" s="132"/>
      <c r="BN21" s="132"/>
      <c r="BO21" s="132"/>
      <c r="BP21" s="132"/>
    </row>
    <row r="22" spans="1:68" s="124" customFormat="1" ht="11.25" customHeight="1" x14ac:dyDescent="0.3">
      <c r="A22" s="190" t="s">
        <v>2608</v>
      </c>
      <c r="B22" s="128" t="str">
        <f>IF(Content!$D$6=1,VLOOKUP('Site level'!$A22,TranslationData!$A:$AB,'Site level'!B$1,FALSE),VLOOKUP('Site level'!$A22,TranslationData!$A:$AB,'Site level'!B$1+14,FALSE))</f>
        <v>Fresh water withdrawal, including:</v>
      </c>
      <c r="C22" s="337"/>
      <c r="D22" s="115" t="str">
        <f>IF(Content!$D$6=1,VLOOKUP('Site level'!$A22,TranslationData!$A:$AB,'Site level'!D$1,FALSE),VLOOKUP('Site level'!$A22,TranslationData!$A:$AB,'Site level'!D$1+14,FALSE))</f>
        <v>thousand m³</v>
      </c>
      <c r="E22" s="378">
        <f>VLOOKUP('Site level'!$A22,TranslationData!$A:$AB,'Site level'!E$1,FALSE)</f>
        <v>1392</v>
      </c>
      <c r="F22" s="115">
        <f>VLOOKUP('Site level'!$A22,TranslationData!$A:$AB,'Site level'!F$1,FALSE)</f>
        <v>340</v>
      </c>
      <c r="G22" s="115">
        <f>VLOOKUP('Site level'!$A22,TranslationData!$A:$AB,'Site level'!G$1,FALSE)</f>
        <v>1040</v>
      </c>
      <c r="H22" s="115">
        <f>VLOOKUP('Site level'!$A22,TranslationData!$A:$AB,'Site level'!H$1,FALSE)</f>
        <v>12</v>
      </c>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25"/>
      <c r="AX22" s="132"/>
      <c r="AY22" s="132"/>
      <c r="AZ22" s="132"/>
      <c r="BA22" s="132"/>
      <c r="BB22" s="132"/>
      <c r="BC22" s="132"/>
      <c r="BD22" s="132"/>
      <c r="BE22" s="132"/>
      <c r="BF22" s="132"/>
      <c r="BG22" s="132"/>
      <c r="BH22" s="132"/>
      <c r="BI22" s="132"/>
      <c r="BJ22" s="132"/>
      <c r="BK22" s="132"/>
      <c r="BL22" s="132"/>
      <c r="BM22" s="132"/>
      <c r="BN22" s="132"/>
      <c r="BO22" s="132"/>
      <c r="BP22" s="132"/>
    </row>
    <row r="23" spans="1:68" s="124" customFormat="1" ht="11.25" customHeight="1" x14ac:dyDescent="0.3">
      <c r="A23" s="190" t="s">
        <v>2609</v>
      </c>
      <c r="B23" s="349" t="str">
        <f>IF(Content!$D$6=1,VLOOKUP('Site level'!$A23,TranslationData!$A:$AB,'Site level'!B$1,FALSE),VLOOKUP('Site level'!$A23,TranslationData!$A:$AB,'Site level'!B$1+14,FALSE))</f>
        <v>By type</v>
      </c>
      <c r="C23" s="337"/>
      <c r="D23" s="115"/>
      <c r="E23" s="378"/>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25"/>
      <c r="AX23" s="132"/>
      <c r="AY23" s="132"/>
      <c r="AZ23" s="132"/>
      <c r="BA23" s="132"/>
      <c r="BB23" s="132"/>
      <c r="BC23" s="132"/>
      <c r="BD23" s="132"/>
      <c r="BE23" s="132"/>
      <c r="BF23" s="132"/>
      <c r="BG23" s="132"/>
      <c r="BH23" s="132"/>
      <c r="BI23" s="132"/>
      <c r="BJ23" s="132"/>
      <c r="BK23" s="132"/>
      <c r="BL23" s="132"/>
      <c r="BM23" s="132"/>
      <c r="BN23" s="132"/>
      <c r="BO23" s="132"/>
      <c r="BP23" s="132"/>
    </row>
    <row r="24" spans="1:68" s="124" customFormat="1" ht="11.25" customHeight="1" x14ac:dyDescent="0.3">
      <c r="A24" s="190" t="s">
        <v>556</v>
      </c>
      <c r="B24" s="120" t="str">
        <f>IF(Content!$D$6=1,VLOOKUP('Site level'!$A24,TranslationData!$A:$AB,'Site level'!B$1,FALSE),VLOOKUP('Site level'!$A24,TranslationData!$A:$AB,'Site level'!B$1+14,FALSE))</f>
        <v xml:space="preserve">Ground water </v>
      </c>
      <c r="C24" s="141"/>
      <c r="D24" s="115" t="str">
        <f>IF(Content!$D$6=1,VLOOKUP('Site level'!$A24,TranslationData!$A:$AB,'Site level'!D$1,FALSE),VLOOKUP('Site level'!$A24,TranslationData!$A:$AB,'Site level'!D$1+14,FALSE))</f>
        <v>thousand m³</v>
      </c>
      <c r="E24" s="378">
        <f>VLOOKUP('Site level'!$A24,TranslationData!$A:$AB,'Site level'!E$1,FALSE)</f>
        <v>204</v>
      </c>
      <c r="F24" s="115">
        <f>VLOOKUP('Site level'!$A24,TranslationData!$A:$AB,'Site level'!F$1,FALSE)</f>
        <v>192</v>
      </c>
      <c r="G24" s="115">
        <f>VLOOKUP('Site level'!$A24,TranslationData!$A:$AB,'Site level'!G$1,FALSE)</f>
        <v>12</v>
      </c>
      <c r="H24" s="115">
        <f>VLOOKUP('Site level'!$A24,TranslationData!$A:$AB,'Site level'!H$1,FALSE)</f>
        <v>0</v>
      </c>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25"/>
      <c r="AX24" s="132"/>
      <c r="AY24" s="132"/>
      <c r="AZ24" s="132"/>
      <c r="BA24" s="132"/>
      <c r="BB24" s="132"/>
      <c r="BC24" s="132"/>
      <c r="BD24" s="132"/>
      <c r="BE24" s="132"/>
      <c r="BF24" s="132"/>
      <c r="BG24" s="132"/>
      <c r="BH24" s="132"/>
      <c r="BI24" s="132"/>
      <c r="BJ24" s="132"/>
      <c r="BK24" s="132"/>
      <c r="BL24" s="132"/>
      <c r="BM24" s="132"/>
      <c r="BN24" s="132"/>
      <c r="BO24" s="132"/>
      <c r="BP24" s="132"/>
    </row>
    <row r="25" spans="1:68" s="124" customFormat="1" ht="11.25" customHeight="1" x14ac:dyDescent="0.3">
      <c r="A25" s="190" t="s">
        <v>557</v>
      </c>
      <c r="B25" s="120" t="str">
        <f>IF(Content!$D$6=1,VLOOKUP('Site level'!$A25,TranslationData!$A:$AB,'Site level'!B$1,FALSE),VLOOKUP('Site level'!$A25,TranslationData!$A:$AB,'Site level'!B$1+14,FALSE))</f>
        <v>Surface water</v>
      </c>
      <c r="C25" s="141"/>
      <c r="D25" s="115" t="str">
        <f>IF(Content!$D$6=1,VLOOKUP('Site level'!$A25,TranslationData!$A:$AB,'Site level'!D$1,FALSE),VLOOKUP('Site level'!$A25,TranslationData!$A:$AB,'Site level'!D$1+14,FALSE))</f>
        <v>thousand m³</v>
      </c>
      <c r="E25" s="378">
        <f>VLOOKUP('Site level'!$A25,TranslationData!$A:$AB,'Site level'!E$1,FALSE)</f>
        <v>1028</v>
      </c>
      <c r="F25" s="115">
        <f>VLOOKUP('Site level'!$A25,TranslationData!$A:$AB,'Site level'!F$1,FALSE)</f>
        <v>0</v>
      </c>
      <c r="G25" s="115">
        <f>VLOOKUP('Site level'!$A25,TranslationData!$A:$AB,'Site level'!G$1,FALSE)</f>
        <v>1028</v>
      </c>
      <c r="H25" s="115">
        <f>VLOOKUP('Site level'!$A25,TranslationData!$A:$AB,'Site level'!H$1,FALSE)</f>
        <v>0</v>
      </c>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25"/>
      <c r="AX25" s="132"/>
      <c r="AY25" s="132"/>
      <c r="AZ25" s="132"/>
      <c r="BA25" s="132"/>
      <c r="BB25" s="132"/>
      <c r="BC25" s="132"/>
      <c r="BD25" s="132"/>
      <c r="BE25" s="132"/>
      <c r="BF25" s="132"/>
      <c r="BG25" s="132"/>
      <c r="BH25" s="132"/>
      <c r="BI25" s="132"/>
      <c r="BJ25" s="132"/>
      <c r="BK25" s="132"/>
      <c r="BL25" s="132"/>
      <c r="BM25" s="132"/>
      <c r="BN25" s="132"/>
      <c r="BO25" s="132"/>
      <c r="BP25" s="132"/>
    </row>
    <row r="26" spans="1:68" s="124" customFormat="1" ht="11.25" customHeight="1" x14ac:dyDescent="0.3">
      <c r="A26" s="190" t="s">
        <v>558</v>
      </c>
      <c r="B26" s="120" t="str">
        <f>IF(Content!$D$6=1,VLOOKUP('Site level'!$A26,TranslationData!$A:$AB,'Site level'!B$1,FALSE),VLOOKUP('Site level'!$A26,TranslationData!$A:$AB,'Site level'!B$1+14,FALSE))</f>
        <v>External water supply</v>
      </c>
      <c r="C26" s="141"/>
      <c r="D26" s="115" t="str">
        <f>IF(Content!$D$6=1,VLOOKUP('Site level'!$A26,TranslationData!$A:$AB,'Site level'!D$1,FALSE),VLOOKUP('Site level'!$A26,TranslationData!$A:$AB,'Site level'!D$1+14,FALSE))</f>
        <v>thousand m³</v>
      </c>
      <c r="E26" s="378">
        <f>VLOOKUP('Site level'!$A26,TranslationData!$A:$AB,'Site level'!E$1,FALSE)</f>
        <v>160</v>
      </c>
      <c r="F26" s="115">
        <f>VLOOKUP('Site level'!$A26,TranslationData!$A:$AB,'Site level'!F$1,FALSE)</f>
        <v>148</v>
      </c>
      <c r="G26" s="115">
        <f>VLOOKUP('Site level'!$A26,TranslationData!$A:$AB,'Site level'!G$1,FALSE)</f>
        <v>0</v>
      </c>
      <c r="H26" s="115">
        <f>VLOOKUP('Site level'!$A26,TranslationData!$A:$AB,'Site level'!H$1,FALSE)</f>
        <v>12</v>
      </c>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25"/>
      <c r="AX26" s="132"/>
      <c r="AY26" s="132"/>
      <c r="AZ26" s="132"/>
      <c r="BA26" s="132"/>
      <c r="BB26" s="132"/>
      <c r="BC26" s="132"/>
      <c r="BD26" s="132"/>
      <c r="BE26" s="132"/>
      <c r="BF26" s="132"/>
      <c r="BG26" s="132"/>
      <c r="BH26" s="132"/>
      <c r="BI26" s="132"/>
      <c r="BJ26" s="132"/>
      <c r="BK26" s="132"/>
      <c r="BL26" s="132"/>
      <c r="BM26" s="132"/>
      <c r="BN26" s="132"/>
      <c r="BO26" s="132"/>
      <c r="BP26" s="132"/>
    </row>
    <row r="27" spans="1:68" s="124" customFormat="1" ht="11.25" customHeight="1" x14ac:dyDescent="0.3">
      <c r="A27" s="190" t="s">
        <v>2610</v>
      </c>
      <c r="B27" s="349" t="str">
        <f>IF(Content!$D$6=1,VLOOKUP('Site level'!$A27,TranslationData!$A:$AB,'Site level'!B$1,FALSE),VLOOKUP('Site level'!$A27,TranslationData!$A:$AB,'Site level'!B$1+14,FALSE))</f>
        <v>By quality</v>
      </c>
      <c r="C27" s="337"/>
      <c r="D27" s="115"/>
      <c r="E27" s="378"/>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25"/>
      <c r="AX27" s="132"/>
      <c r="AY27" s="132"/>
      <c r="AZ27" s="132"/>
      <c r="BA27" s="132"/>
      <c r="BB27" s="132"/>
      <c r="BC27" s="132"/>
      <c r="BD27" s="132"/>
      <c r="BE27" s="132"/>
      <c r="BF27" s="132"/>
      <c r="BG27" s="132"/>
      <c r="BH27" s="132"/>
      <c r="BI27" s="132"/>
      <c r="BJ27" s="132"/>
      <c r="BK27" s="132"/>
      <c r="BL27" s="132"/>
      <c r="BM27" s="132"/>
      <c r="BN27" s="132"/>
      <c r="BO27" s="132"/>
      <c r="BP27" s="132"/>
    </row>
    <row r="28" spans="1:68" s="124" customFormat="1" ht="11.25" customHeight="1" x14ac:dyDescent="0.3">
      <c r="A28" s="190" t="s">
        <v>2611</v>
      </c>
      <c r="B28" s="120" t="str">
        <f>IF(Content!$D$6=1,VLOOKUP('Site level'!$A28,TranslationData!$A:$AB,'Site level'!B$1,FALSE),VLOOKUP('Site level'!$A28,TranslationData!$A:$AB,'Site level'!B$1+14,FALSE))</f>
        <v>Drinking quality water</v>
      </c>
      <c r="C28" s="337"/>
      <c r="D28" s="115" t="str">
        <f>IF(Content!$D$6=1,VLOOKUP('Site level'!$A28,TranslationData!$A:$AB,'Site level'!D$1,FALSE),VLOOKUP('Site level'!$A28,TranslationData!$A:$AB,'Site level'!D$1+14,FALSE))</f>
        <v>thousand m³</v>
      </c>
      <c r="E28" s="378">
        <f>VLOOKUP('Site level'!$A28,TranslationData!$A:$AB,'Site level'!E$1,FALSE)</f>
        <v>352</v>
      </c>
      <c r="F28" s="115">
        <f>VLOOKUP('Site level'!$A28,TranslationData!$A:$AB,'Site level'!F$1,FALSE)</f>
        <v>340</v>
      </c>
      <c r="G28" s="115">
        <f>VLOOKUP('Site level'!$A28,TranslationData!$A:$AB,'Site level'!G$1,FALSE)</f>
        <v>0</v>
      </c>
      <c r="H28" s="115">
        <f>VLOOKUP('Site level'!$A28,TranslationData!$A:$AB,'Site level'!H$1,FALSE)</f>
        <v>12</v>
      </c>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25"/>
      <c r="AX28" s="132"/>
      <c r="AY28" s="132"/>
      <c r="AZ28" s="132"/>
      <c r="BA28" s="132"/>
      <c r="BB28" s="132"/>
      <c r="BC28" s="132"/>
      <c r="BD28" s="132"/>
      <c r="BE28" s="132"/>
      <c r="BF28" s="132"/>
      <c r="BG28" s="132"/>
      <c r="BH28" s="132"/>
      <c r="BI28" s="132"/>
      <c r="BJ28" s="132"/>
      <c r="BK28" s="132"/>
      <c r="BL28" s="132"/>
      <c r="BM28" s="132"/>
      <c r="BN28" s="132"/>
      <c r="BO28" s="132"/>
      <c r="BP28" s="132"/>
    </row>
    <row r="29" spans="1:68" s="124" customFormat="1" ht="11.25" customHeight="1" x14ac:dyDescent="0.3">
      <c r="A29" s="190" t="s">
        <v>2612</v>
      </c>
      <c r="B29" s="120" t="str">
        <f>IF(Content!$D$6=1,VLOOKUP('Site level'!$A29,TranslationData!$A:$AB,'Site level'!B$1,FALSE),VLOOKUP('Site level'!$A29,TranslationData!$A:$AB,'Site level'!B$1+14,FALSE))</f>
        <v>Non-drinking quality water</v>
      </c>
      <c r="C29" s="337"/>
      <c r="D29" s="115" t="str">
        <f>IF(Content!$D$6=1,VLOOKUP('Site level'!$A29,TranslationData!$A:$AB,'Site level'!D$1,FALSE),VLOOKUP('Site level'!$A29,TranslationData!$A:$AB,'Site level'!D$1+14,FALSE))</f>
        <v>thousand m³</v>
      </c>
      <c r="E29" s="378">
        <f>VLOOKUP('Site level'!$A29,TranslationData!$A:$AB,'Site level'!E$1,FALSE)</f>
        <v>1040</v>
      </c>
      <c r="F29" s="115">
        <f>VLOOKUP('Site level'!$A29,TranslationData!$A:$AB,'Site level'!F$1,FALSE)</f>
        <v>0</v>
      </c>
      <c r="G29" s="115">
        <f>VLOOKUP('Site level'!$A29,TranslationData!$A:$AB,'Site level'!G$1,FALSE)</f>
        <v>1040</v>
      </c>
      <c r="H29" s="115">
        <f>VLOOKUP('Site level'!$A29,TranslationData!$A:$AB,'Site level'!H$1,FALSE)</f>
        <v>0</v>
      </c>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25"/>
      <c r="AX29" s="132"/>
      <c r="AY29" s="132"/>
      <c r="AZ29" s="132"/>
      <c r="BA29" s="132"/>
      <c r="BB29" s="132"/>
      <c r="BC29" s="132"/>
      <c r="BD29" s="132"/>
      <c r="BE29" s="132"/>
      <c r="BF29" s="132"/>
      <c r="BG29" s="132"/>
      <c r="BH29" s="132"/>
      <c r="BI29" s="132"/>
      <c r="BJ29" s="132"/>
      <c r="BK29" s="132"/>
      <c r="BL29" s="132"/>
      <c r="BM29" s="132"/>
      <c r="BN29" s="132"/>
      <c r="BO29" s="132"/>
      <c r="BP29" s="132"/>
    </row>
    <row r="30" spans="1:68" s="124" customFormat="1" ht="11.25" customHeight="1" x14ac:dyDescent="0.3">
      <c r="A30" s="190" t="s">
        <v>559</v>
      </c>
      <c r="B30" s="128" t="str">
        <f>IF(Content!$D$6=1,VLOOKUP('Site level'!$A30,TranslationData!$A:$AB,'Site level'!B$1,FALSE),VLOOKUP('Site level'!$A30,TranslationData!$A:$AB,'Site level'!B$1+14,FALSE))</f>
        <v>Waste water collection (non-drinking)</v>
      </c>
      <c r="C30" s="141"/>
      <c r="D30" s="115" t="str">
        <f>IF(Content!$D$6=1,VLOOKUP('Site level'!$A30,TranslationData!$A:$AB,'Site level'!D$1,FALSE),VLOOKUP('Site level'!$A30,TranslationData!$A:$AB,'Site level'!D$1+14,FALSE))</f>
        <v>thousand m³</v>
      </c>
      <c r="E30" s="378">
        <f>VLOOKUP('Site level'!$A30,TranslationData!$A:$AB,'Site level'!E$1,FALSE)</f>
        <v>4583</v>
      </c>
      <c r="F30" s="115">
        <f>VLOOKUP('Site level'!$A30,TranslationData!$A:$AB,'Site level'!F$1,FALSE)</f>
        <v>904</v>
      </c>
      <c r="G30" s="115">
        <f>VLOOKUP('Site level'!$A30,TranslationData!$A:$AB,'Site level'!G$1,FALSE)</f>
        <v>2299</v>
      </c>
      <c r="H30" s="115">
        <f>VLOOKUP('Site level'!$A30,TranslationData!$A:$AB,'Site level'!H$1,FALSE)</f>
        <v>1380</v>
      </c>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25"/>
      <c r="AX30" s="132"/>
      <c r="AY30" s="132"/>
      <c r="AZ30" s="132"/>
      <c r="BA30" s="132"/>
      <c r="BB30" s="132"/>
      <c r="BC30" s="132"/>
      <c r="BD30" s="132"/>
      <c r="BE30" s="132"/>
      <c r="BF30" s="132"/>
      <c r="BG30" s="132"/>
      <c r="BH30" s="132"/>
      <c r="BI30" s="132"/>
      <c r="BJ30" s="132"/>
      <c r="BK30" s="132"/>
      <c r="BL30" s="132"/>
      <c r="BM30" s="132"/>
      <c r="BN30" s="132"/>
      <c r="BO30" s="132"/>
      <c r="BP30" s="132"/>
    </row>
    <row r="31" spans="1:68" s="124" customFormat="1" ht="11.25" customHeight="1" x14ac:dyDescent="0.3">
      <c r="A31" s="190" t="s">
        <v>554</v>
      </c>
      <c r="B31" s="141" t="str">
        <f>IF(Content!$D$6=1,VLOOKUP('Site level'!$A31,TranslationData!$A:$AB,'Site level'!B$1,FALSE),VLOOKUP('Site level'!$A31,TranslationData!$A:$AB,'Site level'!B$1+14,FALSE))</f>
        <v>Water use</v>
      </c>
      <c r="C31" s="141"/>
      <c r="D31" s="21" t="str">
        <f>IF(Content!$D$6=1,VLOOKUP('Site level'!$A31,TranslationData!$A:$AB,'Site level'!D$1,FALSE),VLOOKUP('Site level'!$A31,TranslationData!$A:$AB,'Site level'!D$1+14,FALSE))</f>
        <v>thousand m³</v>
      </c>
      <c r="E31" s="378">
        <f>VLOOKUP('Site level'!$A31,TranslationData!$A:$AB,'Site level'!E$1,FALSE)</f>
        <v>12658</v>
      </c>
      <c r="F31" s="21">
        <f>VLOOKUP('Site level'!$A31,TranslationData!$A:$AB,'Site level'!F$1,FALSE)</f>
        <v>6342</v>
      </c>
      <c r="G31" s="21">
        <f>VLOOKUP('Site level'!$A31,TranslationData!$A:$AB,'Site level'!G$1,FALSE)</f>
        <v>6209</v>
      </c>
      <c r="H31" s="21">
        <f>VLOOKUP('Site level'!$A31,TranslationData!$A:$AB,'Site level'!H$1,FALSE)</f>
        <v>107</v>
      </c>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25"/>
      <c r="AX31" s="132"/>
      <c r="AY31" s="132"/>
      <c r="AZ31" s="132"/>
      <c r="BA31" s="132"/>
      <c r="BB31" s="132"/>
      <c r="BC31" s="132"/>
      <c r="BD31" s="132"/>
      <c r="BE31" s="132"/>
      <c r="BF31" s="132"/>
      <c r="BG31" s="132"/>
      <c r="BH31" s="132"/>
      <c r="BI31" s="132"/>
      <c r="BJ31" s="132"/>
      <c r="BK31" s="132"/>
      <c r="BL31" s="132"/>
      <c r="BM31" s="132"/>
      <c r="BN31" s="132"/>
      <c r="BO31" s="132"/>
      <c r="BP31" s="132"/>
    </row>
    <row r="32" spans="1:68" s="124" customFormat="1" ht="11.25" customHeight="1" x14ac:dyDescent="0.3">
      <c r="A32" s="190" t="s">
        <v>560</v>
      </c>
      <c r="B32" s="150" t="str">
        <f>IF(Content!$D$6=1,VLOOKUP('Site level'!$A32,TranslationData!$A:$AB,'Site level'!B$1,FALSE),VLOOKUP('Site level'!$A32,TranslationData!$A:$AB,'Site level'!B$1+14,FALSE))</f>
        <v>Fresh water</v>
      </c>
      <c r="C32" s="141"/>
      <c r="D32" s="115" t="str">
        <f>IF(Content!$D$6=1,VLOOKUP('Site level'!$A32,TranslationData!$A:$AB,'Site level'!D$1,FALSE),VLOOKUP('Site level'!$A32,TranslationData!$A:$AB,'Site level'!D$1+14,FALSE))</f>
        <v>thousand m³</v>
      </c>
      <c r="E32" s="378">
        <f>VLOOKUP('Site level'!$A32,TranslationData!$A:$AB,'Site level'!E$1,FALSE)</f>
        <v>470</v>
      </c>
      <c r="F32" s="115">
        <f>VLOOKUP('Site level'!$A32,TranslationData!$A:$AB,'Site level'!F$1,FALSE)</f>
        <v>340</v>
      </c>
      <c r="G32" s="115">
        <f>VLOOKUP('Site level'!$A32,TranslationData!$A:$AB,'Site level'!G$1,FALSE)</f>
        <v>118</v>
      </c>
      <c r="H32" s="115">
        <f>VLOOKUP('Site level'!$A32,TranslationData!$A:$AB,'Site level'!H$1,FALSE)</f>
        <v>12</v>
      </c>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25"/>
      <c r="AX32" s="132"/>
      <c r="AY32" s="132"/>
      <c r="AZ32" s="132"/>
      <c r="BA32" s="132"/>
      <c r="BB32" s="132"/>
      <c r="BC32" s="132"/>
      <c r="BD32" s="132"/>
      <c r="BE32" s="132"/>
      <c r="BF32" s="132"/>
      <c r="BG32" s="132"/>
      <c r="BH32" s="132"/>
      <c r="BI32" s="132"/>
      <c r="BJ32" s="132"/>
      <c r="BK32" s="132"/>
      <c r="BL32" s="132"/>
      <c r="BM32" s="132"/>
      <c r="BN32" s="132"/>
      <c r="BO32" s="132"/>
      <c r="BP32" s="132"/>
    </row>
    <row r="33" spans="1:68" s="124" customFormat="1" ht="11.25" customHeight="1" x14ac:dyDescent="0.3">
      <c r="A33" s="190" t="s">
        <v>561</v>
      </c>
      <c r="B33" s="128" t="str">
        <f>IF(Content!$D$6=1,VLOOKUP('Site level'!$A33,TranslationData!$A:$AB,'Site level'!B$1,FALSE),VLOOKUP('Site level'!$A33,TranslationData!$A:$AB,'Site level'!B$1+14,FALSE))</f>
        <v>Recycled water</v>
      </c>
      <c r="C33" s="141"/>
      <c r="D33" s="115" t="str">
        <f>IF(Content!$D$6=1,VLOOKUP('Site level'!$A33,TranslationData!$A:$AB,'Site level'!D$1,FALSE),VLOOKUP('Site level'!$A33,TranslationData!$A:$AB,'Site level'!D$1+14,FALSE))</f>
        <v>thousand m³</v>
      </c>
      <c r="E33" s="378">
        <f>VLOOKUP('Site level'!$A33,TranslationData!$A:$AB,'Site level'!E$1,FALSE)</f>
        <v>8897</v>
      </c>
      <c r="F33" s="115">
        <f>VLOOKUP('Site level'!$A33,TranslationData!$A:$AB,'Site level'!F$1,FALSE)</f>
        <v>5098</v>
      </c>
      <c r="G33" s="115">
        <f>VLOOKUP('Site level'!$A33,TranslationData!$A:$AB,'Site level'!G$1,FALSE)</f>
        <v>3799</v>
      </c>
      <c r="H33" s="115">
        <f>VLOOKUP('Site level'!$A33,TranslationData!$A:$AB,'Site level'!H$1,FALSE)</f>
        <v>0</v>
      </c>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25"/>
      <c r="AX33" s="132"/>
      <c r="AY33" s="132"/>
      <c r="AZ33" s="132"/>
      <c r="BA33" s="132"/>
      <c r="BB33" s="132"/>
      <c r="BC33" s="132"/>
      <c r="BD33" s="132"/>
      <c r="BE33" s="132"/>
      <c r="BF33" s="132"/>
      <c r="BG33" s="132"/>
      <c r="BH33" s="132"/>
      <c r="BI33" s="132"/>
      <c r="BJ33" s="132"/>
      <c r="BK33" s="132"/>
      <c r="BL33" s="132"/>
      <c r="BM33" s="132"/>
      <c r="BN33" s="132"/>
      <c r="BO33" s="132"/>
      <c r="BP33" s="132"/>
    </row>
    <row r="34" spans="1:68" s="124" customFormat="1" ht="11.25" customHeight="1" x14ac:dyDescent="0.3">
      <c r="A34" s="190" t="s">
        <v>562</v>
      </c>
      <c r="B34" s="128" t="str">
        <f>IF(Content!$D$6=1,VLOOKUP('Site level'!$A34,TranslationData!$A:$AB,'Site level'!B$1,FALSE),VLOOKUP('Site level'!$A34,TranslationData!$A:$AB,'Site level'!B$1+14,FALSE))</f>
        <v>Waste water</v>
      </c>
      <c r="C34" s="141"/>
      <c r="D34" s="115" t="str">
        <f>IF(Content!$D$6=1,VLOOKUP('Site level'!$A34,TranslationData!$A:$AB,'Site level'!D$1,FALSE),VLOOKUP('Site level'!$A34,TranslationData!$A:$AB,'Site level'!D$1+14,FALSE))</f>
        <v>thousand m³</v>
      </c>
      <c r="E34" s="378">
        <f>VLOOKUP('Site level'!$A34,TranslationData!$A:$AB,'Site level'!E$1,FALSE)</f>
        <v>3291</v>
      </c>
      <c r="F34" s="115">
        <f>VLOOKUP('Site level'!$A34,TranslationData!$A:$AB,'Site level'!F$1,FALSE)</f>
        <v>904</v>
      </c>
      <c r="G34" s="115">
        <f>VLOOKUP('Site level'!$A34,TranslationData!$A:$AB,'Site level'!G$1,FALSE)</f>
        <v>2292</v>
      </c>
      <c r="H34" s="115">
        <f>VLOOKUP('Site level'!$A34,TranslationData!$A:$AB,'Site level'!H$1,FALSE)</f>
        <v>95</v>
      </c>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25"/>
      <c r="AX34" s="132"/>
      <c r="AY34" s="132"/>
      <c r="AZ34" s="132"/>
      <c r="BA34" s="132"/>
      <c r="BB34" s="132"/>
      <c r="BC34" s="132"/>
      <c r="BD34" s="132"/>
      <c r="BE34" s="132"/>
      <c r="BF34" s="132"/>
      <c r="BG34" s="132"/>
      <c r="BH34" s="132"/>
      <c r="BI34" s="132"/>
      <c r="BJ34" s="132"/>
      <c r="BK34" s="132"/>
      <c r="BL34" s="132"/>
      <c r="BM34" s="132"/>
      <c r="BN34" s="132"/>
      <c r="BO34" s="132"/>
      <c r="BP34" s="132"/>
    </row>
    <row r="35" spans="1:68" s="124" customFormat="1" ht="11.25" customHeight="1" x14ac:dyDescent="0.3">
      <c r="A35" s="190" t="s">
        <v>555</v>
      </c>
      <c r="B35" s="141" t="str">
        <f>IF(Content!$D$6=1,VLOOKUP('Site level'!$A35,TranslationData!$A:$AB,'Site level'!B$1,FALSE),VLOOKUP('Site level'!$A35,TranslationData!$A:$AB,'Site level'!B$1+14,FALSE))</f>
        <v>Water discharge</v>
      </c>
      <c r="C35" s="141"/>
      <c r="D35" s="21" t="str">
        <f>IF(Content!$D$6=1,VLOOKUP('Site level'!$A35,TranslationData!$A:$AB,'Site level'!D$1,FALSE),VLOOKUP('Site level'!$A35,TranslationData!$A:$AB,'Site level'!D$1+14,FALSE))</f>
        <v>thousand m³</v>
      </c>
      <c r="E35" s="378">
        <f>VLOOKUP('Site level'!$A35,TranslationData!$A:$AB,'Site level'!E$1,FALSE)</f>
        <v>1354</v>
      </c>
      <c r="F35" s="21">
        <f>VLOOKUP('Site level'!$A35,TranslationData!$A:$AB,'Site level'!F$1,FALSE)</f>
        <v>57</v>
      </c>
      <c r="G35" s="21">
        <f>VLOOKUP('Site level'!$A35,TranslationData!$A:$AB,'Site level'!G$1,FALSE)</f>
        <v>0</v>
      </c>
      <c r="H35" s="21">
        <f>VLOOKUP('Site level'!$A35,TranslationData!$A:$AB,'Site level'!H$1,FALSE)</f>
        <v>1297</v>
      </c>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25"/>
      <c r="AX35" s="132"/>
      <c r="AY35" s="132"/>
      <c r="AZ35" s="132"/>
      <c r="BA35" s="132"/>
      <c r="BB35" s="132"/>
      <c r="BC35" s="132"/>
      <c r="BD35" s="132"/>
      <c r="BE35" s="132"/>
      <c r="BF35" s="132"/>
      <c r="BG35" s="132"/>
      <c r="BH35" s="132"/>
      <c r="BI35" s="132"/>
      <c r="BJ35" s="132"/>
      <c r="BK35" s="132"/>
      <c r="BL35" s="132"/>
      <c r="BM35" s="132"/>
      <c r="BN35" s="132"/>
      <c r="BO35" s="132"/>
      <c r="BP35" s="132"/>
    </row>
    <row r="36" spans="1:68" s="124" customFormat="1" ht="11.25" customHeight="1" x14ac:dyDescent="0.3">
      <c r="A36" s="190" t="s">
        <v>563</v>
      </c>
      <c r="B36" s="128" t="str">
        <f>IF(Content!$D$6=1,VLOOKUP('Site level'!$A36,TranslationData!$A:$AB,'Site level'!B$1,FALSE),VLOOKUP('Site level'!$A36,TranslationData!$A:$AB,'Site level'!B$1+14,FALSE))</f>
        <v>Watercourses</v>
      </c>
      <c r="C36" s="141"/>
      <c r="D36" s="115" t="str">
        <f>IF(Content!$D$6=1,VLOOKUP('Site level'!$A36,TranslationData!$A:$AB,'Site level'!D$1,FALSE),VLOOKUP('Site level'!$A36,TranslationData!$A:$AB,'Site level'!D$1+14,FALSE))</f>
        <v>thousand m³</v>
      </c>
      <c r="E36" s="378">
        <f>VLOOKUP('Site level'!$A36,TranslationData!$A:$AB,'Site level'!E$1,FALSE)</f>
        <v>1285</v>
      </c>
      <c r="F36" s="115">
        <f>VLOOKUP('Site level'!$A36,TranslationData!$A:$AB,'Site level'!F$1,FALSE)</f>
        <v>0</v>
      </c>
      <c r="G36" s="115">
        <f>VLOOKUP('Site level'!$A36,TranslationData!$A:$AB,'Site level'!G$1,FALSE)</f>
        <v>0</v>
      </c>
      <c r="H36" s="115">
        <f>VLOOKUP('Site level'!$A36,TranslationData!$A:$AB,'Site level'!H$1,FALSE)</f>
        <v>1285</v>
      </c>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25"/>
      <c r="AX36" s="132"/>
      <c r="AY36" s="132"/>
      <c r="AZ36" s="132"/>
      <c r="BA36" s="132"/>
      <c r="BB36" s="132"/>
      <c r="BC36" s="132"/>
      <c r="BD36" s="132"/>
      <c r="BE36" s="132"/>
      <c r="BF36" s="132"/>
      <c r="BG36" s="132"/>
      <c r="BH36" s="132"/>
      <c r="BI36" s="132"/>
      <c r="BJ36" s="132"/>
      <c r="BK36" s="132"/>
      <c r="BL36" s="132"/>
      <c r="BM36" s="132"/>
      <c r="BN36" s="132"/>
      <c r="BO36" s="132"/>
      <c r="BP36" s="132"/>
    </row>
    <row r="37" spans="1:68" s="124" customFormat="1" ht="11.25" customHeight="1" x14ac:dyDescent="0.3">
      <c r="A37" s="190" t="s">
        <v>564</v>
      </c>
      <c r="B37" s="128" t="str">
        <f>IF(Content!$D$6=1,VLOOKUP('Site level'!$A37,TranslationData!$A:$AB,'Site level'!B$1,FALSE),VLOOKUP('Site level'!$A37,TranslationData!$A:$AB,'Site level'!B$1+14,FALSE))</f>
        <v>Landscape</v>
      </c>
      <c r="C37" s="141"/>
      <c r="D37" s="115" t="str">
        <f>IF(Content!$D$6=1,VLOOKUP('Site level'!$A37,TranslationData!$A:$AB,'Site level'!D$1,FALSE),VLOOKUP('Site level'!$A37,TranslationData!$A:$AB,'Site level'!D$1+14,FALSE))</f>
        <v>thousand m³</v>
      </c>
      <c r="E37" s="378">
        <f>VLOOKUP('Site level'!$A37,TranslationData!$A:$AB,'Site level'!E$1,FALSE)</f>
        <v>0</v>
      </c>
      <c r="F37" s="115">
        <f>VLOOKUP('Site level'!$A37,TranslationData!$A:$AB,'Site level'!F$1,FALSE)</f>
        <v>0</v>
      </c>
      <c r="G37" s="115">
        <f>VLOOKUP('Site level'!$A37,TranslationData!$A:$AB,'Site level'!G$1,FALSE)</f>
        <v>0</v>
      </c>
      <c r="H37" s="115">
        <f>VLOOKUP('Site level'!$A37,TranslationData!$A:$AB,'Site level'!H$1,FALSE)</f>
        <v>0</v>
      </c>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25"/>
      <c r="AX37" s="132"/>
      <c r="AY37" s="132"/>
      <c r="AZ37" s="132"/>
      <c r="BA37" s="132"/>
      <c r="BB37" s="132"/>
      <c r="BC37" s="132"/>
      <c r="BD37" s="132"/>
      <c r="BE37" s="132"/>
      <c r="BF37" s="132"/>
      <c r="BG37" s="132"/>
      <c r="BH37" s="132"/>
      <c r="BI37" s="132"/>
      <c r="BJ37" s="132"/>
      <c r="BK37" s="132"/>
      <c r="BL37" s="132"/>
      <c r="BM37" s="132"/>
      <c r="BN37" s="132"/>
      <c r="BO37" s="132"/>
      <c r="BP37" s="132"/>
    </row>
    <row r="38" spans="1:68" s="124" customFormat="1" ht="11.25" customHeight="1" x14ac:dyDescent="0.3">
      <c r="A38" s="190" t="s">
        <v>565</v>
      </c>
      <c r="B38" s="128" t="str">
        <f>IF(Content!$D$6=1,VLOOKUP('Site level'!$A38,TranslationData!$A:$AB,'Site level'!B$1,FALSE),VLOOKUP('Site level'!$A38,TranslationData!$A:$AB,'Site level'!B$1+14,FALSE))</f>
        <v>Sewage</v>
      </c>
      <c r="C38" s="141"/>
      <c r="D38" s="115" t="str">
        <f>IF(Content!$D$6=1,VLOOKUP('Site level'!$A38,TranslationData!$A:$AB,'Site level'!D$1,FALSE),VLOOKUP('Site level'!$A38,TranslationData!$A:$AB,'Site level'!D$1+14,FALSE))</f>
        <v>thousand m³</v>
      </c>
      <c r="E38" s="378">
        <f>VLOOKUP('Site level'!$A38,TranslationData!$A:$AB,'Site level'!E$1,FALSE)</f>
        <v>69</v>
      </c>
      <c r="F38" s="115">
        <f>VLOOKUP('Site level'!$A38,TranslationData!$A:$AB,'Site level'!F$1,FALSE)</f>
        <v>57</v>
      </c>
      <c r="G38" s="115">
        <f>VLOOKUP('Site level'!$A38,TranslationData!$A:$AB,'Site level'!G$1,FALSE)</f>
        <v>0</v>
      </c>
      <c r="H38" s="115">
        <f>VLOOKUP('Site level'!$A38,TranslationData!$A:$AB,'Site level'!H$1,FALSE)</f>
        <v>12</v>
      </c>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25"/>
      <c r="AX38" s="132"/>
      <c r="AY38" s="132"/>
      <c r="AZ38" s="132"/>
      <c r="BA38" s="132"/>
      <c r="BB38" s="132"/>
      <c r="BC38" s="132"/>
      <c r="BD38" s="132"/>
      <c r="BE38" s="132"/>
      <c r="BF38" s="132"/>
      <c r="BG38" s="132"/>
      <c r="BH38" s="132"/>
      <c r="BI38" s="132"/>
      <c r="BJ38" s="132"/>
      <c r="BK38" s="132"/>
      <c r="BL38" s="132"/>
      <c r="BM38" s="132"/>
      <c r="BN38" s="132"/>
      <c r="BO38" s="132"/>
      <c r="BP38" s="132"/>
    </row>
    <row r="39" spans="1:68" s="124" customFormat="1" ht="11.25" customHeight="1" x14ac:dyDescent="0.3">
      <c r="A39" s="190"/>
      <c r="B39" s="141"/>
      <c r="C39" s="141"/>
      <c r="D39" s="115"/>
      <c r="E39" s="21"/>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25"/>
      <c r="AX39" s="132"/>
      <c r="AY39" s="132"/>
      <c r="AZ39" s="132"/>
      <c r="BA39" s="132"/>
      <c r="BB39" s="132"/>
      <c r="BC39" s="132"/>
      <c r="BD39" s="132"/>
      <c r="BE39" s="132"/>
      <c r="BF39" s="132"/>
      <c r="BG39" s="132"/>
      <c r="BH39" s="132"/>
      <c r="BI39" s="132"/>
      <c r="BJ39" s="132"/>
      <c r="BK39" s="132"/>
      <c r="BL39" s="132"/>
      <c r="BM39" s="132"/>
      <c r="BN39" s="132"/>
      <c r="BO39" s="132"/>
      <c r="BP39" s="132"/>
    </row>
    <row r="40" spans="1:68" ht="24.9" customHeight="1" x14ac:dyDescent="0.3">
      <c r="A40" s="190" t="s">
        <v>609</v>
      </c>
      <c r="B40" s="149" t="str">
        <f>IF(Content!$D$6=1,VLOOKUP('Site level'!$A40,TranslationData!$A:$AB,'Site level'!B$1,FALSE),VLOOKUP('Site level'!$A40,TranslationData!$A:$AB,'Site level'!B$1+14,FALSE))</f>
        <v>Share of waste reused and recycled in 2024: site level</v>
      </c>
      <c r="C40" s="131"/>
      <c r="D40" s="33"/>
      <c r="E40" s="338"/>
      <c r="F40" s="28"/>
      <c r="G40" s="444" t="s">
        <v>2033</v>
      </c>
      <c r="H40" s="444"/>
      <c r="AW40" s="7"/>
    </row>
    <row r="41" spans="1:68" ht="11.25" customHeight="1" x14ac:dyDescent="0.3">
      <c r="A41" s="190" t="s">
        <v>610</v>
      </c>
      <c r="B41" s="129" t="str">
        <f>IF(Content!$D$6=1,VLOOKUP('Site level'!$A41,TranslationData!$A:$AB,'Site level'!B$1,FALSE),VLOOKUP('Site level'!$A41,TranslationData!$A:$AB,'Site level'!B$1+14,FALSE))</f>
        <v>Total waste generated</v>
      </c>
      <c r="C41" s="125"/>
      <c r="D41" s="29" t="str">
        <f>IF(Content!$D$6=1,VLOOKUP('Site level'!$A41,TranslationData!$A:$AB,'Site level'!D$1,FALSE),VLOOKUP('Site level'!$A41,TranslationData!$A:$AB,'Site level'!D$1+14,FALSE))</f>
        <v>t</v>
      </c>
      <c r="E41" s="400">
        <f>VLOOKUP('Site level'!$A41,TranslationData!$A:$AB,'Site level'!E$1,FALSE)</f>
        <v>134501926</v>
      </c>
      <c r="F41" s="99">
        <f>VLOOKUP('Site level'!$A41,TranslationData!$A:$AB,'Site level'!F$1,FALSE)</f>
        <v>81892675</v>
      </c>
      <c r="G41" s="99">
        <f>VLOOKUP('Site level'!$A41,TranslationData!$A:$AB,'Site level'!G$1,FALSE)</f>
        <v>7034601</v>
      </c>
      <c r="H41" s="99">
        <f>VLOOKUP('Site level'!$A41,TranslationData!$A:$AB,'Site level'!H$1,FALSE)</f>
        <v>45574650</v>
      </c>
      <c r="AW41" s="7"/>
    </row>
    <row r="42" spans="1:68" ht="11.25" customHeight="1" x14ac:dyDescent="0.3">
      <c r="A42" s="190" t="s">
        <v>611</v>
      </c>
      <c r="B42" s="129" t="str">
        <f>IF(Content!$D$6=1,VLOOKUP('Site level'!$A42,TranslationData!$A:$AB,'Site level'!B$1,FALSE),VLOOKUP('Site level'!$A42,TranslationData!$A:$AB,'Site level'!B$1+14,FALSE))</f>
        <v>Share of waste reused and recycled</v>
      </c>
      <c r="C42" s="125"/>
      <c r="D42" s="29" t="str">
        <f>IF(Content!$D$6=1,VLOOKUP('Site level'!$A42,TranslationData!$A:$AB,'Site level'!D$1,FALSE),VLOOKUP('Site level'!$A42,TranslationData!$A:$AB,'Site level'!D$1+14,FALSE))</f>
        <v>%</v>
      </c>
      <c r="E42" s="419">
        <f>VLOOKUP('Site level'!$A42,TranslationData!$A:$AB,'Site level'!E$1,FALSE)</f>
        <v>8</v>
      </c>
      <c r="F42" s="155">
        <f>VLOOKUP('Site level'!$A42,TranslationData!$A:$AB,'Site level'!F$1,FALSE)</f>
        <v>3</v>
      </c>
      <c r="G42" s="155">
        <f>VLOOKUP('Site level'!$A42,TranslationData!$A:$AB,'Site level'!G$1,FALSE)</f>
        <v>36</v>
      </c>
      <c r="H42" s="155">
        <f>VLOOKUP('Site level'!$A42,TranslationData!$A:$AB,'Site level'!H$1,FALSE)</f>
        <v>11</v>
      </c>
      <c r="AW42" s="7"/>
    </row>
    <row r="43" spans="1:68" ht="11.25" customHeight="1" x14ac:dyDescent="0.3">
      <c r="A43" s="190"/>
      <c r="B43" s="128"/>
      <c r="C43" s="125"/>
      <c r="D43" s="29"/>
      <c r="E43" s="52"/>
      <c r="F43" s="29"/>
      <c r="G43" s="29"/>
      <c r="H43" s="29"/>
      <c r="AW43" s="7"/>
    </row>
    <row r="44" spans="1:68" ht="24.9" customHeight="1" x14ac:dyDescent="0.3">
      <c r="A44" s="190" t="s">
        <v>648</v>
      </c>
      <c r="B44" s="149" t="str">
        <f>IF(Content!$D$6=1,VLOOKUP('Site level'!$A44,TranslationData!$A:$AB,'Site level'!B$1,FALSE),VLOOKUP('Site level'!$A44,TranslationData!$A:$AB,'Site level'!B$1+14,FALSE))</f>
        <v>Air pollutants in 2024: site level</v>
      </c>
      <c r="C44" s="272"/>
      <c r="D44" s="33"/>
      <c r="E44" s="338"/>
      <c r="F44" s="272"/>
      <c r="G44" s="444" t="s">
        <v>2007</v>
      </c>
      <c r="H44" s="444"/>
      <c r="AW44" s="7"/>
    </row>
    <row r="45" spans="1:68" ht="11.25" customHeight="1" x14ac:dyDescent="0.3">
      <c r="A45" s="190" t="s">
        <v>649</v>
      </c>
      <c r="B45" s="129" t="str">
        <f>IF(Content!$D$6=1,VLOOKUP('Site level'!$A45,TranslationData!$A:$AB,'Site level'!B$1,FALSE),VLOOKUP('Site level'!$A45,TranslationData!$A:$AB,'Site level'!B$1+14,FALSE))</f>
        <v>Sulphur dioxide (SO₂)</v>
      </c>
      <c r="C45" s="125"/>
      <c r="D45" s="29" t="str">
        <f>IF(Content!$D$6=1,VLOOKUP('Site level'!$A45,TranslationData!$A:$AB,'Site level'!D$1,FALSE),VLOOKUP('Site level'!$A45,TranslationData!$A:$AB,'Site level'!D$1+14,FALSE))</f>
        <v>t</v>
      </c>
      <c r="E45" s="378">
        <f>VLOOKUP('Site level'!$A45,TranslationData!$A:$AB,'Site level'!E$1,FALSE)</f>
        <v>75.599999999999994</v>
      </c>
      <c r="F45" s="18">
        <f>VLOOKUP('Site level'!$A45,TranslationData!$A:$AB,'Site level'!F$1,FALSE)</f>
        <v>75</v>
      </c>
      <c r="G45" s="24">
        <f>VLOOKUP('Site level'!$A45,TranslationData!$A:$AB,'Site level'!G$1,FALSE)</f>
        <v>0.3</v>
      </c>
      <c r="H45" s="24">
        <f>VLOOKUP('Site level'!$A45,TranslationData!$A:$AB,'Site level'!H$1,FALSE)</f>
        <v>0.3</v>
      </c>
      <c r="I45" s="143"/>
      <c r="J45" s="141"/>
      <c r="AW45" s="7"/>
    </row>
    <row r="46" spans="1:68" ht="11.25" customHeight="1" x14ac:dyDescent="0.3">
      <c r="A46" s="190" t="s">
        <v>650</v>
      </c>
      <c r="B46" s="129" t="str">
        <f>IF(Content!$D$6=1,VLOOKUP('Site level'!$A46,TranslationData!$A:$AB,'Site level'!B$1,FALSE),VLOOKUP('Site level'!$A46,TranslationData!$A:$AB,'Site level'!B$1+14,FALSE))</f>
        <v>Oxides of nitrogen (NОₓ)</v>
      </c>
      <c r="C46" s="125"/>
      <c r="D46" s="29" t="str">
        <f>IF(Content!$D$6=1,VLOOKUP('Site level'!$A46,TranslationData!$A:$AB,'Site level'!D$1,FALSE),VLOOKUP('Site level'!$A46,TranslationData!$A:$AB,'Site level'!D$1+14,FALSE))</f>
        <v>t</v>
      </c>
      <c r="E46" s="378">
        <f>VLOOKUP('Site level'!$A46,TranslationData!$A:$AB,'Site level'!E$1,FALSE)</f>
        <v>271</v>
      </c>
      <c r="F46" s="18">
        <f>VLOOKUP('Site level'!$A46,TranslationData!$A:$AB,'Site level'!F$1,FALSE)</f>
        <v>231</v>
      </c>
      <c r="G46" s="18">
        <f>VLOOKUP('Site level'!$A46,TranslationData!$A:$AB,'Site level'!G$1,FALSE)</f>
        <v>28</v>
      </c>
      <c r="H46" s="18">
        <f>VLOOKUP('Site level'!$A46,TranslationData!$A:$AB,'Site level'!H$1,FALSE)</f>
        <v>12</v>
      </c>
      <c r="I46" s="143"/>
      <c r="J46" s="141"/>
      <c r="AW46" s="7"/>
    </row>
    <row r="47" spans="1:68" ht="11.25" customHeight="1" x14ac:dyDescent="0.3">
      <c r="A47" s="190" t="s">
        <v>651</v>
      </c>
      <c r="B47" s="129" t="str">
        <f>IF(Content!$D$6=1,VLOOKUP('Site level'!$A47,TranslationData!$A:$AB,'Site level'!B$1,FALSE),VLOOKUP('Site level'!$A47,TranslationData!$A:$AB,'Site level'!B$1+14,FALSE))</f>
        <v>Carbon monoxide</v>
      </c>
      <c r="C47" s="125"/>
      <c r="D47" s="29" t="str">
        <f>IF(Content!$D$6=1,VLOOKUP('Site level'!$A47,TranslationData!$A:$AB,'Site level'!D$1,FALSE),VLOOKUP('Site level'!$A47,TranslationData!$A:$AB,'Site level'!D$1+14,FALSE))</f>
        <v>t</v>
      </c>
      <c r="E47" s="378">
        <f>VLOOKUP('Site level'!$A47,TranslationData!$A:$AB,'Site level'!E$1,FALSE)</f>
        <v>196</v>
      </c>
      <c r="F47" s="18">
        <f>VLOOKUP('Site level'!$A47,TranslationData!$A:$AB,'Site level'!F$1,FALSE)</f>
        <v>145</v>
      </c>
      <c r="G47" s="18">
        <f>VLOOKUP('Site level'!$A47,TranslationData!$A:$AB,'Site level'!G$1,FALSE)</f>
        <v>4</v>
      </c>
      <c r="H47" s="18">
        <f>VLOOKUP('Site level'!$A47,TranslationData!$A:$AB,'Site level'!H$1,FALSE)</f>
        <v>47</v>
      </c>
      <c r="I47" s="143"/>
      <c r="J47" s="141"/>
      <c r="AW47" s="7"/>
    </row>
    <row r="48" spans="1:68" ht="11.25" customHeight="1" x14ac:dyDescent="0.3">
      <c r="A48" s="190" t="s">
        <v>652</v>
      </c>
      <c r="B48" s="129" t="str">
        <f>IF(Content!$D$6=1,VLOOKUP('Site level'!$A48,TranslationData!$A:$AB,'Site level'!B$1,FALSE),VLOOKUP('Site level'!$A48,TranslationData!$A:$AB,'Site level'!B$1+14,FALSE))</f>
        <v>Solid particles</v>
      </c>
      <c r="C48" s="125"/>
      <c r="D48" s="29" t="str">
        <f>IF(Content!$D$6=1,VLOOKUP('Site level'!$A48,TranslationData!$A:$AB,'Site level'!D$1,FALSE),VLOOKUP('Site level'!$A48,TranslationData!$A:$AB,'Site level'!D$1+14,FALSE))</f>
        <v>t</v>
      </c>
      <c r="E48" s="378">
        <f>VLOOKUP('Site level'!$A48,TranslationData!$A:$AB,'Site level'!E$1,FALSE)</f>
        <v>2022</v>
      </c>
      <c r="F48" s="18">
        <f>VLOOKUP('Site level'!$A48,TranslationData!$A:$AB,'Site level'!F$1,FALSE)</f>
        <v>774</v>
      </c>
      <c r="G48" s="18">
        <f>VLOOKUP('Site level'!$A48,TranslationData!$A:$AB,'Site level'!G$1,FALSE)</f>
        <v>824</v>
      </c>
      <c r="H48" s="18">
        <f>VLOOKUP('Site level'!$A48,TranslationData!$A:$AB,'Site level'!H$1,FALSE)</f>
        <v>424</v>
      </c>
      <c r="I48" s="143"/>
      <c r="J48" s="141"/>
      <c r="AW48" s="7"/>
    </row>
    <row r="49" spans="1:68" ht="11.25" customHeight="1" x14ac:dyDescent="0.3">
      <c r="A49" s="190" t="s">
        <v>653</v>
      </c>
      <c r="B49" s="129" t="str">
        <f>IF(Content!$D$6=1,VLOOKUP('Site level'!$A49,TranslationData!$A:$AB,'Site level'!B$1,FALSE),VLOOKUP('Site level'!$A49,TranslationData!$A:$AB,'Site level'!B$1+14,FALSE))</f>
        <v>Ozone depleting (CFC-11 equivalents) substances emitted</v>
      </c>
      <c r="C49" s="125"/>
      <c r="D49" s="29" t="str">
        <f>IF(Content!$D$6=1,VLOOKUP('Site level'!$A49,TranslationData!$A:$AB,'Site level'!D$1,FALSE),VLOOKUP('Site level'!$A49,TranslationData!$A:$AB,'Site level'!D$1+14,FALSE))</f>
        <v>t</v>
      </c>
      <c r="E49" s="378">
        <f>VLOOKUP('Site level'!$A49,TranslationData!$A:$AB,'Site level'!E$1,FALSE)</f>
        <v>0</v>
      </c>
      <c r="F49" s="18">
        <f>VLOOKUP('Site level'!$A49,TranslationData!$A:$AB,'Site level'!F$1,FALSE)</f>
        <v>0</v>
      </c>
      <c r="G49" s="18">
        <f>VLOOKUP('Site level'!$A49,TranslationData!$A:$AB,'Site level'!G$1,FALSE)</f>
        <v>0</v>
      </c>
      <c r="H49" s="18">
        <f>VLOOKUP('Site level'!$A49,TranslationData!$A:$AB,'Site level'!H$1,FALSE)</f>
        <v>0</v>
      </c>
      <c r="I49" s="143"/>
      <c r="J49" s="141"/>
      <c r="AW49" s="7"/>
    </row>
    <row r="50" spans="1:68" ht="11.25" customHeight="1" x14ac:dyDescent="0.3">
      <c r="A50" s="190" t="s">
        <v>654</v>
      </c>
      <c r="B50" s="129" t="str">
        <f>IF(Content!$D$6=1,VLOOKUP('Site level'!$A50,TranslationData!$A:$AB,'Site level'!B$1,FALSE),VLOOKUP('Site level'!$A50,TranslationData!$A:$AB,'Site level'!B$1+14,FALSE))</f>
        <v>VOCs</v>
      </c>
      <c r="C50" s="125"/>
      <c r="D50" s="29" t="str">
        <f>IF(Content!$D$6=1,VLOOKUP('Site level'!$A50,TranslationData!$A:$AB,'Site level'!D$1,FALSE),VLOOKUP('Site level'!$A50,TranslationData!$A:$AB,'Site level'!D$1+14,FALSE))</f>
        <v>t</v>
      </c>
      <c r="E50" s="378">
        <f>VLOOKUP('Site level'!$A50,TranslationData!$A:$AB,'Site level'!E$1,FALSE)</f>
        <v>59</v>
      </c>
      <c r="F50" s="18">
        <f>VLOOKUP('Site level'!$A50,TranslationData!$A:$AB,'Site level'!F$1,FALSE)</f>
        <v>55</v>
      </c>
      <c r="G50" s="18">
        <f>VLOOKUP('Site level'!$A50,TranslationData!$A:$AB,'Site level'!G$1,FALSE)</f>
        <v>3</v>
      </c>
      <c r="H50" s="18">
        <f>VLOOKUP('Site level'!$A50,TranslationData!$A:$AB,'Site level'!H$1,FALSE)</f>
        <v>1</v>
      </c>
      <c r="I50" s="143"/>
      <c r="J50" s="141"/>
      <c r="AW50" s="7"/>
    </row>
    <row r="51" spans="1:68" s="124" customFormat="1" ht="11.25" customHeight="1" x14ac:dyDescent="0.3">
      <c r="A51" s="190" t="s">
        <v>655</v>
      </c>
      <c r="B51" s="141" t="str">
        <f>IF(Content!$D$6=1,VLOOKUP('Site level'!$A51,TranslationData!$A:$AB,'Site level'!B$1,FALSE),VLOOKUP('Site level'!$A51,TranslationData!$A:$AB,'Site level'!B$1+14,FALSE))</f>
        <v>Mercury (Hg)</v>
      </c>
      <c r="C51" s="125"/>
      <c r="D51" s="29" t="str">
        <f>IF(Content!$D$6=1,VLOOKUP('Site level'!$A51,TranslationData!$A:$AB,'Site level'!D$1,FALSE),VLOOKUP('Site level'!$A51,TranslationData!$A:$AB,'Site level'!D$1+14,FALSE))</f>
        <v>t</v>
      </c>
      <c r="E51" s="378">
        <f>VLOOKUP('Site level'!$A51,TranslationData!$A:$AB,'Site level'!E$1,FALSE)</f>
        <v>0</v>
      </c>
      <c r="F51" s="115">
        <f>VLOOKUP('Site level'!$A51,TranslationData!$A:$AB,'Site level'!F$1,FALSE)</f>
        <v>0</v>
      </c>
      <c r="G51" s="115">
        <f>VLOOKUP('Site level'!$A51,TranslationData!$A:$AB,'Site level'!G$1,FALSE)</f>
        <v>0</v>
      </c>
      <c r="H51" s="115">
        <f>VLOOKUP('Site level'!$A51,TranslationData!$A:$AB,'Site level'!H$1,FALSE)</f>
        <v>0</v>
      </c>
      <c r="I51" s="143"/>
      <c r="J51" s="141"/>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25"/>
      <c r="AX51" s="132"/>
      <c r="AY51" s="132"/>
      <c r="AZ51" s="132"/>
      <c r="BA51" s="132"/>
      <c r="BB51" s="132"/>
      <c r="BC51" s="132"/>
      <c r="BD51" s="132"/>
      <c r="BE51" s="132"/>
      <c r="BF51" s="132"/>
      <c r="BG51" s="132"/>
      <c r="BH51" s="132"/>
      <c r="BI51" s="132"/>
      <c r="BJ51" s="132"/>
      <c r="BK51" s="132"/>
      <c r="BL51" s="132"/>
      <c r="BM51" s="132"/>
      <c r="BN51" s="132"/>
      <c r="BO51" s="132"/>
      <c r="BP51" s="132"/>
    </row>
    <row r="52" spans="1:68" ht="11.25" customHeight="1" x14ac:dyDescent="0.3">
      <c r="A52" s="190" t="s">
        <v>656</v>
      </c>
      <c r="B52" s="129" t="str">
        <f>IF(Content!$D$6=1,VLOOKUP('Site level'!$A52,TranslationData!$A:$AB,'Site level'!B$1,FALSE),VLOOKUP('Site level'!$A52,TranslationData!$A:$AB,'Site level'!B$1+14,FALSE))</f>
        <v>Lead (Pb)</v>
      </c>
      <c r="C52" s="125"/>
      <c r="D52" s="29" t="str">
        <f>IF(Content!$D$6=1,VLOOKUP('Site level'!$A52,TranslationData!$A:$AB,'Site level'!D$1,FALSE),VLOOKUP('Site level'!$A52,TranslationData!$A:$AB,'Site level'!D$1+14,FALSE))</f>
        <v>t</v>
      </c>
      <c r="E52" s="378">
        <f>VLOOKUP('Site level'!$A52,TranslationData!$A:$AB,'Site level'!E$1,FALSE)</f>
        <v>0</v>
      </c>
      <c r="F52" s="18">
        <f>VLOOKUP('Site level'!$A52,TranslationData!$A:$AB,'Site level'!F$1,FALSE)</f>
        <v>0</v>
      </c>
      <c r="G52" s="18">
        <f>VLOOKUP('Site level'!$A52,TranslationData!$A:$AB,'Site level'!G$1,FALSE)</f>
        <v>0</v>
      </c>
      <c r="H52" s="18">
        <f>VLOOKUP('Site level'!$A52,TranslationData!$A:$AB,'Site level'!H$1,FALSE)</f>
        <v>0</v>
      </c>
      <c r="I52" s="143"/>
      <c r="J52" s="141"/>
      <c r="AW52" s="7"/>
    </row>
    <row r="53" spans="1:68" s="124" customFormat="1" ht="11.25" customHeight="1" x14ac:dyDescent="0.3">
      <c r="A53" s="190" t="s">
        <v>2584</v>
      </c>
      <c r="B53" s="337" t="str">
        <f>IF(Content!$D$6=1,VLOOKUP('Site level'!$A53,TranslationData!$A:$AB,'Site level'!B$1,FALSE),VLOOKUP('Site level'!$A53,TranslationData!$A:$AB,'Site level'!B$1+14,FALSE))</f>
        <v>Other</v>
      </c>
      <c r="C53" s="125"/>
      <c r="D53" s="29" t="str">
        <f>IF(Content!$D$6=1,VLOOKUP('Site level'!$A53,TranslationData!$A:$AB,'Site level'!D$1,FALSE),VLOOKUP('Site level'!$A53,TranslationData!$A:$AB,'Site level'!D$1+14,FALSE))</f>
        <v>t</v>
      </c>
      <c r="E53" s="378">
        <f>VLOOKUP('Site level'!$A53,TranslationData!$A:$AB,'Site level'!E$1,FALSE)</f>
        <v>39.299999999999997</v>
      </c>
      <c r="F53" s="115">
        <f>VLOOKUP('Site level'!$A53,TranslationData!$A:$AB,'Site level'!F$1,FALSE)</f>
        <v>20</v>
      </c>
      <c r="G53" s="115">
        <f>VLOOKUP('Site level'!$A53,TranslationData!$A:$AB,'Site level'!G$1,FALSE)</f>
        <v>19</v>
      </c>
      <c r="H53" s="24">
        <f>VLOOKUP('Site level'!$A53,TranslationData!$A:$AB,'Site level'!H$1,FALSE)</f>
        <v>0.3</v>
      </c>
      <c r="I53" s="143"/>
      <c r="J53" s="337"/>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25"/>
      <c r="AX53" s="132"/>
      <c r="AY53" s="132"/>
      <c r="AZ53" s="132"/>
      <c r="BA53" s="132"/>
      <c r="BB53" s="132"/>
      <c r="BC53" s="132"/>
      <c r="BD53" s="132"/>
      <c r="BE53" s="132"/>
      <c r="BF53" s="132"/>
      <c r="BG53" s="132"/>
      <c r="BH53" s="132"/>
      <c r="BI53" s="132"/>
      <c r="BJ53" s="132"/>
      <c r="BK53" s="132"/>
      <c r="BL53" s="132"/>
      <c r="BM53" s="132"/>
      <c r="BN53" s="132"/>
      <c r="BO53" s="132"/>
      <c r="BP53" s="132"/>
    </row>
    <row r="54" spans="1:68" ht="11.25" customHeight="1" x14ac:dyDescent="0.3">
      <c r="A54" s="190"/>
      <c r="B54" s="132"/>
      <c r="C54" s="132"/>
      <c r="D54" s="29"/>
      <c r="E54" s="52"/>
      <c r="F54" s="29"/>
      <c r="G54" s="29"/>
      <c r="H54" s="29"/>
      <c r="AW54" s="7"/>
    </row>
    <row r="55" spans="1:68" ht="11.25" customHeight="1" x14ac:dyDescent="0.3">
      <c r="A55" s="190" t="s">
        <v>663</v>
      </c>
      <c r="B55" s="130" t="str">
        <f>IF(Content!$D$6=1,VLOOKUP('Site level'!$A55,TranslationData!$A:$AB,'Site level'!B$1,FALSE),VLOOKUP('Site level'!$A55,TranslationData!$A:$AB,'Site level'!B$1+14,FALSE))</f>
        <v>Lands in 2024: site level</v>
      </c>
      <c r="C55" s="131"/>
      <c r="D55" s="33"/>
      <c r="E55" s="338"/>
      <c r="F55" s="28"/>
      <c r="G55" s="444" t="s">
        <v>2008</v>
      </c>
      <c r="H55" s="444"/>
      <c r="AW55" s="7"/>
    </row>
    <row r="56" spans="1:68" ht="11.25" customHeight="1" x14ac:dyDescent="0.3">
      <c r="A56" s="190" t="s">
        <v>664</v>
      </c>
      <c r="B56" s="129" t="str">
        <f>IF(Content!$D$6=1,VLOOKUP('Site level'!$A56,TranslationData!$A:$AB,'Site level'!B$1,FALSE),VLOOKUP('Site level'!$A56,TranslationData!$A:$AB,'Site level'!B$1+14,FALSE))</f>
        <v>Land disturbed during year</v>
      </c>
      <c r="C56" s="125"/>
      <c r="D56" s="29" t="str">
        <f>IF(Content!$D$6=1,VLOOKUP('Site level'!$A56,TranslationData!$A:$AB,'Site level'!D$1,FALSE),VLOOKUP('Site level'!$A56,TranslationData!$A:$AB,'Site level'!D$1+14,FALSE))</f>
        <v>hectares</v>
      </c>
      <c r="E56" s="378">
        <f>VLOOKUP('Site level'!$A56,TranslationData!$A:$AB,'Site level'!E$1,FALSE)</f>
        <v>152</v>
      </c>
      <c r="F56" s="18">
        <f>VLOOKUP('Site level'!$A56,TranslationData!$A:$AB,'Site level'!F$1,FALSE)</f>
        <v>53</v>
      </c>
      <c r="G56" s="18">
        <f>VLOOKUP('Site level'!$A56,TranslationData!$A:$AB,'Site level'!G$1,FALSE)</f>
        <v>5</v>
      </c>
      <c r="H56" s="18">
        <f>VLOOKUP('Site level'!$A56,TranslationData!$A:$AB,'Site level'!H$1,FALSE)</f>
        <v>94</v>
      </c>
      <c r="J56" s="115"/>
      <c r="K56" s="115"/>
      <c r="AW56" s="7"/>
    </row>
    <row r="57" spans="1:68" ht="11.25" customHeight="1" x14ac:dyDescent="0.3">
      <c r="A57" s="190" t="s">
        <v>665</v>
      </c>
      <c r="B57" s="129" t="str">
        <f>IF(Content!$D$6=1,VLOOKUP('Site level'!$A57,TranslationData!$A:$AB,'Site level'!B$1,FALSE),VLOOKUP('Site level'!$A57,TranslationData!$A:$AB,'Site level'!B$1+14,FALSE))</f>
        <v>Land rehabilitated during year</v>
      </c>
      <c r="C57" s="125"/>
      <c r="D57" s="29" t="str">
        <f>IF(Content!$D$6=1,VLOOKUP('Site level'!$A57,TranslationData!$A:$AB,'Site level'!D$1,FALSE),VLOOKUP('Site level'!$A57,TranslationData!$A:$AB,'Site level'!D$1+14,FALSE))</f>
        <v>hectares</v>
      </c>
      <c r="E57" s="378">
        <f>VLOOKUP('Site level'!$A57,TranslationData!$A:$AB,'Site level'!E$1,FALSE)</f>
        <v>0</v>
      </c>
      <c r="F57" s="18">
        <f>VLOOKUP('Site level'!$A57,TranslationData!$A:$AB,'Site level'!F$1,FALSE)</f>
        <v>0</v>
      </c>
      <c r="G57" s="18">
        <f>VLOOKUP('Site level'!$A57,TranslationData!$A:$AB,'Site level'!G$1,FALSE)</f>
        <v>0</v>
      </c>
      <c r="H57" s="18">
        <f>VLOOKUP('Site level'!$A57,TranslationData!$A:$AB,'Site level'!H$1,FALSE)</f>
        <v>0</v>
      </c>
      <c r="J57" s="115"/>
      <c r="K57" s="115"/>
      <c r="AW57" s="7"/>
    </row>
    <row r="58" spans="1:68" ht="11.25" customHeight="1" x14ac:dyDescent="0.3">
      <c r="A58" s="190"/>
      <c r="B58" s="129"/>
      <c r="C58" s="125"/>
      <c r="D58" s="29"/>
      <c r="E58" s="52"/>
      <c r="F58" s="29"/>
      <c r="G58" s="29"/>
      <c r="H58" s="29"/>
      <c r="I58" s="143"/>
      <c r="J58" s="141"/>
      <c r="K58" s="115"/>
      <c r="AW58" s="7"/>
    </row>
    <row r="59" spans="1:68" ht="24.9" customHeight="1" x14ac:dyDescent="0.3">
      <c r="A59" s="190" t="s">
        <v>757</v>
      </c>
      <c r="B59" s="149" t="str">
        <f>IF(Content!$D$6=1,VLOOKUP('Site level'!$A59,TranslationData!$A:$AB,'Site level'!B$1,FALSE),VLOOKUP('Site level'!$A59,TranslationData!$A:$AB,'Site level'!B$1+14,FALSE))</f>
        <v>GHG emissions in 2024 (Scope 1 and Scope 2): site level</v>
      </c>
      <c r="C59" s="131"/>
      <c r="D59" s="33"/>
      <c r="E59" s="338"/>
      <c r="F59" s="28"/>
      <c r="G59" s="444" t="s">
        <v>2032</v>
      </c>
      <c r="H59" s="444"/>
      <c r="J59" s="115"/>
      <c r="K59" s="115"/>
      <c r="AW59" s="7"/>
    </row>
    <row r="60" spans="1:68" ht="11.25" customHeight="1" x14ac:dyDescent="0.3">
      <c r="A60" s="190" t="s">
        <v>759</v>
      </c>
      <c r="B60" s="141" t="str">
        <f>IF(Content!$D$6=1,VLOOKUP('Site level'!$A60,TranslationData!$A:$AB,'Site level'!B$1,FALSE),VLOOKUP('Site level'!$A60,TranslationData!$A:$AB,'Site level'!B$1+14,FALSE))</f>
        <v>Scope 1</v>
      </c>
      <c r="C60" s="129"/>
      <c r="D60" s="39" t="str">
        <f>IF(Content!$D$6=1,VLOOKUP('Site level'!$A60,TranslationData!$A:$AB,'Site level'!D$1,FALSE),VLOOKUP('Site level'!$A60,TranslationData!$A:$AB,'Site level'!D$1+14,FALSE))</f>
        <v>t of CO₂e</v>
      </c>
      <c r="E60" s="378">
        <f>VLOOKUP('Site level'!$A60,TranslationData!$A:$AB,'Site level'!E$1,FALSE)</f>
        <v>236875.4</v>
      </c>
      <c r="F60" s="18">
        <f>VLOOKUP('Site level'!$A60,TranslationData!$A:$AB,'Site level'!F$1,FALSE)</f>
        <v>158217.4</v>
      </c>
      <c r="G60" s="18">
        <f>VLOOKUP('Site level'!$A60,TranslationData!$A:$AB,'Site level'!G$1,FALSE)</f>
        <v>11936</v>
      </c>
      <c r="H60" s="18">
        <f>VLOOKUP('Site level'!$A60,TranslationData!$A:$AB,'Site level'!H$1,FALSE)</f>
        <v>66722</v>
      </c>
      <c r="J60" s="115"/>
      <c r="K60" s="115"/>
      <c r="L60" s="115"/>
      <c r="AW60" s="7"/>
    </row>
    <row r="61" spans="1:68" ht="11.25" customHeight="1" x14ac:dyDescent="0.3">
      <c r="A61" s="190" t="s">
        <v>760</v>
      </c>
      <c r="B61" s="129" t="str">
        <f>IF(Content!$D$6=1,VLOOKUP('Site level'!$A61,TranslationData!$A:$AB,'Site level'!B$1,FALSE),VLOOKUP('Site level'!$A61,TranslationData!$A:$AB,'Site level'!B$1+14,FALSE))</f>
        <v>Scope 2 (market based)</v>
      </c>
      <c r="C61" s="129"/>
      <c r="D61" s="115" t="str">
        <f>IF(Content!$D$6=1,VLOOKUP('Site level'!$A61,TranslationData!$A:$AB,'Site level'!D$1,FALSE),VLOOKUP('Site level'!$A61,TranslationData!$A:$AB,'Site level'!D$1+14,FALSE))</f>
        <v>t of CO₂e</v>
      </c>
      <c r="E61" s="378">
        <f>VLOOKUP('Site level'!$A61,TranslationData!$A:$AB,'Site level'!E$1,FALSE)</f>
        <v>251905.4</v>
      </c>
      <c r="F61" s="18">
        <f>VLOOKUP('Site level'!$A61,TranslationData!$A:$AB,'Site level'!F$1,FALSE)</f>
        <v>96575.4</v>
      </c>
      <c r="G61" s="18">
        <f>VLOOKUP('Site level'!$A61,TranslationData!$A:$AB,'Site level'!G$1,FALSE)</f>
        <v>138568</v>
      </c>
      <c r="H61" s="18">
        <f>VLOOKUP('Site level'!$A61,TranslationData!$A:$AB,'Site level'!H$1,FALSE)</f>
        <v>16762</v>
      </c>
      <c r="J61" s="115"/>
      <c r="K61" s="115"/>
      <c r="L61" s="115"/>
      <c r="AW61" s="7"/>
    </row>
    <row r="62" spans="1:68" s="124" customFormat="1" ht="11.25" customHeight="1" x14ac:dyDescent="0.3">
      <c r="A62" s="190" t="s">
        <v>731</v>
      </c>
      <c r="B62" s="141" t="str">
        <f>IF(Content!$D$6=1,VLOOKUP('Site level'!$A62,TranslationData!$A:$AB,'Site level'!B$1,FALSE),VLOOKUP('Site level'!$A62,TranslationData!$A:$AB,'Site level'!B$1+14,FALSE))</f>
        <v>Total Scope 1 + Scope 2 (market based)</v>
      </c>
      <c r="C62" s="141"/>
      <c r="D62" s="115" t="str">
        <f>IF(Content!$D$6=1,VLOOKUP('Site level'!$A62,TranslationData!$A:$AB,'Site level'!D$1,FALSE),VLOOKUP('Site level'!$A62,TranslationData!$A:$AB,'Site level'!D$1+14,FALSE))</f>
        <v>t of CO₂e</v>
      </c>
      <c r="E62" s="378">
        <f>VLOOKUP('Site level'!$A62,TranslationData!$A:$AB,'Site level'!E$1,FALSE)</f>
        <v>488780.79999999999</v>
      </c>
      <c r="F62" s="115">
        <f>VLOOKUP('Site level'!$A62,TranslationData!$A:$AB,'Site level'!F$1,FALSE)</f>
        <v>254792.8</v>
      </c>
      <c r="G62" s="115">
        <f>VLOOKUP('Site level'!$A62,TranslationData!$A:$AB,'Site level'!G$1,FALSE)</f>
        <v>150504</v>
      </c>
      <c r="H62" s="115">
        <f>VLOOKUP('Site level'!$A62,TranslationData!$A:$AB,'Site level'!H$1,FALSE)</f>
        <v>83484</v>
      </c>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25"/>
      <c r="AX62" s="132"/>
      <c r="AY62" s="132"/>
      <c r="AZ62" s="132"/>
      <c r="BA62" s="132"/>
      <c r="BB62" s="132"/>
      <c r="BC62" s="132"/>
      <c r="BD62" s="132"/>
      <c r="BE62" s="132"/>
      <c r="BF62" s="132"/>
      <c r="BG62" s="132"/>
      <c r="BH62" s="132"/>
      <c r="BI62" s="132"/>
      <c r="BJ62" s="132"/>
      <c r="BK62" s="132"/>
      <c r="BL62" s="132"/>
      <c r="BM62" s="132"/>
      <c r="BN62" s="132"/>
      <c r="BO62" s="132"/>
      <c r="BP62" s="132"/>
    </row>
    <row r="63" spans="1:68" ht="11.25" customHeight="1" x14ac:dyDescent="0.3">
      <c r="A63" s="190"/>
      <c r="B63" s="129"/>
      <c r="C63" s="125"/>
      <c r="D63" s="29"/>
      <c r="E63" s="52"/>
      <c r="F63" s="29"/>
      <c r="G63" s="29"/>
      <c r="H63" s="29"/>
      <c r="J63" s="115"/>
      <c r="K63" s="115"/>
      <c r="L63" s="115"/>
      <c r="AW63" s="7"/>
    </row>
    <row r="64" spans="1:68" ht="24.9" customHeight="1" x14ac:dyDescent="0.3">
      <c r="A64" s="190" t="s">
        <v>799</v>
      </c>
      <c r="B64" s="149" t="str">
        <f>IF(Content!$D$6=1,VLOOKUP('Site level'!$A64,TranslationData!$A:$AB,'Site level'!B$1,FALSE),VLOOKUP('Site level'!$A64,TranslationData!$A:$AB,'Site level'!B$1+14,FALSE))</f>
        <v>Energy consumption by source in 2024: site level</v>
      </c>
      <c r="C64" s="272"/>
      <c r="D64" s="33"/>
      <c r="E64" s="338"/>
      <c r="F64" s="272"/>
      <c r="G64" s="444" t="s">
        <v>2031</v>
      </c>
      <c r="H64" s="444"/>
      <c r="J64" s="115"/>
      <c r="K64" s="115"/>
      <c r="L64" s="115"/>
      <c r="M64" s="115"/>
      <c r="N64" s="115"/>
      <c r="O64" s="115"/>
      <c r="P64" s="115"/>
      <c r="Q64" s="115"/>
      <c r="R64" s="115"/>
      <c r="S64" s="115"/>
      <c r="T64" s="115"/>
      <c r="U64" s="115"/>
      <c r="V64" s="115"/>
      <c r="W64" s="115"/>
      <c r="X64" s="115"/>
      <c r="AW64" s="7"/>
    </row>
    <row r="65" spans="1:68" s="124" customFormat="1" ht="11.25" customHeight="1" x14ac:dyDescent="0.3">
      <c r="A65" s="190" t="s">
        <v>800</v>
      </c>
      <c r="B65" s="141" t="str">
        <f>IF(Content!$D$6=1,VLOOKUP('Site level'!$A65,TranslationData!$A:$AB,'Site level'!B$1,FALSE),VLOOKUP('Site level'!$A65,TranslationData!$A:$AB,'Site level'!B$1+14,FALSE))</f>
        <v>Diesel, including:</v>
      </c>
      <c r="C65" s="168"/>
      <c r="D65" s="115" t="str">
        <f>IF(Content!$D$6=1,VLOOKUP('Site level'!$A65,TranslationData!$A:$AB,'Site level'!D$1,FALSE),VLOOKUP('Site level'!$A65,TranslationData!$A:$AB,'Site level'!D$1+14,FALSE))</f>
        <v>GJ</v>
      </c>
      <c r="E65" s="378">
        <f>VLOOKUP('Site level'!$A65,TranslationData!$A:$AB,'Site level'!E$1,FALSE)</f>
        <v>3013545</v>
      </c>
      <c r="F65" s="115">
        <f>VLOOKUP('Site level'!$A65,TranslationData!$A:$AB,'Site level'!F$1,FALSE)</f>
        <v>1985904.4</v>
      </c>
      <c r="G65" s="115">
        <f>VLOOKUP('Site level'!$A65,TranslationData!$A:$AB,'Site level'!G$1,FALSE)</f>
        <v>149810.4</v>
      </c>
      <c r="H65" s="115">
        <f>VLOOKUP('Site level'!$A65,TranslationData!$A:$AB,'Site level'!H$1,FALSE)</f>
        <v>877830.2</v>
      </c>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25"/>
      <c r="AX65" s="132"/>
      <c r="AY65" s="132"/>
      <c r="AZ65" s="132"/>
      <c r="BA65" s="132"/>
      <c r="BB65" s="132"/>
      <c r="BC65" s="132"/>
      <c r="BD65" s="132"/>
      <c r="BE65" s="132"/>
      <c r="BF65" s="132"/>
      <c r="BG65" s="132"/>
      <c r="BH65" s="132"/>
      <c r="BI65" s="132"/>
      <c r="BJ65" s="132"/>
      <c r="BK65" s="132"/>
      <c r="BL65" s="132"/>
      <c r="BM65" s="132"/>
      <c r="BN65" s="132"/>
      <c r="BO65" s="132"/>
      <c r="BP65" s="132"/>
    </row>
    <row r="66" spans="1:68" ht="11.25" customHeight="1" x14ac:dyDescent="0.3">
      <c r="A66" s="190" t="s">
        <v>810</v>
      </c>
      <c r="B66" s="128" t="str">
        <f>IF(Content!$D$6=1,VLOOKUP('Site level'!$A66,TranslationData!$A:$AB,'Site level'!B$1,FALSE),VLOOKUP('Site level'!$A66,TranslationData!$A:$AB,'Site level'!B$1+14,FALSE))</f>
        <v>for transport and mobile machinery</v>
      </c>
      <c r="C66" s="169"/>
      <c r="D66" s="115" t="str">
        <f>IF(Content!$D$6=1,VLOOKUP('Site level'!$A66,TranslationData!$A:$AB,'Site level'!D$1,FALSE),VLOOKUP('Site level'!$A66,TranslationData!$A:$AB,'Site level'!D$1+14,FALSE))</f>
        <v>GJ</v>
      </c>
      <c r="E66" s="378">
        <f>VLOOKUP('Site level'!$A66,TranslationData!$A:$AB,'Site level'!E$1,FALSE)</f>
        <v>2644025</v>
      </c>
      <c r="F66" s="115">
        <f>VLOOKUP('Site level'!$A66,TranslationData!$A:$AB,'Site level'!F$1,FALSE)</f>
        <v>1752331</v>
      </c>
      <c r="G66" s="115">
        <f>VLOOKUP('Site level'!$A66,TranslationData!$A:$AB,'Site level'!G$1,FALSE)</f>
        <v>141052</v>
      </c>
      <c r="H66" s="115">
        <f>VLOOKUP('Site level'!$A66,TranslationData!$A:$AB,'Site level'!H$1,FALSE)</f>
        <v>750642</v>
      </c>
      <c r="J66" s="115"/>
      <c r="K66" s="115"/>
      <c r="L66" s="115"/>
      <c r="M66" s="115"/>
      <c r="N66" s="115"/>
      <c r="O66" s="115"/>
      <c r="P66" s="115"/>
      <c r="Q66" s="115"/>
      <c r="R66" s="115"/>
      <c r="S66" s="115"/>
      <c r="T66" s="115"/>
      <c r="U66" s="115"/>
      <c r="V66" s="115"/>
      <c r="W66" s="115"/>
      <c r="X66" s="115"/>
      <c r="AW66" s="7"/>
    </row>
    <row r="67" spans="1:68" ht="11.25" customHeight="1" x14ac:dyDescent="0.3">
      <c r="A67" s="190" t="s">
        <v>811</v>
      </c>
      <c r="B67" s="128" t="str">
        <f>IF(Content!$D$6=1,VLOOKUP('Site level'!$A67,TranslationData!$A:$AB,'Site level'!B$1,FALSE),VLOOKUP('Site level'!$A67,TranslationData!$A:$AB,'Site level'!B$1+14,FALSE))</f>
        <v>for electricity generation</v>
      </c>
      <c r="C67" s="112"/>
      <c r="D67" s="115" t="str">
        <f>IF(Content!$D$6=1,VLOOKUP('Site level'!$A67,TranslationData!$A:$AB,'Site level'!D$1,FALSE),VLOOKUP('Site level'!$A67,TranslationData!$A:$AB,'Site level'!D$1+14,FALSE))</f>
        <v>GJ</v>
      </c>
      <c r="E67" s="378">
        <f>VLOOKUP('Site level'!$A67,TranslationData!$A:$AB,'Site level'!E$1,FALSE)</f>
        <v>5656</v>
      </c>
      <c r="F67" s="115">
        <f>VLOOKUP('Site level'!$A67,TranslationData!$A:$AB,'Site level'!F$1,FALSE)</f>
        <v>1826</v>
      </c>
      <c r="G67" s="115">
        <f>VLOOKUP('Site level'!$A67,TranslationData!$A:$AB,'Site level'!G$1,FALSE)</f>
        <v>626</v>
      </c>
      <c r="H67" s="115">
        <f>VLOOKUP('Site level'!$A67,TranslationData!$A:$AB,'Site level'!H$1,FALSE)</f>
        <v>3204</v>
      </c>
      <c r="J67" s="115"/>
      <c r="K67" s="115"/>
      <c r="L67" s="115"/>
      <c r="M67" s="115"/>
      <c r="N67" s="115"/>
      <c r="O67" s="115"/>
      <c r="P67" s="115"/>
      <c r="Q67" s="115"/>
      <c r="R67" s="115"/>
      <c r="S67" s="115"/>
      <c r="T67" s="115"/>
      <c r="U67" s="115"/>
      <c r="V67" s="115"/>
      <c r="W67" s="115"/>
      <c r="X67" s="115"/>
      <c r="AW67" s="30"/>
    </row>
    <row r="68" spans="1:68" ht="11.25" customHeight="1" x14ac:dyDescent="0.3">
      <c r="A68" s="190" t="s">
        <v>812</v>
      </c>
      <c r="B68" s="128" t="str">
        <f>IF(Content!$D$6=1,VLOOKUP('Site level'!$A68,TranslationData!$A:$AB,'Site level'!B$1,FALSE),VLOOKUP('Site level'!$A68,TranslationData!$A:$AB,'Site level'!B$1+14,FALSE))</f>
        <v>for heat</v>
      </c>
      <c r="C68" s="112"/>
      <c r="D68" s="115" t="str">
        <f>IF(Content!$D$6=1,VLOOKUP('Site level'!$A68,TranslationData!$A:$AB,'Site level'!D$1,FALSE),VLOOKUP('Site level'!$A68,TranslationData!$A:$AB,'Site level'!D$1+14,FALSE))</f>
        <v>GJ</v>
      </c>
      <c r="E68" s="378">
        <f>VLOOKUP('Site level'!$A68,TranslationData!$A:$AB,'Site level'!E$1,FALSE)</f>
        <v>69896</v>
      </c>
      <c r="F68" s="115">
        <f>VLOOKUP('Site level'!$A68,TranslationData!$A:$AB,'Site level'!F$1,FALSE)</f>
        <v>69824</v>
      </c>
      <c r="G68" s="115">
        <f>VLOOKUP('Site level'!$A68,TranslationData!$A:$AB,'Site level'!G$1,FALSE)</f>
        <v>0</v>
      </c>
      <c r="H68" s="115">
        <f>VLOOKUP('Site level'!$A68,TranslationData!$A:$AB,'Site level'!H$1,FALSE)</f>
        <v>72</v>
      </c>
      <c r="J68" s="115"/>
      <c r="K68" s="115"/>
      <c r="L68" s="115"/>
      <c r="M68" s="115"/>
      <c r="N68" s="115"/>
      <c r="O68" s="115"/>
      <c r="P68" s="115"/>
      <c r="Q68" s="115"/>
      <c r="R68" s="115"/>
      <c r="S68" s="115"/>
      <c r="T68" s="115"/>
      <c r="U68" s="115"/>
      <c r="V68" s="115"/>
      <c r="W68" s="115"/>
      <c r="X68" s="115"/>
      <c r="AW68" s="7"/>
    </row>
    <row r="69" spans="1:68" s="124" customFormat="1" ht="11.25" customHeight="1" x14ac:dyDescent="0.3">
      <c r="A69" s="190" t="s">
        <v>2591</v>
      </c>
      <c r="B69" s="128" t="str">
        <f>IF(Content!$D$6=1,VLOOKUP('Site level'!$A69,TranslationData!$A:$AB,'Site level'!B$1,FALSE),VLOOKUP('Site level'!$A69,TranslationData!$A:$AB,'Site level'!B$1+14,FALSE))</f>
        <v>сontrolled on-site contractors</v>
      </c>
      <c r="C69" s="112"/>
      <c r="D69" s="115" t="str">
        <f>IF(Content!$D$6=1,VLOOKUP('Site level'!$A69,TranslationData!$A:$AB,'Site level'!D$1,FALSE),VLOOKUP('Site level'!$A69,TranslationData!$A:$AB,'Site level'!D$1+14,FALSE))</f>
        <v>GJ</v>
      </c>
      <c r="E69" s="378">
        <f>VLOOKUP('Site level'!$A69,TranslationData!$A:$AB,'Site level'!E$1,FALSE)</f>
        <v>293968</v>
      </c>
      <c r="F69" s="115">
        <f>VLOOKUP('Site level'!$A69,TranslationData!$A:$AB,'Site level'!F$1,FALSE)</f>
        <v>161923.4</v>
      </c>
      <c r="G69" s="115">
        <f>VLOOKUP('Site level'!$A69,TranslationData!$A:$AB,'Site level'!G$1,FALSE)</f>
        <v>8132.4</v>
      </c>
      <c r="H69" s="115">
        <f>VLOOKUP('Site level'!$A69,TranslationData!$A:$AB,'Site level'!H$1,FALSE)</f>
        <v>123912.2</v>
      </c>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25"/>
      <c r="AX69" s="132"/>
      <c r="AY69" s="132"/>
      <c r="AZ69" s="132"/>
      <c r="BA69" s="132"/>
      <c r="BB69" s="132"/>
      <c r="BC69" s="132"/>
      <c r="BD69" s="132"/>
      <c r="BE69" s="132"/>
      <c r="BF69" s="132"/>
      <c r="BG69" s="132"/>
      <c r="BH69" s="132"/>
      <c r="BI69" s="132"/>
      <c r="BJ69" s="132"/>
      <c r="BK69" s="132"/>
      <c r="BL69" s="132"/>
      <c r="BM69" s="132"/>
      <c r="BN69" s="132"/>
      <c r="BO69" s="132"/>
      <c r="BP69" s="132"/>
    </row>
    <row r="70" spans="1:68" ht="11.25" customHeight="1" x14ac:dyDescent="0.3">
      <c r="A70" s="190" t="s">
        <v>801</v>
      </c>
      <c r="B70" s="129" t="str">
        <f>IF(Content!$D$6=1,VLOOKUP('Site level'!$A70,TranslationData!$A:$AB,'Site level'!B$1,FALSE),VLOOKUP('Site level'!$A70,TranslationData!$A:$AB,'Site level'!B$1+14,FALSE))</f>
        <v>Electricity purchased⁴</v>
      </c>
      <c r="C70" s="127"/>
      <c r="D70" s="115" t="str">
        <f>IF(Content!$D$6=1,VLOOKUP('Site level'!$A70,TranslationData!$A:$AB,'Site level'!D$1,FALSE),VLOOKUP('Site level'!$A70,TranslationData!$A:$AB,'Site level'!D$1+14,FALSE))</f>
        <v>GJ</v>
      </c>
      <c r="E70" s="378">
        <f>VLOOKUP('Site level'!$A70,TranslationData!$A:$AB,'Site level'!E$1,FALSE)</f>
        <v>1064387.6070119999</v>
      </c>
      <c r="F70" s="115">
        <f>VLOOKUP('Site level'!$A70,TranslationData!$A:$AB,'Site level'!F$1,FALSE)</f>
        <v>408065</v>
      </c>
      <c r="G70" s="115">
        <f>VLOOKUP('Site level'!$A70,TranslationData!$A:$AB,'Site level'!G$1,FALSE)</f>
        <v>585499</v>
      </c>
      <c r="H70" s="115">
        <f>VLOOKUP('Site level'!$A70,TranslationData!$A:$AB,'Site level'!H$1,FALSE)</f>
        <v>70823.607012000008</v>
      </c>
      <c r="J70" s="115"/>
      <c r="K70" s="115"/>
      <c r="L70" s="115"/>
      <c r="M70" s="115"/>
      <c r="N70" s="115"/>
      <c r="O70" s="115"/>
      <c r="P70" s="115"/>
      <c r="Q70" s="115"/>
      <c r="R70" s="115"/>
      <c r="S70" s="115"/>
      <c r="T70" s="115"/>
      <c r="U70" s="115"/>
      <c r="V70" s="115"/>
      <c r="W70" s="115"/>
      <c r="X70" s="115"/>
      <c r="AW70" s="7"/>
    </row>
    <row r="71" spans="1:68" s="124" customFormat="1" ht="11.25" customHeight="1" x14ac:dyDescent="0.3">
      <c r="A71" s="190" t="s">
        <v>813</v>
      </c>
      <c r="B71" s="128" t="str">
        <f>IF(Content!$D$6=1,VLOOKUP('Site level'!$A71,TranslationData!$A:$AB,'Site level'!B$1,FALSE),VLOOKUP('Site level'!$A71,TranslationData!$A:$AB,'Site level'!B$1+14,FALSE))</f>
        <v>Non-renewable electricity</v>
      </c>
      <c r="C71" s="127"/>
      <c r="D71" s="115" t="str">
        <f>IF(Content!$D$6=1,VLOOKUP('Site level'!$A71,TranslationData!$A:$AB,'Site level'!D$1,FALSE),VLOOKUP('Site level'!$A71,TranslationData!$A:$AB,'Site level'!D$1+14,FALSE))</f>
        <v>GJ</v>
      </c>
      <c r="E71" s="378">
        <f>VLOOKUP('Site level'!$A71,TranslationData!$A:$AB,'Site level'!E$1,FALSE)</f>
        <v>1064387.6070119999</v>
      </c>
      <c r="F71" s="115">
        <f>VLOOKUP('Site level'!$A71,TranslationData!$A:$AB,'Site level'!F$1,FALSE)</f>
        <v>408065</v>
      </c>
      <c r="G71" s="115">
        <f>VLOOKUP('Site level'!$A71,TranslationData!$A:$AB,'Site level'!G$1,FALSE)</f>
        <v>585499</v>
      </c>
      <c r="H71" s="115">
        <f>VLOOKUP('Site level'!$A71,TranslationData!$A:$AB,'Site level'!H$1,FALSE)</f>
        <v>70823.607012000008</v>
      </c>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25"/>
      <c r="AX71" s="132"/>
      <c r="AY71" s="132"/>
      <c r="AZ71" s="132"/>
      <c r="BA71" s="132"/>
      <c r="BB71" s="132"/>
      <c r="BC71" s="132"/>
      <c r="BD71" s="132"/>
      <c r="BE71" s="132"/>
      <c r="BF71" s="132"/>
      <c r="BG71" s="132"/>
      <c r="BH71" s="132"/>
      <c r="BI71" s="132"/>
      <c r="BJ71" s="132"/>
      <c r="BK71" s="132"/>
      <c r="BL71" s="132"/>
      <c r="BM71" s="132"/>
      <c r="BN71" s="132"/>
      <c r="BO71" s="132"/>
      <c r="BP71" s="132"/>
    </row>
    <row r="72" spans="1:68" s="124" customFormat="1" ht="11.25" customHeight="1" x14ac:dyDescent="0.3">
      <c r="A72" s="190" t="s">
        <v>814</v>
      </c>
      <c r="B72" s="128" t="str">
        <f>IF(Content!$D$6=1,VLOOKUP('Site level'!$A72,TranslationData!$A:$AB,'Site level'!B$1,FALSE),VLOOKUP('Site level'!$A72,TranslationData!$A:$AB,'Site level'!B$1+14,FALSE))</f>
        <v>Renewable electricity</v>
      </c>
      <c r="C72" s="127"/>
      <c r="D72" s="115" t="str">
        <f>IF(Content!$D$6=1,VLOOKUP('Site level'!$A72,TranslationData!$A:$AB,'Site level'!D$1,FALSE),VLOOKUP('Site level'!$A72,TranslationData!$A:$AB,'Site level'!D$1+14,FALSE))</f>
        <v>GJ</v>
      </c>
      <c r="E72" s="378">
        <f>VLOOKUP('Site level'!$A72,TranslationData!$A:$AB,'Site level'!E$1,FALSE)</f>
        <v>0</v>
      </c>
      <c r="F72" s="115">
        <f>VLOOKUP('Site level'!$A72,TranslationData!$A:$AB,'Site level'!F$1,FALSE)</f>
        <v>0</v>
      </c>
      <c r="G72" s="115">
        <f>VLOOKUP('Site level'!$A72,TranslationData!$A:$AB,'Site level'!G$1,FALSE)</f>
        <v>0</v>
      </c>
      <c r="H72" s="115">
        <f>VLOOKUP('Site level'!$A72,TranslationData!$A:$AB,'Site level'!H$1,FALSE)</f>
        <v>0</v>
      </c>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25"/>
      <c r="AX72" s="132"/>
      <c r="AY72" s="132"/>
      <c r="AZ72" s="132"/>
      <c r="BA72" s="132"/>
      <c r="BB72" s="132"/>
      <c r="BC72" s="132"/>
      <c r="BD72" s="132"/>
      <c r="BE72" s="132"/>
      <c r="BF72" s="132"/>
      <c r="BG72" s="132"/>
      <c r="BH72" s="132"/>
      <c r="BI72" s="132"/>
      <c r="BJ72" s="132"/>
      <c r="BK72" s="132"/>
      <c r="BL72" s="132"/>
      <c r="BM72" s="132"/>
      <c r="BN72" s="132"/>
      <c r="BO72" s="132"/>
      <c r="BP72" s="132"/>
    </row>
    <row r="73" spans="1:68" ht="11.25" customHeight="1" x14ac:dyDescent="0.3">
      <c r="A73" s="190" t="s">
        <v>802</v>
      </c>
      <c r="B73" s="127" t="str">
        <f>IF(Content!$D$6=1,VLOOKUP('Site level'!$A73,TranslationData!$A:$AB,'Site level'!B$1,FALSE),VLOOKUP('Site level'!$A73,TranslationData!$A:$AB,'Site level'!B$1+14,FALSE))</f>
        <v>Coal for heat</v>
      </c>
      <c r="C73" s="124"/>
      <c r="D73" s="115" t="str">
        <f>IF(Content!$D$6=1,VLOOKUP('Site level'!$A73,TranslationData!$A:$AB,'Site level'!D$1,FALSE),VLOOKUP('Site level'!$A73,TranslationData!$A:$AB,'Site level'!D$1+14,FALSE))</f>
        <v>GJ</v>
      </c>
      <c r="E73" s="378">
        <f>VLOOKUP('Site level'!$A73,TranslationData!$A:$AB,'Site level'!E$1,FALSE)</f>
        <v>83934</v>
      </c>
      <c r="F73" s="115">
        <f>VLOOKUP('Site level'!$A73,TranslationData!$A:$AB,'Site level'!F$1,FALSE)</f>
        <v>83934</v>
      </c>
      <c r="G73" s="115">
        <f>VLOOKUP('Site level'!$A73,TranslationData!$A:$AB,'Site level'!G$1,FALSE)</f>
        <v>0</v>
      </c>
      <c r="H73" s="115">
        <f>VLOOKUP('Site level'!$A73,TranslationData!$A:$AB,'Site level'!H$1,FALSE)</f>
        <v>0</v>
      </c>
      <c r="AW73" s="7"/>
    </row>
    <row r="74" spans="1:68" s="45" customFormat="1" ht="11.25" customHeight="1" x14ac:dyDescent="0.3">
      <c r="A74" s="190" t="s">
        <v>803</v>
      </c>
      <c r="B74" s="129" t="str">
        <f>IF(Content!$D$6=1,VLOOKUP('Site level'!$A74,TranslationData!$A:$AB,'Site level'!B$1,FALSE),VLOOKUP('Site level'!$A74,TranslationData!$A:$AB,'Site level'!B$1+14,FALSE))</f>
        <v>Natural gas for heat</v>
      </c>
      <c r="C74" s="133"/>
      <c r="D74" s="115" t="str">
        <f>IF(Content!$D$6=1,VLOOKUP('Site level'!$A74,TranslationData!$A:$AB,'Site level'!D$1,FALSE),VLOOKUP('Site level'!$A74,TranslationData!$A:$AB,'Site level'!D$1+14,FALSE))</f>
        <v>GJ</v>
      </c>
      <c r="E74" s="378">
        <f>VLOOKUP('Site level'!$A74,TranslationData!$A:$AB,'Site level'!E$1,FALSE)</f>
        <v>6135</v>
      </c>
      <c r="F74" s="115">
        <f>VLOOKUP('Site level'!$A74,TranslationData!$A:$AB,'Site level'!F$1,FALSE)</f>
        <v>0</v>
      </c>
      <c r="G74" s="115">
        <f>VLOOKUP('Site level'!$A74,TranslationData!$A:$AB,'Site level'!G$1,FALSE)</f>
        <v>0</v>
      </c>
      <c r="H74" s="115">
        <f>VLOOKUP('Site level'!$A74,TranslationData!$A:$AB,'Site level'!H$1,FALSE)</f>
        <v>6135</v>
      </c>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9"/>
      <c r="AX74" s="38"/>
      <c r="AY74" s="38"/>
      <c r="AZ74" s="38"/>
      <c r="BA74" s="38"/>
      <c r="BB74" s="38"/>
      <c r="BC74" s="38"/>
      <c r="BD74" s="38"/>
      <c r="BE74" s="38"/>
      <c r="BF74" s="38"/>
      <c r="BG74" s="38"/>
      <c r="BH74" s="38"/>
      <c r="BI74" s="38"/>
      <c r="BJ74" s="38"/>
      <c r="BK74" s="38"/>
      <c r="BL74" s="38"/>
      <c r="BM74" s="38"/>
      <c r="BN74" s="38"/>
      <c r="BO74" s="38"/>
      <c r="BP74" s="38"/>
    </row>
    <row r="75" spans="1:68" s="45" customFormat="1" ht="11.25" customHeight="1" x14ac:dyDescent="0.3">
      <c r="A75" s="190" t="s">
        <v>804</v>
      </c>
      <c r="B75" s="137" t="str">
        <f>IF(Content!$D$6=1,VLOOKUP('Site level'!$A75,TranslationData!$A:$AB,'Site level'!B$1,FALSE),VLOOKUP('Site level'!$A75,TranslationData!$A:$AB,'Site level'!B$1+14,FALSE))</f>
        <v>Petrol</v>
      </c>
      <c r="C75" s="138"/>
      <c r="D75" s="115" t="str">
        <f>IF(Content!$D$6=1,VLOOKUP('Site level'!$A75,TranslationData!$A:$AB,'Site level'!D$1,FALSE),VLOOKUP('Site level'!$A75,TranslationData!$A:$AB,'Site level'!D$1+14,FALSE))</f>
        <v>GJ</v>
      </c>
      <c r="E75" s="378">
        <f>VLOOKUP('Site level'!$A75,TranslationData!$A:$AB,'Site level'!E$1,FALSE)</f>
        <v>18958</v>
      </c>
      <c r="F75" s="115">
        <f>VLOOKUP('Site level'!$A75,TranslationData!$A:$AB,'Site level'!F$1,FALSE)</f>
        <v>7191</v>
      </c>
      <c r="G75" s="115">
        <f>VLOOKUP('Site level'!$A75,TranslationData!$A:$AB,'Site level'!G$1,FALSE)</f>
        <v>8458</v>
      </c>
      <c r="H75" s="115">
        <f>VLOOKUP('Site level'!$A75,TranslationData!$A:$AB,'Site level'!H$1,FALSE)</f>
        <v>3309</v>
      </c>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9"/>
      <c r="AX75" s="38"/>
      <c r="AY75" s="38"/>
      <c r="AZ75" s="38"/>
      <c r="BA75" s="38"/>
      <c r="BB75" s="38"/>
      <c r="BC75" s="38"/>
      <c r="BD75" s="38"/>
      <c r="BE75" s="38"/>
      <c r="BF75" s="38"/>
      <c r="BG75" s="38"/>
      <c r="BH75" s="38"/>
      <c r="BI75" s="38"/>
      <c r="BJ75" s="38"/>
      <c r="BK75" s="38"/>
      <c r="BL75" s="38"/>
      <c r="BM75" s="38"/>
      <c r="BN75" s="38"/>
      <c r="BO75" s="38"/>
      <c r="BP75" s="38"/>
    </row>
    <row r="76" spans="1:68" ht="11.25" customHeight="1" x14ac:dyDescent="0.3">
      <c r="A76" s="190" t="s">
        <v>805</v>
      </c>
      <c r="B76" s="139" t="str">
        <f>IF(Content!$D$6=1,VLOOKUP('Site level'!$A76,TranslationData!$A:$AB,'Site level'!B$1,FALSE),VLOOKUP('Site level'!$A76,TranslationData!$A:$AB,'Site level'!B$1+14,FALSE))</f>
        <v>Waste oils</v>
      </c>
      <c r="C76" s="136"/>
      <c r="D76" s="39" t="str">
        <f>IF(Content!$D$6=1,VLOOKUP('Site level'!$A76,TranslationData!$A:$AB,'Site level'!D$1,FALSE),VLOOKUP('Site level'!$A76,TranslationData!$A:$AB,'Site level'!D$1+14,FALSE))</f>
        <v>GJ</v>
      </c>
      <c r="E76" s="378">
        <f>VLOOKUP('Site level'!$A76,TranslationData!$A:$AB,'Site level'!E$1,FALSE)</f>
        <v>0</v>
      </c>
      <c r="F76" s="115">
        <f>VLOOKUP('Site level'!$A76,TranslationData!$A:$AB,'Site level'!F$1,FALSE)</f>
        <v>0</v>
      </c>
      <c r="G76" s="115">
        <f>VLOOKUP('Site level'!$A76,TranslationData!$A:$AB,'Site level'!G$1,FALSE)</f>
        <v>0</v>
      </c>
      <c r="H76" s="115">
        <f>VLOOKUP('Site level'!$A76,TranslationData!$A:$AB,'Site level'!H$1,FALSE)</f>
        <v>0</v>
      </c>
      <c r="AW76" s="7"/>
    </row>
    <row r="77" spans="1:68" ht="11.25" customHeight="1" x14ac:dyDescent="0.3">
      <c r="A77" s="190" t="s">
        <v>806</v>
      </c>
      <c r="B77" s="137" t="str">
        <f>IF(Content!$D$6=1,VLOOKUP('Site level'!$A77,TranslationData!$A:$AB,'Site level'!B$1,FALSE),VLOOKUP('Site level'!$A77,TranslationData!$A:$AB,'Site level'!B$1+14,FALSE))</f>
        <v>Renewable self-generation (solar)</v>
      </c>
      <c r="C77" s="136"/>
      <c r="D77" s="39" t="str">
        <f>IF(Content!$D$6=1,VLOOKUP('Site level'!$A77,TranslationData!$A:$AB,'Site level'!D$1,FALSE),VLOOKUP('Site level'!$A77,TranslationData!$A:$AB,'Site level'!D$1+14,FALSE))</f>
        <v>GJ</v>
      </c>
      <c r="E77" s="378">
        <f>VLOOKUP('Site level'!$A77,TranslationData!$A:$AB,'Site level'!E$1,FALSE)</f>
        <v>19</v>
      </c>
      <c r="F77" s="115">
        <f>VLOOKUP('Site level'!$A77,TranslationData!$A:$AB,'Site level'!F$1,FALSE)</f>
        <v>0</v>
      </c>
      <c r="G77" s="115">
        <f>VLOOKUP('Site level'!$A77,TranslationData!$A:$AB,'Site level'!G$1,FALSE)</f>
        <v>19</v>
      </c>
      <c r="H77" s="115">
        <f>VLOOKUP('Site level'!$A77,TranslationData!$A:$AB,'Site level'!H$1,FALSE)</f>
        <v>0</v>
      </c>
    </row>
    <row r="78" spans="1:68" ht="11.25" customHeight="1" x14ac:dyDescent="0.3">
      <c r="A78" s="190"/>
      <c r="B78" s="139"/>
      <c r="C78" s="137"/>
      <c r="D78" s="1"/>
      <c r="E78" s="21"/>
      <c r="F78" s="18"/>
      <c r="G78" s="18"/>
      <c r="H78" s="18"/>
      <c r="AW78" s="7"/>
    </row>
    <row r="79" spans="1:68" ht="24.9" customHeight="1" x14ac:dyDescent="0.3">
      <c r="A79" s="192" t="s">
        <v>816</v>
      </c>
      <c r="B79" s="149" t="str">
        <f>IF(Content!$D$6=1,VLOOKUP('Site level'!$A79,TranslationData!$A:$AB,'Site level'!B$1,FALSE),VLOOKUP('Site level'!$A79,TranslationData!$A:$AB,'Site level'!B$1+14,FALSE))</f>
        <v>Electricity and heat consumption by source in 2024: site level</v>
      </c>
      <c r="C79" s="272"/>
      <c r="D79" s="33"/>
      <c r="E79" s="338"/>
      <c r="F79" s="272"/>
      <c r="G79" s="444" t="s">
        <v>2031</v>
      </c>
      <c r="H79" s="444"/>
    </row>
    <row r="80" spans="1:68" ht="11.25" customHeight="1" x14ac:dyDescent="0.3">
      <c r="A80" s="190" t="s">
        <v>817</v>
      </c>
      <c r="B80" s="129" t="str">
        <f>IF(Content!$D$6=1,VLOOKUP('Site level'!$A80,TranslationData!$A:$AB,'Site level'!B$1,FALSE),VLOOKUP('Site level'!$A80,TranslationData!$A:$AB,'Site level'!B$1+14,FALSE))</f>
        <v>Electricity consumption</v>
      </c>
      <c r="D80" s="115" t="str">
        <f>IF(Content!$D$6=1,VLOOKUP('Site level'!$A80,TranslationData!$A:$AB,'Site level'!D$1,FALSE),VLOOKUP('Site level'!$A80,TranslationData!$A:$AB,'Site level'!D$1+14,FALSE))</f>
        <v>GJ</v>
      </c>
      <c r="E80" s="378">
        <f>VLOOKUP('Site level'!$A80,TranslationData!$A:$AB,'Site level'!E$1,FALSE)</f>
        <v>1065199</v>
      </c>
      <c r="F80" s="115">
        <f>VLOOKUP('Site level'!$A80,TranslationData!$A:$AB,'Site level'!F$1,FALSE)</f>
        <v>408065</v>
      </c>
      <c r="G80" s="115">
        <f>VLOOKUP('Site level'!$A80,TranslationData!$A:$AB,'Site level'!G$1,FALSE)</f>
        <v>585584</v>
      </c>
      <c r="H80" s="115">
        <f>VLOOKUP('Site level'!$A80,TranslationData!$A:$AB,'Site level'!H$1,FALSE)</f>
        <v>71550</v>
      </c>
      <c r="AW80" s="7"/>
    </row>
    <row r="81" spans="1:49" customFormat="1" ht="11.25" customHeight="1" x14ac:dyDescent="0.3">
      <c r="A81" s="190" t="s">
        <v>819</v>
      </c>
      <c r="B81" s="128" t="str">
        <f>IF(Content!$D$6=1,VLOOKUP('Site level'!$A81,TranslationData!$A:$AB,'Site level'!B$1,FALSE),VLOOKUP('Site level'!$A81,TranslationData!$A:$AB,'Site level'!B$1+14,FALSE))</f>
        <v>Self-generated non-renewable electricity (diesel)</v>
      </c>
      <c r="C81" s="32"/>
      <c r="D81" s="115" t="str">
        <f>IF(Content!$D$6=1,VLOOKUP('Site level'!$A81,TranslationData!$A:$AB,'Site level'!D$1,FALSE),VLOOKUP('Site level'!$A81,TranslationData!$A:$AB,'Site level'!D$1+14,FALSE))</f>
        <v>GJ</v>
      </c>
      <c r="E81" s="378">
        <f>VLOOKUP('Site level'!$A81,TranslationData!$A:$AB,'Site level'!E$1,FALSE)</f>
        <v>792</v>
      </c>
      <c r="F81" s="18">
        <f>VLOOKUP('Site level'!$A81,TranslationData!$A:$AB,'Site level'!F$1,FALSE)</f>
        <v>0</v>
      </c>
      <c r="G81" s="18">
        <f>VLOOKUP('Site level'!$A81,TranslationData!$A:$AB,'Site level'!G$1,FALSE)</f>
        <v>66</v>
      </c>
      <c r="H81" s="18">
        <f>VLOOKUP('Site level'!$A81,TranslationData!$A:$AB,'Site level'!H$1,FALSE)</f>
        <v>726</v>
      </c>
      <c r="I81" s="18"/>
      <c r="J81" s="115"/>
      <c r="K81" s="115"/>
      <c r="L81" s="115"/>
      <c r="M81" s="115"/>
      <c r="N81" s="115"/>
      <c r="O81" s="115"/>
      <c r="P81" s="115"/>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32"/>
    </row>
    <row r="82" spans="1:49" customFormat="1" ht="11.25" customHeight="1" x14ac:dyDescent="0.3">
      <c r="A82" s="190" t="s">
        <v>820</v>
      </c>
      <c r="B82" s="128" t="str">
        <f>IF(Content!$D$6=1,VLOOKUP('Site level'!$A82,TranslationData!$A:$AB,'Site level'!B$1,FALSE),VLOOKUP('Site level'!$A82,TranslationData!$A:$AB,'Site level'!B$1+14,FALSE))</f>
        <v>Self-generated renewable electricity (solar)</v>
      </c>
      <c r="C82" s="32"/>
      <c r="D82" s="115" t="str">
        <f>IF(Content!$D$6=1,VLOOKUP('Site level'!$A82,TranslationData!$A:$AB,'Site level'!D$1,FALSE),VLOOKUP('Site level'!$A82,TranslationData!$A:$AB,'Site level'!D$1+14,FALSE))</f>
        <v>GJ</v>
      </c>
      <c r="E82" s="378">
        <f>VLOOKUP('Site level'!$A82,TranslationData!$A:$AB,'Site level'!E$1,FALSE)</f>
        <v>19</v>
      </c>
      <c r="F82" s="18">
        <f>VLOOKUP('Site level'!$A82,TranslationData!$A:$AB,'Site level'!F$1,FALSE)</f>
        <v>0</v>
      </c>
      <c r="G82" s="18">
        <f>VLOOKUP('Site level'!$A82,TranslationData!$A:$AB,'Site level'!G$1,FALSE)</f>
        <v>19</v>
      </c>
      <c r="H82" s="18">
        <f>VLOOKUP('Site level'!$A82,TranslationData!$A:$AB,'Site level'!H$1,FALSE)</f>
        <v>0</v>
      </c>
      <c r="I82" s="18"/>
      <c r="J82" s="115"/>
      <c r="K82" s="115"/>
      <c r="L82" s="115"/>
      <c r="M82" s="115"/>
      <c r="N82" s="115"/>
      <c r="O82" s="115"/>
      <c r="P82" s="115"/>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32"/>
    </row>
    <row r="83" spans="1:49" customFormat="1" ht="11.25" customHeight="1" x14ac:dyDescent="0.3">
      <c r="A83" s="190" t="s">
        <v>821</v>
      </c>
      <c r="B83" s="128" t="str">
        <f>IF(Content!$D$6=1,VLOOKUP('Site level'!$A83,TranslationData!$A:$AB,'Site level'!B$1,FALSE),VLOOKUP('Site level'!$A83,TranslationData!$A:$AB,'Site level'!B$1+14,FALSE))</f>
        <v>Purchased non-renewable electricity</v>
      </c>
      <c r="C83" s="32"/>
      <c r="D83" s="115" t="str">
        <f>IF(Content!$D$6=1,VLOOKUP('Site level'!$A83,TranslationData!$A:$AB,'Site level'!D$1,FALSE),VLOOKUP('Site level'!$A83,TranslationData!$A:$AB,'Site level'!D$1+14,FALSE))</f>
        <v>GJ</v>
      </c>
      <c r="E83" s="378">
        <f>VLOOKUP('Site level'!$A83,TranslationData!$A:$AB,'Site level'!E$1,FALSE)</f>
        <v>1064388</v>
      </c>
      <c r="F83" s="18">
        <f>VLOOKUP('Site level'!$A83,TranslationData!$A:$AB,'Site level'!F$1,FALSE)</f>
        <v>408065</v>
      </c>
      <c r="G83" s="18">
        <f>VLOOKUP('Site level'!$A83,TranslationData!$A:$AB,'Site level'!G$1,FALSE)</f>
        <v>585499</v>
      </c>
      <c r="H83" s="18">
        <f>VLOOKUP('Site level'!$A83,TranslationData!$A:$AB,'Site level'!H$1,FALSE)</f>
        <v>70824</v>
      </c>
      <c r="I83" s="18"/>
      <c r="J83" s="115"/>
      <c r="K83" s="115"/>
      <c r="L83" s="115"/>
      <c r="M83" s="115"/>
      <c r="N83" s="115"/>
      <c r="O83" s="115"/>
      <c r="P83" s="115"/>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32"/>
    </row>
    <row r="84" spans="1:49" customFormat="1" ht="11.25" customHeight="1" x14ac:dyDescent="0.3">
      <c r="A84" s="190" t="s">
        <v>822</v>
      </c>
      <c r="B84" s="128" t="str">
        <f>IF(Content!$D$6=1,VLOOKUP('Site level'!$A84,TranslationData!$A:$AB,'Site level'!B$1,FALSE),VLOOKUP('Site level'!$A84,TranslationData!$A:$AB,'Site level'!B$1+14,FALSE))</f>
        <v>Purchased renewable electricity</v>
      </c>
      <c r="C84" s="32"/>
      <c r="D84" s="115" t="str">
        <f>IF(Content!$D$6=1,VLOOKUP('Site level'!$A84,TranslationData!$A:$AB,'Site level'!D$1,FALSE),VLOOKUP('Site level'!$A84,TranslationData!$A:$AB,'Site level'!D$1+14,FALSE))</f>
        <v>GJ</v>
      </c>
      <c r="E84" s="378">
        <f>VLOOKUP('Site level'!$A84,TranslationData!$A:$AB,'Site level'!E$1,FALSE)</f>
        <v>0</v>
      </c>
      <c r="F84" s="18">
        <f>VLOOKUP('Site level'!$A84,TranslationData!$A:$AB,'Site level'!F$1,FALSE)</f>
        <v>0</v>
      </c>
      <c r="G84" s="18">
        <f>VLOOKUP('Site level'!$A84,TranslationData!$A:$AB,'Site level'!G$1,FALSE)</f>
        <v>0</v>
      </c>
      <c r="H84" s="18">
        <f>VLOOKUP('Site level'!$A84,TranslationData!$A:$AB,'Site level'!H$1,FALSE)</f>
        <v>0</v>
      </c>
      <c r="I84" s="18"/>
      <c r="J84" s="115"/>
      <c r="K84" s="115"/>
      <c r="L84" s="115"/>
      <c r="M84" s="115"/>
      <c r="N84" s="115"/>
      <c r="O84" s="115"/>
      <c r="P84" s="115"/>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32"/>
    </row>
    <row r="85" spans="1:49" customFormat="1" ht="11.25" customHeight="1" x14ac:dyDescent="0.3">
      <c r="A85" s="190" t="s">
        <v>818</v>
      </c>
      <c r="B85" s="129" t="str">
        <f>IF(Content!$D$6=1,VLOOKUP('Site level'!$A85,TranslationData!$A:$AB,'Site level'!B$1,FALSE),VLOOKUP('Site level'!$A85,TranslationData!$A:$AB,'Site level'!B$1+14,FALSE))</f>
        <v>Heat consumption</v>
      </c>
      <c r="C85" s="32"/>
      <c r="D85" s="115" t="str">
        <f>IF(Content!$D$6=1,VLOOKUP('Site level'!$A85,TranslationData!$A:$AB,'Site level'!D$1,FALSE),VLOOKUP('Site level'!$A85,TranslationData!$A:$AB,'Site level'!D$1+14,FALSE))</f>
        <v>GJ</v>
      </c>
      <c r="E85" s="378">
        <f>VLOOKUP('Site level'!$A85,TranslationData!$A:$AB,'Site level'!E$1,FALSE)</f>
        <v>126337</v>
      </c>
      <c r="F85" s="115">
        <f>VLOOKUP('Site level'!$A85,TranslationData!$A:$AB,'Site level'!F$1,FALSE)</f>
        <v>119031</v>
      </c>
      <c r="G85" s="115">
        <f>VLOOKUP('Site level'!$A85,TranslationData!$A:$AB,'Site level'!G$1,FALSE)</f>
        <v>0</v>
      </c>
      <c r="H85" s="115">
        <f>VLOOKUP('Site level'!$A85,TranslationData!$A:$AB,'Site level'!H$1,FALSE)</f>
        <v>7306</v>
      </c>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7"/>
    </row>
    <row r="86" spans="1:49" customFormat="1" ht="11.25" customHeight="1" x14ac:dyDescent="0.3">
      <c r="A86" s="190" t="s">
        <v>824</v>
      </c>
      <c r="B86" s="128" t="str">
        <f>IF(Content!$D$6=1,VLOOKUP('Site level'!$A86,TranslationData!$A:$AB,'Site level'!B$1,FALSE),VLOOKUP('Site level'!$A86,TranslationData!$A:$AB,'Site level'!B$1+14,FALSE))</f>
        <v>Self-generated heat (fossil fuels)</v>
      </c>
      <c r="C86" s="32"/>
      <c r="D86" s="115" t="str">
        <f>IF(Content!$D$6=1,VLOOKUP('Site level'!$A86,TranslationData!$A:$AB,'Site level'!D$1,FALSE),VLOOKUP('Site level'!$A86,TranslationData!$A:$AB,'Site level'!D$1+14,FALSE))</f>
        <v>GJ</v>
      </c>
      <c r="E86" s="378">
        <f>VLOOKUP('Site level'!$A86,TranslationData!$A:$AB,'Site level'!E$1,FALSE)</f>
        <v>126337</v>
      </c>
      <c r="F86" s="115">
        <f>VLOOKUP('Site level'!$A86,TranslationData!$A:$AB,'Site level'!F$1,FALSE)</f>
        <v>119031</v>
      </c>
      <c r="G86" s="115">
        <f>VLOOKUP('Site level'!$A86,TranslationData!$A:$AB,'Site level'!G$1,FALSE)</f>
        <v>0</v>
      </c>
      <c r="H86" s="115">
        <f>VLOOKUP('Site level'!$A86,TranslationData!$A:$AB,'Site level'!H$1,FALSE)</f>
        <v>7306</v>
      </c>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7"/>
    </row>
    <row r="87" spans="1:49" customFormat="1" ht="11.25" customHeight="1" x14ac:dyDescent="0.3">
      <c r="A87" s="190" t="s">
        <v>825</v>
      </c>
      <c r="B87" s="128" t="str">
        <f>IF(Content!$D$6=1,VLOOKUP('Site level'!$A87,TranslationData!$A:$AB,'Site level'!B$1,FALSE),VLOOKUP('Site level'!$A87,TranslationData!$A:$AB,'Site level'!B$1+14,FALSE))</f>
        <v>Heat utilisation systems</v>
      </c>
      <c r="C87" s="32"/>
      <c r="D87" s="115" t="str">
        <f>IF(Content!$D$6=1,VLOOKUP('Site level'!$A87,TranslationData!$A:$AB,'Site level'!D$1,FALSE),VLOOKUP('Site level'!$A87,TranslationData!$A:$AB,'Site level'!D$1+14,FALSE))</f>
        <v>GJ</v>
      </c>
      <c r="E87" s="378">
        <f>VLOOKUP('Site level'!$A87,TranslationData!$A:$AB,'Site level'!E$1,FALSE)</f>
        <v>0</v>
      </c>
      <c r="F87" s="115">
        <f>VLOOKUP('Site level'!$A87,TranslationData!$A:$AB,'Site level'!F$1,FALSE)</f>
        <v>0</v>
      </c>
      <c r="G87" s="115">
        <f>VLOOKUP('Site level'!$A87,TranslationData!$A:$AB,'Site level'!G$1,FALSE)</f>
        <v>0</v>
      </c>
      <c r="H87" s="115">
        <f>VLOOKUP('Site level'!$A87,TranslationData!$A:$AB,'Site level'!H$1,FALSE)</f>
        <v>0</v>
      </c>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7"/>
    </row>
    <row r="88" spans="1:49" customFormat="1" ht="11.25" customHeight="1" x14ac:dyDescent="0.3">
      <c r="A88" s="190"/>
      <c r="B88" s="131"/>
      <c r="C88" s="28"/>
      <c r="D88" s="33"/>
      <c r="E88" s="391"/>
      <c r="F88" s="28"/>
      <c r="G88" s="28"/>
      <c r="H88" s="2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7"/>
    </row>
    <row r="89" spans="1:49" customFormat="1" ht="11.25" customHeight="1" x14ac:dyDescent="0.3">
      <c r="A89" s="190"/>
      <c r="B89" s="32"/>
      <c r="C89" s="7"/>
      <c r="D89" s="55"/>
      <c r="E89" s="109"/>
      <c r="F89" s="55"/>
      <c r="G89" s="55"/>
      <c r="H89" s="55"/>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7"/>
    </row>
    <row r="90" spans="1:49" customFormat="1" ht="11.25" customHeight="1" x14ac:dyDescent="0.3">
      <c r="A90" s="190" t="s">
        <v>934</v>
      </c>
      <c r="B90" s="337" t="str">
        <f>IF(Content!$D$6=1,VLOOKUP('Site level'!$A90,TranslationData!$A:$AB,'Site level'!B$1,FALSE),VLOOKUP('Site level'!$A90,TranslationData!$A:$AB,'Site level'!B$1+14,FALSE))</f>
        <v>Notes:</v>
      </c>
      <c r="C90" s="125"/>
      <c r="D90" s="126"/>
      <c r="E90" s="29"/>
      <c r="F90" s="29"/>
      <c r="G90" s="115"/>
      <c r="H90" s="115"/>
      <c r="I90" s="115"/>
      <c r="J90" s="115"/>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7"/>
    </row>
    <row r="91" spans="1:49" customFormat="1" ht="11.25" customHeight="1" x14ac:dyDescent="0.3">
      <c r="A91" s="190" t="s">
        <v>2576</v>
      </c>
      <c r="B91" s="452" t="str">
        <f>IF(Content!$D$6=1,VLOOKUP('Site level'!$A91,TranslationData!$A:$AB,'Site level'!B$1,FALSE),VLOOKUP('Site level'!$A91,TranslationData!$A:$AB,'Site level'!B$1+14,FALSE))</f>
        <v>[1] The data in this section are presented for all Solidcore's subsidiaries, in accordance with the consolidation principles applied in the consolidated financial statements.</v>
      </c>
      <c r="C91" s="452"/>
      <c r="D91" s="452"/>
      <c r="E91" s="452"/>
      <c r="F91" s="452"/>
      <c r="G91" s="452"/>
      <c r="H91" s="452"/>
      <c r="I91" s="452"/>
      <c r="J91" s="452"/>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7"/>
    </row>
    <row r="92" spans="1:49" customFormat="1" ht="11.25" customHeight="1" x14ac:dyDescent="0.3">
      <c r="A92" s="190" t="s">
        <v>2600</v>
      </c>
      <c r="B92" s="452" t="str">
        <f>IF(Content!$D$6=1,VLOOKUP('Site level'!$A92,TranslationData!$A:$AB,'Site level'!B$1,FALSE),VLOOKUP('Site level'!$A92,TranslationData!$A:$AB,'Site level'!B$1+14,FALSE))</f>
        <v>[2] Includes only employees that left the Company voluntarily due to dissatisfaction with their job.</v>
      </c>
      <c r="C92" s="452"/>
      <c r="D92" s="452"/>
      <c r="E92" s="452"/>
      <c r="F92" s="452"/>
      <c r="G92" s="452"/>
      <c r="H92" s="452"/>
      <c r="I92" s="452"/>
      <c r="J92" s="452"/>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7"/>
    </row>
    <row r="93" spans="1:49" customFormat="1" ht="11.25" customHeight="1" x14ac:dyDescent="0.3">
      <c r="A93" s="190" t="s">
        <v>2601</v>
      </c>
      <c r="B93" s="452" t="str">
        <f>IF(Content!$D$6=1,VLOOKUP('Site level'!$A93,TranslationData!$A:$AB,'Site level'!B$1,FALSE),VLOOKUP('Site level'!$A93,TranslationData!$A:$AB,'Site level'!B$1+14,FALSE))</f>
        <v>[3] An additional 8 near-misses, aside from those recorded at Kyzyl, Varvara and Komar mine, were reported at Solidcore’s exploration assets.</v>
      </c>
      <c r="C93" s="452"/>
      <c r="D93" s="452"/>
      <c r="E93" s="452"/>
      <c r="F93" s="452"/>
      <c r="G93" s="452"/>
      <c r="H93" s="452"/>
      <c r="I93" s="452"/>
      <c r="J93" s="452"/>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7"/>
    </row>
    <row r="94" spans="1:49" customFormat="1" ht="31.5" customHeight="1" x14ac:dyDescent="0.3">
      <c r="A94" s="190" t="s">
        <v>2606</v>
      </c>
      <c r="B94" s="452" t="str">
        <f>IF(Content!$D$6=1,VLOOKUP('Site level'!$A94,TranslationData!$A:$AB,'Site level'!B$1,FALSE),VLOOKUP('Site level'!$A94,TranslationData!$A:$AB,'Site level'!B$1+14,FALSE))</f>
        <v>[4] Starting in 2024, following changes in Kazakhstan's energy market regulation in 2023, we have lost the opportunity to directly purchase renewable electricity from the grid. Now, 100% of grid electricity is supplied through a unified system operator, which does not allow the final consumer to identify or obtain documentary confirmation of the energy mix structure. Consequently, the electricity purchase data for 2024 reflects an unidentified grid energy mix.</v>
      </c>
      <c r="C94" s="452"/>
      <c r="D94" s="452"/>
      <c r="E94" s="452"/>
      <c r="F94" s="452"/>
      <c r="G94" s="452"/>
      <c r="H94" s="452"/>
      <c r="I94" s="452"/>
      <c r="J94" s="452"/>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7"/>
    </row>
    <row r="95" spans="1:49" customFormat="1" ht="11.25" customHeight="1" x14ac:dyDescent="0.3">
      <c r="A95" s="190"/>
      <c r="B95" s="22"/>
      <c r="C95" s="7"/>
      <c r="D95" s="29"/>
      <c r="E95" s="52"/>
      <c r="F95" s="29"/>
      <c r="G95" s="29"/>
      <c r="H95" s="29"/>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7"/>
    </row>
    <row r="96" spans="1:49" customFormat="1" ht="11.25" customHeight="1" x14ac:dyDescent="0.3">
      <c r="A96" s="190"/>
      <c r="B96" s="23"/>
      <c r="C96" s="7"/>
      <c r="D96" s="29"/>
      <c r="E96" s="52"/>
      <c r="F96" s="29"/>
      <c r="G96" s="29"/>
      <c r="H96" s="29"/>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7"/>
    </row>
    <row r="97" spans="1:49" customFormat="1" ht="11.25" customHeight="1" x14ac:dyDescent="0.3">
      <c r="A97" s="190"/>
      <c r="B97" s="23"/>
      <c r="C97" s="7"/>
      <c r="D97" s="29"/>
      <c r="E97" s="52"/>
      <c r="F97" s="29"/>
      <c r="G97" s="29"/>
      <c r="H97" s="29"/>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7"/>
    </row>
    <row r="98" spans="1:49" customFormat="1" ht="11.25" customHeight="1" x14ac:dyDescent="0.3">
      <c r="A98" s="190"/>
      <c r="B98" s="23"/>
      <c r="C98" s="7"/>
      <c r="D98" s="29"/>
      <c r="E98" s="52"/>
      <c r="F98" s="29"/>
      <c r="G98" s="29"/>
      <c r="H98" s="29"/>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7"/>
    </row>
    <row r="99" spans="1:49" customFormat="1" ht="11.25" customHeight="1" x14ac:dyDescent="0.3">
      <c r="A99" s="190"/>
      <c r="B99" s="22"/>
      <c r="C99" s="7"/>
      <c r="D99" s="29"/>
      <c r="E99" s="52"/>
      <c r="F99" s="29"/>
      <c r="G99" s="29"/>
      <c r="H99" s="29"/>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7"/>
    </row>
    <row r="100" spans="1:49" customFormat="1" ht="11.25" customHeight="1" x14ac:dyDescent="0.3">
      <c r="A100" s="190"/>
      <c r="B100" s="22"/>
      <c r="C100" s="7"/>
      <c r="D100" s="29"/>
      <c r="E100" s="52"/>
      <c r="F100" s="29"/>
      <c r="G100" s="29"/>
      <c r="H100" s="29"/>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7"/>
    </row>
    <row r="101" spans="1:49" customFormat="1" x14ac:dyDescent="0.3">
      <c r="A101" s="190"/>
      <c r="B101" s="22"/>
      <c r="C101" s="7"/>
      <c r="D101" s="29"/>
      <c r="E101" s="52"/>
      <c r="F101" s="29"/>
      <c r="G101" s="29"/>
      <c r="H101" s="29"/>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7"/>
    </row>
    <row r="102" spans="1:49" customFormat="1" x14ac:dyDescent="0.3">
      <c r="A102" s="190"/>
      <c r="B102" s="22"/>
      <c r="C102" s="7"/>
      <c r="D102" s="29"/>
      <c r="E102" s="52"/>
      <c r="F102" s="29"/>
      <c r="G102" s="29"/>
      <c r="H102" s="29"/>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7"/>
    </row>
    <row r="103" spans="1:49" customFormat="1" x14ac:dyDescent="0.3">
      <c r="A103" s="190"/>
      <c r="B103" s="22"/>
      <c r="C103" s="7"/>
      <c r="D103" s="29"/>
      <c r="E103" s="52"/>
      <c r="F103" s="29"/>
      <c r="G103" s="29"/>
      <c r="H103" s="29"/>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7"/>
    </row>
    <row r="104" spans="1:49" customFormat="1" x14ac:dyDescent="0.3">
      <c r="A104" s="190"/>
      <c r="B104" s="22"/>
      <c r="C104" s="7"/>
      <c r="D104" s="29"/>
      <c r="E104" s="52"/>
      <c r="F104" s="29"/>
      <c r="G104" s="29"/>
      <c r="H104" s="29"/>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7"/>
    </row>
    <row r="105" spans="1:49" customFormat="1" x14ac:dyDescent="0.3">
      <c r="A105" s="190"/>
      <c r="B105" s="22"/>
      <c r="C105" s="7"/>
      <c r="D105" s="29"/>
      <c r="E105" s="52"/>
      <c r="F105" s="29"/>
      <c r="G105" s="29"/>
      <c r="H105" s="29"/>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7"/>
    </row>
    <row r="106" spans="1:49" customFormat="1" x14ac:dyDescent="0.3">
      <c r="A106" s="190"/>
      <c r="B106" s="22"/>
      <c r="C106" s="7"/>
      <c r="D106" s="29"/>
      <c r="E106" s="52"/>
      <c r="F106" s="29"/>
      <c r="G106" s="29"/>
      <c r="H106" s="29"/>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7"/>
    </row>
    <row r="107" spans="1:49" customFormat="1" x14ac:dyDescent="0.3">
      <c r="A107" s="190"/>
      <c r="B107" s="22"/>
      <c r="C107" s="7"/>
      <c r="D107" s="29"/>
      <c r="E107" s="52"/>
      <c r="F107" s="29"/>
      <c r="G107" s="29"/>
      <c r="H107" s="29"/>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7"/>
    </row>
    <row r="108" spans="1:49" customFormat="1" x14ac:dyDescent="0.3">
      <c r="A108" s="190"/>
      <c r="B108" s="22"/>
      <c r="C108" s="7"/>
      <c r="D108" s="29"/>
      <c r="E108" s="52"/>
      <c r="F108" s="29"/>
      <c r="G108" s="29"/>
      <c r="H108" s="29"/>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7"/>
    </row>
    <row r="109" spans="1:49" customFormat="1" x14ac:dyDescent="0.3">
      <c r="A109" s="190"/>
      <c r="B109" s="22"/>
      <c r="C109" s="7"/>
      <c r="D109" s="29"/>
      <c r="E109" s="52"/>
      <c r="F109" s="29"/>
      <c r="G109" s="29"/>
      <c r="H109" s="29"/>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7"/>
    </row>
    <row r="110" spans="1:49" customFormat="1" x14ac:dyDescent="0.3">
      <c r="A110" s="190"/>
      <c r="B110" s="22"/>
      <c r="C110" s="7"/>
      <c r="D110" s="29"/>
      <c r="E110" s="52"/>
      <c r="F110" s="29"/>
      <c r="G110" s="29"/>
      <c r="H110" s="29"/>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7"/>
    </row>
    <row r="111" spans="1:49" customFormat="1" x14ac:dyDescent="0.3">
      <c r="A111" s="190"/>
      <c r="B111" s="22"/>
      <c r="C111" s="7"/>
      <c r="D111" s="29"/>
      <c r="E111" s="52"/>
      <c r="F111" s="29"/>
      <c r="G111" s="29"/>
      <c r="H111" s="29"/>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7"/>
    </row>
    <row r="112" spans="1:49" customFormat="1" x14ac:dyDescent="0.3">
      <c r="A112" s="190"/>
      <c r="B112" s="22"/>
      <c r="C112" s="7"/>
      <c r="D112" s="29"/>
      <c r="E112" s="52"/>
      <c r="F112" s="29"/>
      <c r="G112" s="29"/>
      <c r="H112" s="29"/>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7"/>
    </row>
    <row r="113" spans="1:49" customFormat="1" x14ac:dyDescent="0.3">
      <c r="A113" s="190"/>
      <c r="B113" s="22"/>
      <c r="C113" s="7"/>
      <c r="D113" s="29"/>
      <c r="E113" s="52"/>
      <c r="F113" s="29"/>
      <c r="G113" s="29"/>
      <c r="H113" s="29"/>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7"/>
    </row>
    <row r="114" spans="1:49" customFormat="1" x14ac:dyDescent="0.3">
      <c r="A114" s="190"/>
      <c r="B114" s="22"/>
      <c r="C114" s="7"/>
      <c r="D114" s="29"/>
      <c r="E114" s="52"/>
      <c r="F114" s="29"/>
      <c r="G114" s="29"/>
      <c r="H114" s="29"/>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7"/>
    </row>
    <row r="115" spans="1:49" customFormat="1" x14ac:dyDescent="0.3">
      <c r="A115" s="190"/>
      <c r="B115" s="22"/>
      <c r="C115" s="7"/>
      <c r="D115" s="29"/>
      <c r="E115" s="52"/>
      <c r="F115" s="29"/>
      <c r="G115" s="29"/>
      <c r="H115" s="29"/>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7"/>
    </row>
    <row r="116" spans="1:49" customFormat="1" x14ac:dyDescent="0.3">
      <c r="A116" s="190"/>
      <c r="B116" s="22"/>
      <c r="C116" s="7"/>
      <c r="D116" s="29"/>
      <c r="E116" s="52"/>
      <c r="F116" s="29"/>
      <c r="G116" s="29"/>
      <c r="H116" s="29"/>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7"/>
    </row>
    <row r="117" spans="1:49" customFormat="1" x14ac:dyDescent="0.3">
      <c r="A117" s="190"/>
      <c r="B117" s="22"/>
      <c r="C117" s="7"/>
      <c r="D117" s="29"/>
      <c r="E117" s="52"/>
      <c r="F117" s="29"/>
      <c r="G117" s="29"/>
      <c r="H117" s="29"/>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7"/>
    </row>
    <row r="118" spans="1:49" customFormat="1" x14ac:dyDescent="0.3">
      <c r="A118" s="190"/>
      <c r="B118" s="22"/>
      <c r="C118" s="7"/>
      <c r="D118" s="29"/>
      <c r="E118" s="52"/>
      <c r="F118" s="29"/>
      <c r="G118" s="29"/>
      <c r="H118" s="29"/>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7"/>
    </row>
    <row r="119" spans="1:49" customFormat="1" x14ac:dyDescent="0.3">
      <c r="A119" s="190"/>
      <c r="B119" s="22"/>
      <c r="C119" s="7"/>
      <c r="D119" s="29"/>
      <c r="E119" s="52"/>
      <c r="F119" s="29"/>
      <c r="G119" s="29"/>
      <c r="H119" s="29"/>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7"/>
    </row>
    <row r="120" spans="1:49" customFormat="1" x14ac:dyDescent="0.3">
      <c r="A120" s="190"/>
      <c r="B120" s="22"/>
      <c r="C120" s="7"/>
      <c r="D120" s="29"/>
      <c r="E120" s="52"/>
      <c r="F120" s="29"/>
      <c r="G120" s="29"/>
      <c r="H120" s="29"/>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7"/>
    </row>
    <row r="121" spans="1:49" customFormat="1" x14ac:dyDescent="0.3">
      <c r="A121" s="190"/>
      <c r="B121" s="22"/>
      <c r="C121" s="7"/>
      <c r="D121" s="29"/>
      <c r="E121" s="52"/>
      <c r="F121" s="29"/>
      <c r="G121" s="29"/>
      <c r="H121" s="29"/>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7"/>
    </row>
    <row r="122" spans="1:49" customFormat="1" x14ac:dyDescent="0.3">
      <c r="A122" s="190"/>
      <c r="B122" s="22"/>
      <c r="C122" s="7"/>
      <c r="D122" s="29"/>
      <c r="E122" s="52"/>
      <c r="F122" s="29"/>
      <c r="G122" s="29"/>
      <c r="H122" s="29"/>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7"/>
    </row>
    <row r="123" spans="1:49" customFormat="1" x14ac:dyDescent="0.3">
      <c r="A123" s="190"/>
      <c r="B123" s="22"/>
      <c r="C123" s="7"/>
      <c r="D123" s="29"/>
      <c r="E123" s="52"/>
      <c r="F123" s="29"/>
      <c r="G123" s="29"/>
      <c r="H123" s="29"/>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7"/>
    </row>
    <row r="124" spans="1:49" customFormat="1" x14ac:dyDescent="0.3">
      <c r="A124" s="190"/>
      <c r="B124" s="22"/>
      <c r="C124" s="7"/>
      <c r="D124" s="29"/>
      <c r="E124" s="52"/>
      <c r="F124" s="29"/>
      <c r="G124" s="29"/>
      <c r="H124" s="29"/>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7"/>
    </row>
    <row r="125" spans="1:49" customFormat="1" x14ac:dyDescent="0.3">
      <c r="A125" s="190"/>
      <c r="B125" s="22"/>
      <c r="C125" s="7"/>
      <c r="D125" s="29"/>
      <c r="E125" s="52"/>
      <c r="F125" s="29"/>
      <c r="G125" s="29"/>
      <c r="H125" s="29"/>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7"/>
    </row>
    <row r="126" spans="1:49" customFormat="1" x14ac:dyDescent="0.3">
      <c r="A126" s="190"/>
      <c r="B126" s="22"/>
      <c r="C126" s="7"/>
      <c r="D126" s="29"/>
      <c r="E126" s="52"/>
      <c r="F126" s="29"/>
      <c r="G126" s="29"/>
      <c r="H126" s="29"/>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7"/>
    </row>
    <row r="127" spans="1:49" customFormat="1" x14ac:dyDescent="0.3">
      <c r="A127" s="190"/>
      <c r="B127" s="22"/>
      <c r="C127" s="7"/>
      <c r="D127" s="29"/>
      <c r="E127" s="52"/>
      <c r="F127" s="29"/>
      <c r="G127" s="29"/>
      <c r="H127" s="29"/>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7"/>
    </row>
    <row r="128" spans="1:49" customFormat="1" x14ac:dyDescent="0.3">
      <c r="A128" s="190"/>
      <c r="B128" s="22"/>
      <c r="C128" s="7"/>
      <c r="D128" s="29"/>
      <c r="E128" s="52"/>
      <c r="F128" s="29"/>
      <c r="G128" s="29"/>
      <c r="H128" s="29"/>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7"/>
    </row>
    <row r="129" spans="1:49" customFormat="1" x14ac:dyDescent="0.3">
      <c r="A129" s="190"/>
      <c r="B129" s="22"/>
      <c r="C129" s="7"/>
      <c r="D129" s="29"/>
      <c r="E129" s="52"/>
      <c r="F129" s="29"/>
      <c r="G129" s="29"/>
      <c r="H129" s="29"/>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7"/>
    </row>
    <row r="130" spans="1:49" customFormat="1" x14ac:dyDescent="0.3">
      <c r="A130" s="190"/>
      <c r="B130" s="22"/>
      <c r="C130" s="7"/>
      <c r="D130" s="29"/>
      <c r="E130" s="52"/>
      <c r="F130" s="29"/>
      <c r="G130" s="29"/>
      <c r="H130" s="29"/>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7"/>
    </row>
    <row r="131" spans="1:49" customFormat="1" x14ac:dyDescent="0.3">
      <c r="A131" s="190"/>
      <c r="B131" s="22"/>
      <c r="C131" s="7"/>
      <c r="D131" s="29"/>
      <c r="E131" s="52"/>
      <c r="F131" s="29"/>
      <c r="G131" s="29"/>
      <c r="H131" s="29"/>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7"/>
    </row>
    <row r="132" spans="1:49" customFormat="1" x14ac:dyDescent="0.3">
      <c r="A132" s="190"/>
      <c r="B132" s="22"/>
      <c r="C132" s="7"/>
      <c r="D132" s="29"/>
      <c r="E132" s="52"/>
      <c r="F132" s="29"/>
      <c r="G132" s="29"/>
      <c r="H132" s="29"/>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7"/>
    </row>
    <row r="133" spans="1:49" customFormat="1" x14ac:dyDescent="0.3">
      <c r="A133" s="190"/>
      <c r="B133" s="22"/>
      <c r="C133" s="7"/>
      <c r="D133" s="29"/>
      <c r="E133" s="52"/>
      <c r="F133" s="29"/>
      <c r="G133" s="29"/>
      <c r="H133" s="29"/>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7"/>
    </row>
    <row r="134" spans="1:49" customFormat="1" x14ac:dyDescent="0.3">
      <c r="A134" s="190"/>
      <c r="B134" s="22"/>
      <c r="C134" s="7"/>
      <c r="D134" s="29"/>
      <c r="E134" s="52"/>
      <c r="F134" s="29"/>
      <c r="G134" s="29"/>
      <c r="H134" s="29"/>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7"/>
    </row>
    <row r="135" spans="1:49" customFormat="1" x14ac:dyDescent="0.3">
      <c r="A135" s="190"/>
      <c r="B135" s="22"/>
      <c r="C135" s="7"/>
      <c r="D135" s="29"/>
      <c r="E135" s="52"/>
      <c r="F135" s="29"/>
      <c r="G135" s="29"/>
      <c r="H135" s="29"/>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7"/>
    </row>
    <row r="136" spans="1:49" customFormat="1" x14ac:dyDescent="0.3">
      <c r="A136" s="190"/>
      <c r="B136" s="22"/>
      <c r="C136" s="7"/>
      <c r="D136" s="29"/>
      <c r="E136" s="52"/>
      <c r="F136" s="29"/>
      <c r="G136" s="29"/>
      <c r="H136" s="29"/>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7"/>
    </row>
    <row r="137" spans="1:49" customFormat="1" x14ac:dyDescent="0.3">
      <c r="A137" s="190"/>
      <c r="B137" s="22"/>
      <c r="C137" s="7"/>
      <c r="D137" s="29"/>
      <c r="E137" s="52"/>
      <c r="F137" s="29"/>
      <c r="G137" s="29"/>
      <c r="H137" s="29"/>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7"/>
    </row>
    <row r="138" spans="1:49" customFormat="1" x14ac:dyDescent="0.3">
      <c r="A138" s="190"/>
      <c r="B138" s="22"/>
      <c r="C138" s="7"/>
      <c r="D138" s="29"/>
      <c r="E138" s="52"/>
      <c r="F138" s="29"/>
      <c r="G138" s="29"/>
      <c r="H138" s="29"/>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7"/>
    </row>
    <row r="139" spans="1:49" customFormat="1" x14ac:dyDescent="0.3">
      <c r="A139" s="190"/>
      <c r="B139" s="22"/>
      <c r="C139" s="7"/>
      <c r="D139" s="29"/>
      <c r="E139" s="52"/>
      <c r="F139" s="29"/>
      <c r="G139" s="29"/>
      <c r="H139" s="29"/>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7"/>
    </row>
    <row r="140" spans="1:49" customFormat="1" x14ac:dyDescent="0.3">
      <c r="A140" s="190"/>
      <c r="B140" s="22"/>
      <c r="C140" s="7"/>
      <c r="D140" s="29"/>
      <c r="E140" s="52"/>
      <c r="F140" s="29"/>
      <c r="G140" s="29"/>
      <c r="H140" s="29"/>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7"/>
    </row>
    <row r="141" spans="1:49" customFormat="1" x14ac:dyDescent="0.3">
      <c r="A141" s="190"/>
      <c r="B141" s="22"/>
      <c r="C141" s="7"/>
      <c r="D141" s="29"/>
      <c r="E141" s="52"/>
      <c r="F141" s="29"/>
      <c r="G141" s="29"/>
      <c r="H141" s="29"/>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7"/>
    </row>
    <row r="142" spans="1:49" customFormat="1" x14ac:dyDescent="0.3">
      <c r="A142" s="190"/>
      <c r="B142" s="22"/>
      <c r="C142" s="7"/>
      <c r="D142" s="29"/>
      <c r="E142" s="52"/>
      <c r="F142" s="29"/>
      <c r="G142" s="29"/>
      <c r="H142" s="29"/>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7"/>
    </row>
    <row r="143" spans="1:49" customFormat="1" x14ac:dyDescent="0.3">
      <c r="A143" s="190"/>
      <c r="B143" s="22"/>
      <c r="C143" s="7"/>
      <c r="D143" s="29"/>
      <c r="E143" s="52"/>
      <c r="F143" s="29"/>
      <c r="G143" s="29"/>
      <c r="H143" s="29"/>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7"/>
    </row>
    <row r="144" spans="1:49" customFormat="1" x14ac:dyDescent="0.3">
      <c r="A144" s="190"/>
      <c r="B144" s="22"/>
      <c r="C144" s="7"/>
      <c r="D144" s="29"/>
      <c r="E144" s="52"/>
      <c r="F144" s="29"/>
      <c r="G144" s="29"/>
      <c r="H144" s="29"/>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7"/>
    </row>
    <row r="145" spans="1:49" customFormat="1" x14ac:dyDescent="0.3">
      <c r="A145" s="190"/>
      <c r="B145" s="22"/>
      <c r="C145" s="7"/>
      <c r="D145" s="29"/>
      <c r="E145" s="52"/>
      <c r="F145" s="29"/>
      <c r="G145" s="29"/>
      <c r="H145" s="29"/>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7"/>
    </row>
    <row r="146" spans="1:49" customFormat="1" x14ac:dyDescent="0.3">
      <c r="A146" s="190"/>
      <c r="B146" s="22"/>
      <c r="C146" s="7"/>
      <c r="D146" s="29"/>
      <c r="E146" s="52"/>
      <c r="F146" s="29"/>
      <c r="G146" s="29"/>
      <c r="H146" s="29"/>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7"/>
    </row>
    <row r="147" spans="1:49" customFormat="1" x14ac:dyDescent="0.3">
      <c r="A147" s="190"/>
      <c r="B147" s="22"/>
      <c r="C147" s="7"/>
      <c r="D147" s="29"/>
      <c r="E147" s="52"/>
      <c r="F147" s="29"/>
      <c r="G147" s="29"/>
      <c r="H147" s="29"/>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7"/>
    </row>
    <row r="148" spans="1:49" customFormat="1" x14ac:dyDescent="0.3">
      <c r="A148" s="190"/>
      <c r="B148" s="22"/>
      <c r="C148" s="7"/>
      <c r="D148" s="29"/>
      <c r="E148" s="52"/>
      <c r="F148" s="29"/>
      <c r="G148" s="29"/>
      <c r="H148" s="29"/>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7"/>
    </row>
    <row r="149" spans="1:49" customFormat="1" x14ac:dyDescent="0.3">
      <c r="A149" s="190"/>
      <c r="B149" s="22"/>
      <c r="C149" s="7"/>
      <c r="D149" s="29"/>
      <c r="E149" s="52"/>
      <c r="F149" s="29"/>
      <c r="G149" s="29"/>
      <c r="H149" s="29"/>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7"/>
    </row>
    <row r="150" spans="1:49" customFormat="1" x14ac:dyDescent="0.3">
      <c r="A150" s="190"/>
      <c r="B150" s="22"/>
      <c r="C150" s="7"/>
      <c r="D150" s="29"/>
      <c r="E150" s="52"/>
      <c r="F150" s="29"/>
      <c r="G150" s="29"/>
      <c r="H150" s="29"/>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7"/>
    </row>
    <row r="151" spans="1:49" customFormat="1" x14ac:dyDescent="0.3">
      <c r="A151" s="190"/>
      <c r="B151" s="22"/>
      <c r="C151" s="7"/>
      <c r="D151" s="29"/>
      <c r="E151" s="52"/>
      <c r="F151" s="29"/>
      <c r="G151" s="29"/>
      <c r="H151" s="29"/>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7"/>
    </row>
    <row r="152" spans="1:49" customFormat="1" x14ac:dyDescent="0.3">
      <c r="A152" s="190"/>
      <c r="B152" s="22"/>
      <c r="C152" s="7"/>
      <c r="D152" s="29"/>
      <c r="E152" s="52"/>
      <c r="F152" s="29"/>
      <c r="G152" s="29"/>
      <c r="H152" s="29"/>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7"/>
    </row>
    <row r="153" spans="1:49" customFormat="1" x14ac:dyDescent="0.3">
      <c r="A153" s="190"/>
      <c r="B153" s="22"/>
      <c r="C153" s="7"/>
      <c r="D153" s="29"/>
      <c r="E153" s="52"/>
      <c r="F153" s="29"/>
      <c r="G153" s="29"/>
      <c r="H153" s="29"/>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7"/>
    </row>
    <row r="154" spans="1:49" customFormat="1" x14ac:dyDescent="0.3">
      <c r="A154" s="190"/>
      <c r="B154" s="22"/>
      <c r="C154" s="7"/>
      <c r="D154" s="29"/>
      <c r="E154" s="52"/>
      <c r="F154" s="29"/>
      <c r="G154" s="29"/>
      <c r="H154" s="29"/>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7"/>
    </row>
    <row r="155" spans="1:49" customFormat="1" x14ac:dyDescent="0.3">
      <c r="A155" s="190"/>
      <c r="B155" s="22"/>
      <c r="C155" s="7"/>
      <c r="D155" s="29"/>
      <c r="E155" s="52"/>
      <c r="F155" s="29"/>
      <c r="G155" s="29"/>
      <c r="H155" s="29"/>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7"/>
    </row>
    <row r="156" spans="1:49" customFormat="1" x14ac:dyDescent="0.3">
      <c r="A156" s="190"/>
      <c r="B156" s="22"/>
      <c r="C156" s="7"/>
      <c r="D156" s="29"/>
      <c r="E156" s="52"/>
      <c r="F156" s="29"/>
      <c r="G156" s="29"/>
      <c r="H156" s="29"/>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7"/>
    </row>
    <row r="157" spans="1:49" customFormat="1" x14ac:dyDescent="0.3">
      <c r="A157" s="190"/>
      <c r="B157" s="22"/>
      <c r="C157" s="7"/>
      <c r="D157" s="29"/>
      <c r="E157" s="52"/>
      <c r="F157" s="29"/>
      <c r="G157" s="29"/>
      <c r="H157" s="29"/>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7"/>
    </row>
    <row r="158" spans="1:49" customFormat="1" x14ac:dyDescent="0.3">
      <c r="A158" s="190"/>
      <c r="B158" s="22"/>
      <c r="C158" s="7"/>
      <c r="D158" s="29"/>
      <c r="E158" s="52"/>
      <c r="F158" s="29"/>
      <c r="G158" s="29"/>
      <c r="H158" s="29"/>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7"/>
    </row>
    <row r="159" spans="1:49" customFormat="1" x14ac:dyDescent="0.3">
      <c r="A159" s="190"/>
      <c r="B159" s="22"/>
      <c r="C159" s="7"/>
      <c r="D159" s="29"/>
      <c r="E159" s="52"/>
      <c r="F159" s="29"/>
      <c r="G159" s="29"/>
      <c r="H159" s="29"/>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7"/>
    </row>
    <row r="160" spans="1:49" customFormat="1" x14ac:dyDescent="0.3">
      <c r="A160" s="190"/>
      <c r="B160" s="22"/>
      <c r="C160" s="7"/>
      <c r="D160" s="29"/>
      <c r="E160" s="52"/>
      <c r="F160" s="29"/>
      <c r="G160" s="29"/>
      <c r="H160" s="29"/>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7"/>
    </row>
    <row r="161" spans="1:49" customFormat="1" x14ac:dyDescent="0.3">
      <c r="A161" s="190"/>
      <c r="B161" s="22"/>
      <c r="C161" s="7"/>
      <c r="D161" s="29"/>
      <c r="E161" s="52"/>
      <c r="F161" s="29"/>
      <c r="G161" s="29"/>
      <c r="H161" s="29"/>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7"/>
    </row>
    <row r="162" spans="1:49" customFormat="1" x14ac:dyDescent="0.3">
      <c r="A162" s="190"/>
      <c r="B162" s="22"/>
      <c r="C162" s="7"/>
      <c r="D162" s="29"/>
      <c r="E162" s="52"/>
      <c r="F162" s="29"/>
      <c r="G162" s="29"/>
      <c r="H162" s="29"/>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7"/>
    </row>
    <row r="163" spans="1:49" customFormat="1" x14ac:dyDescent="0.3">
      <c r="A163" s="190"/>
      <c r="B163" s="22"/>
      <c r="C163" s="7"/>
      <c r="D163" s="29"/>
      <c r="E163" s="52"/>
      <c r="F163" s="29"/>
      <c r="G163" s="29"/>
      <c r="H163" s="29"/>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7"/>
    </row>
    <row r="164" spans="1:49" customFormat="1" x14ac:dyDescent="0.3">
      <c r="A164" s="190"/>
      <c r="B164" s="22"/>
      <c r="C164" s="7"/>
      <c r="D164" s="29"/>
      <c r="E164" s="52"/>
      <c r="F164" s="29"/>
      <c r="G164" s="29"/>
      <c r="H164" s="29"/>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7"/>
    </row>
    <row r="165" spans="1:49" customFormat="1" x14ac:dyDescent="0.3">
      <c r="A165" s="190"/>
      <c r="B165" s="22"/>
      <c r="C165" s="7"/>
      <c r="D165" s="29"/>
      <c r="E165" s="52"/>
      <c r="F165" s="29"/>
      <c r="G165" s="29"/>
      <c r="H165" s="29"/>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7"/>
    </row>
    <row r="166" spans="1:49" customFormat="1" x14ac:dyDescent="0.3">
      <c r="A166" s="190"/>
      <c r="B166" s="22"/>
      <c r="C166" s="7"/>
      <c r="D166" s="29"/>
      <c r="E166" s="52"/>
      <c r="F166" s="29"/>
      <c r="G166" s="29"/>
      <c r="H166" s="29"/>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7"/>
    </row>
    <row r="167" spans="1:49" customFormat="1" x14ac:dyDescent="0.3">
      <c r="A167" s="190"/>
      <c r="B167" s="22"/>
      <c r="C167" s="7"/>
      <c r="D167" s="29"/>
      <c r="E167" s="52"/>
      <c r="F167" s="29"/>
      <c r="G167" s="29"/>
      <c r="H167" s="29"/>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7"/>
    </row>
    <row r="168" spans="1:49" customFormat="1" x14ac:dyDescent="0.3">
      <c r="A168" s="190"/>
      <c r="B168" s="22"/>
      <c r="C168" s="7"/>
      <c r="D168" s="29"/>
      <c r="E168" s="52"/>
      <c r="F168" s="29"/>
      <c r="G168" s="29"/>
      <c r="H168" s="29"/>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7"/>
    </row>
    <row r="169" spans="1:49" customFormat="1" x14ac:dyDescent="0.3">
      <c r="A169" s="190"/>
      <c r="B169" s="22"/>
      <c r="C169" s="7"/>
      <c r="D169" s="29"/>
      <c r="E169" s="52"/>
      <c r="F169" s="29"/>
      <c r="G169" s="29"/>
      <c r="H169" s="29"/>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7"/>
    </row>
    <row r="170" spans="1:49" customFormat="1" x14ac:dyDescent="0.3">
      <c r="A170" s="190"/>
      <c r="B170" s="22"/>
      <c r="C170" s="7"/>
      <c r="D170" s="29"/>
      <c r="E170" s="52"/>
      <c r="F170" s="29"/>
      <c r="G170" s="29"/>
      <c r="H170" s="29"/>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7"/>
    </row>
    <row r="171" spans="1:49" customFormat="1" x14ac:dyDescent="0.3">
      <c r="A171" s="190"/>
      <c r="B171" s="22"/>
      <c r="C171" s="7"/>
      <c r="D171" s="29"/>
      <c r="E171" s="52"/>
      <c r="F171" s="29"/>
      <c r="G171" s="29"/>
      <c r="H171" s="29"/>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7"/>
    </row>
    <row r="172" spans="1:49" customFormat="1" x14ac:dyDescent="0.3">
      <c r="A172" s="190"/>
      <c r="B172" s="22"/>
      <c r="C172" s="7"/>
      <c r="D172" s="29"/>
      <c r="E172" s="52"/>
      <c r="F172" s="29"/>
      <c r="G172" s="29"/>
      <c r="H172" s="29"/>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7"/>
    </row>
    <row r="173" spans="1:49" customFormat="1" x14ac:dyDescent="0.3">
      <c r="A173" s="190"/>
      <c r="B173" s="22"/>
      <c r="C173" s="7"/>
      <c r="D173" s="29"/>
      <c r="E173" s="52"/>
      <c r="F173" s="29"/>
      <c r="G173" s="29"/>
      <c r="H173" s="29"/>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7"/>
    </row>
    <row r="174" spans="1:49" customFormat="1" x14ac:dyDescent="0.3">
      <c r="A174" s="190"/>
      <c r="B174" s="22"/>
      <c r="C174" s="7"/>
      <c r="D174" s="29"/>
      <c r="E174" s="52"/>
      <c r="F174" s="29"/>
      <c r="G174" s="29"/>
      <c r="H174" s="29"/>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7"/>
    </row>
    <row r="175" spans="1:49" customFormat="1" x14ac:dyDescent="0.3">
      <c r="A175" s="190"/>
      <c r="B175" s="22"/>
      <c r="C175" s="7"/>
      <c r="D175" s="29"/>
      <c r="E175" s="52"/>
      <c r="F175" s="29"/>
      <c r="G175" s="29"/>
      <c r="H175" s="29"/>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7"/>
    </row>
    <row r="176" spans="1:49" customFormat="1" x14ac:dyDescent="0.3">
      <c r="A176" s="190"/>
      <c r="B176" s="22"/>
      <c r="C176" s="7"/>
      <c r="D176" s="29"/>
      <c r="E176" s="52"/>
      <c r="F176" s="29"/>
      <c r="G176" s="29"/>
      <c r="H176" s="29"/>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7"/>
    </row>
    <row r="177" spans="1:49" customFormat="1" x14ac:dyDescent="0.3">
      <c r="A177" s="190"/>
      <c r="B177" s="22"/>
      <c r="C177" s="7"/>
      <c r="D177" s="29"/>
      <c r="E177" s="52"/>
      <c r="F177" s="29"/>
      <c r="G177" s="29"/>
      <c r="H177" s="29"/>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7"/>
    </row>
    <row r="178" spans="1:49" customFormat="1" x14ac:dyDescent="0.3">
      <c r="A178" s="190"/>
      <c r="B178" s="22"/>
      <c r="C178" s="7"/>
      <c r="D178" s="29"/>
      <c r="E178" s="52"/>
      <c r="F178" s="29"/>
      <c r="G178" s="29"/>
      <c r="H178" s="29"/>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7"/>
    </row>
    <row r="179" spans="1:49" customFormat="1" x14ac:dyDescent="0.3">
      <c r="A179" s="190"/>
      <c r="B179" s="22"/>
      <c r="C179" s="7"/>
      <c r="D179" s="29"/>
      <c r="E179" s="52"/>
      <c r="F179" s="29"/>
      <c r="G179" s="29"/>
      <c r="H179" s="29"/>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7"/>
    </row>
    <row r="180" spans="1:49" customFormat="1" x14ac:dyDescent="0.3">
      <c r="A180" s="190"/>
      <c r="B180" s="22"/>
      <c r="C180" s="7"/>
      <c r="D180" s="29"/>
      <c r="E180" s="52"/>
      <c r="F180" s="29"/>
      <c r="G180" s="29"/>
      <c r="H180" s="29"/>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7"/>
    </row>
    <row r="181" spans="1:49" customFormat="1" x14ac:dyDescent="0.3">
      <c r="A181" s="190"/>
      <c r="B181" s="22"/>
      <c r="C181" s="7"/>
      <c r="D181" s="29"/>
      <c r="E181" s="52"/>
      <c r="F181" s="29"/>
      <c r="G181" s="29"/>
      <c r="H181" s="29"/>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7"/>
    </row>
    <row r="182" spans="1:49" customFormat="1" x14ac:dyDescent="0.3">
      <c r="A182" s="190"/>
      <c r="B182" s="22"/>
      <c r="C182" s="7"/>
      <c r="D182" s="29"/>
      <c r="E182" s="52"/>
      <c r="F182" s="29"/>
      <c r="G182" s="29"/>
      <c r="H182" s="29"/>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7"/>
    </row>
    <row r="183" spans="1:49" customFormat="1" x14ac:dyDescent="0.3">
      <c r="A183" s="190"/>
      <c r="B183" s="22"/>
      <c r="C183" s="7"/>
      <c r="D183" s="29"/>
      <c r="E183" s="52"/>
      <c r="F183" s="29"/>
      <c r="G183" s="29"/>
      <c r="H183" s="29"/>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7"/>
    </row>
    <row r="184" spans="1:49" customFormat="1" x14ac:dyDescent="0.3">
      <c r="A184" s="190"/>
      <c r="B184" s="22"/>
      <c r="C184" s="7"/>
      <c r="D184" s="29"/>
      <c r="E184" s="52"/>
      <c r="F184" s="29"/>
      <c r="G184" s="29"/>
      <c r="H184" s="29"/>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7"/>
    </row>
    <row r="185" spans="1:49" customFormat="1" x14ac:dyDescent="0.3">
      <c r="A185" s="190"/>
      <c r="B185" s="22"/>
      <c r="C185" s="7"/>
      <c r="D185" s="29"/>
      <c r="E185" s="52"/>
      <c r="F185" s="29"/>
      <c r="G185" s="29"/>
      <c r="H185" s="29"/>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7"/>
    </row>
    <row r="186" spans="1:49" customFormat="1" x14ac:dyDescent="0.3">
      <c r="A186" s="190"/>
      <c r="B186" s="22"/>
      <c r="C186" s="7"/>
      <c r="D186" s="29"/>
      <c r="E186" s="52"/>
      <c r="F186" s="29"/>
      <c r="G186" s="29"/>
      <c r="H186" s="29"/>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7"/>
    </row>
    <row r="187" spans="1:49" customFormat="1" x14ac:dyDescent="0.3">
      <c r="A187" s="190"/>
      <c r="B187" s="22"/>
      <c r="C187" s="7"/>
      <c r="D187" s="29"/>
      <c r="E187" s="52"/>
      <c r="F187" s="29"/>
      <c r="G187" s="29"/>
      <c r="H187" s="29"/>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7"/>
    </row>
    <row r="188" spans="1:49" customFormat="1" x14ac:dyDescent="0.3">
      <c r="A188" s="190"/>
      <c r="B188" s="22"/>
      <c r="C188" s="7"/>
      <c r="D188" s="29"/>
      <c r="E188" s="52"/>
      <c r="F188" s="29"/>
      <c r="G188" s="29"/>
      <c r="H188" s="29"/>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7"/>
    </row>
    <row r="189" spans="1:49" customFormat="1" x14ac:dyDescent="0.3">
      <c r="A189" s="190"/>
      <c r="B189" s="22"/>
      <c r="C189" s="7"/>
      <c r="D189" s="29"/>
      <c r="E189" s="52"/>
      <c r="F189" s="29"/>
      <c r="G189" s="29"/>
      <c r="H189" s="29"/>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7"/>
    </row>
    <row r="190" spans="1:49" customFormat="1" x14ac:dyDescent="0.3">
      <c r="A190" s="190"/>
      <c r="B190" s="22"/>
      <c r="C190" s="7"/>
      <c r="D190" s="29"/>
      <c r="E190" s="52"/>
      <c r="F190" s="29"/>
      <c r="G190" s="29"/>
      <c r="H190" s="29"/>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7"/>
    </row>
    <row r="191" spans="1:49" customFormat="1" x14ac:dyDescent="0.3">
      <c r="A191" s="190"/>
      <c r="B191" s="22"/>
      <c r="C191" s="7"/>
      <c r="D191" s="29"/>
      <c r="E191" s="52"/>
      <c r="F191" s="29"/>
      <c r="G191" s="29"/>
      <c r="H191" s="29"/>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7"/>
    </row>
    <row r="192" spans="1:49" customFormat="1" x14ac:dyDescent="0.3">
      <c r="A192" s="190"/>
      <c r="B192" s="22"/>
      <c r="C192" s="7"/>
      <c r="D192" s="29"/>
      <c r="E192" s="52"/>
      <c r="F192" s="29"/>
      <c r="G192" s="29"/>
      <c r="H192" s="29"/>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7"/>
    </row>
    <row r="193" spans="1:49" customFormat="1" x14ac:dyDescent="0.3">
      <c r="A193" s="190"/>
      <c r="B193" s="22"/>
      <c r="C193" s="7"/>
      <c r="D193" s="29"/>
      <c r="E193" s="52"/>
      <c r="F193" s="29"/>
      <c r="G193" s="29"/>
      <c r="H193" s="29"/>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7"/>
    </row>
    <row r="194" spans="1:49" customFormat="1" x14ac:dyDescent="0.3">
      <c r="A194" s="190"/>
      <c r="B194" s="22"/>
      <c r="C194" s="7"/>
      <c r="D194" s="29"/>
      <c r="E194" s="52"/>
      <c r="F194" s="29"/>
      <c r="G194" s="29"/>
      <c r="H194" s="29"/>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7"/>
    </row>
    <row r="195" spans="1:49" customFormat="1" x14ac:dyDescent="0.3">
      <c r="A195" s="190"/>
      <c r="B195" s="22"/>
      <c r="C195" s="7"/>
      <c r="D195" s="29"/>
      <c r="E195" s="52"/>
      <c r="F195" s="29"/>
      <c r="G195" s="29"/>
      <c r="H195" s="29"/>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7"/>
    </row>
    <row r="196" spans="1:49" customFormat="1" x14ac:dyDescent="0.3">
      <c r="A196" s="190"/>
      <c r="B196" s="22"/>
      <c r="C196" s="7"/>
      <c r="D196" s="29"/>
      <c r="E196" s="52"/>
      <c r="F196" s="29"/>
      <c r="G196" s="29"/>
      <c r="H196" s="29"/>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7"/>
    </row>
    <row r="197" spans="1:49" customFormat="1" x14ac:dyDescent="0.3">
      <c r="A197" s="190"/>
      <c r="B197" s="22"/>
      <c r="C197" s="7"/>
      <c r="D197" s="29"/>
      <c r="E197" s="52"/>
      <c r="F197" s="29"/>
      <c r="G197" s="29"/>
      <c r="H197" s="29"/>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7"/>
    </row>
    <row r="198" spans="1:49" customFormat="1" x14ac:dyDescent="0.3">
      <c r="A198" s="190"/>
      <c r="B198" s="22"/>
      <c r="C198" s="7"/>
      <c r="D198" s="29"/>
      <c r="E198" s="52"/>
      <c r="F198" s="29"/>
      <c r="G198" s="29"/>
      <c r="H198" s="29"/>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7"/>
    </row>
    <row r="199" spans="1:49" customFormat="1" x14ac:dyDescent="0.3">
      <c r="A199" s="190"/>
      <c r="B199" s="22"/>
      <c r="C199" s="7"/>
      <c r="D199" s="29"/>
      <c r="E199" s="52"/>
      <c r="F199" s="29"/>
      <c r="G199" s="29"/>
      <c r="H199" s="29"/>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7"/>
    </row>
    <row r="200" spans="1:49" customFormat="1" x14ac:dyDescent="0.3">
      <c r="A200" s="190"/>
      <c r="B200" s="22"/>
      <c r="C200" s="7"/>
      <c r="D200" s="29"/>
      <c r="E200" s="52"/>
      <c r="F200" s="29"/>
      <c r="G200" s="29"/>
      <c r="H200" s="29"/>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7"/>
    </row>
    <row r="201" spans="1:49" customFormat="1" x14ac:dyDescent="0.3">
      <c r="A201" s="190"/>
      <c r="B201" s="22"/>
      <c r="C201" s="7"/>
      <c r="D201" s="29"/>
      <c r="E201" s="52"/>
      <c r="F201" s="29"/>
      <c r="G201" s="29"/>
      <c r="H201" s="29"/>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7"/>
    </row>
    <row r="202" spans="1:49" customFormat="1" x14ac:dyDescent="0.3">
      <c r="A202" s="190"/>
      <c r="B202" s="22"/>
      <c r="C202" s="7"/>
      <c r="D202" s="29"/>
      <c r="E202" s="52"/>
      <c r="F202" s="29"/>
      <c r="G202" s="29"/>
      <c r="H202" s="29"/>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7"/>
    </row>
    <row r="203" spans="1:49" customFormat="1" x14ac:dyDescent="0.3">
      <c r="A203" s="190"/>
      <c r="B203" s="22"/>
      <c r="C203" s="7"/>
      <c r="D203" s="29"/>
      <c r="E203" s="52"/>
      <c r="F203" s="29"/>
      <c r="G203" s="29"/>
      <c r="H203" s="29"/>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7"/>
    </row>
    <row r="204" spans="1:49" customFormat="1" x14ac:dyDescent="0.3">
      <c r="A204" s="190"/>
      <c r="B204" s="22"/>
      <c r="C204" s="7"/>
      <c r="D204" s="29"/>
      <c r="E204" s="52"/>
      <c r="F204" s="29"/>
      <c r="G204" s="29"/>
      <c r="H204" s="29"/>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7"/>
    </row>
    <row r="205" spans="1:49" customFormat="1" x14ac:dyDescent="0.3">
      <c r="A205" s="190"/>
      <c r="B205" s="22"/>
      <c r="C205" s="7"/>
      <c r="D205" s="29"/>
      <c r="E205" s="52"/>
      <c r="F205" s="29"/>
      <c r="G205" s="29"/>
      <c r="H205" s="29"/>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7"/>
    </row>
    <row r="206" spans="1:49" customFormat="1" x14ac:dyDescent="0.3">
      <c r="A206" s="190"/>
      <c r="B206" s="22"/>
      <c r="C206" s="7"/>
      <c r="D206" s="29"/>
      <c r="E206" s="52"/>
      <c r="F206" s="29"/>
      <c r="G206" s="29"/>
      <c r="H206" s="29"/>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7"/>
    </row>
    <row r="207" spans="1:49" customFormat="1" x14ac:dyDescent="0.3">
      <c r="A207" s="190"/>
      <c r="B207" s="22"/>
      <c r="C207" s="7"/>
      <c r="D207" s="29"/>
      <c r="E207" s="52"/>
      <c r="F207" s="29"/>
      <c r="G207" s="29"/>
      <c r="H207" s="29"/>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7"/>
    </row>
    <row r="208" spans="1:49" customFormat="1" x14ac:dyDescent="0.3">
      <c r="A208" s="190"/>
      <c r="B208" s="22"/>
      <c r="C208" s="7"/>
      <c r="D208" s="29"/>
      <c r="E208" s="52"/>
      <c r="F208" s="29"/>
      <c r="G208" s="29"/>
      <c r="H208" s="29"/>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7"/>
    </row>
    <row r="209" spans="1:49" customFormat="1" x14ac:dyDescent="0.3">
      <c r="A209" s="190"/>
      <c r="B209" s="22"/>
      <c r="C209" s="7"/>
      <c r="D209" s="29"/>
      <c r="E209" s="52"/>
      <c r="F209" s="29"/>
      <c r="G209" s="29"/>
      <c r="H209" s="29"/>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7"/>
    </row>
    <row r="210" spans="1:49" customFormat="1" x14ac:dyDescent="0.3">
      <c r="A210" s="190"/>
      <c r="B210" s="22"/>
      <c r="C210" s="7"/>
      <c r="D210" s="29"/>
      <c r="E210" s="52"/>
      <c r="F210" s="29"/>
      <c r="G210" s="29"/>
      <c r="H210" s="29"/>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7"/>
    </row>
    <row r="211" spans="1:49" customFormat="1" x14ac:dyDescent="0.3">
      <c r="A211" s="190"/>
      <c r="B211" s="22"/>
      <c r="C211" s="7"/>
      <c r="D211" s="29"/>
      <c r="E211" s="52"/>
      <c r="F211" s="29"/>
      <c r="G211" s="29"/>
      <c r="H211" s="29"/>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7"/>
    </row>
    <row r="212" spans="1:49" customFormat="1" x14ac:dyDescent="0.3">
      <c r="A212" s="190"/>
      <c r="B212" s="22"/>
      <c r="C212" s="7"/>
      <c r="D212" s="29"/>
      <c r="E212" s="52"/>
      <c r="F212" s="29"/>
      <c r="G212" s="29"/>
      <c r="H212" s="29"/>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7"/>
    </row>
    <row r="213" spans="1:49" customFormat="1" x14ac:dyDescent="0.3">
      <c r="A213" s="190"/>
      <c r="B213" s="22"/>
      <c r="C213" s="7"/>
      <c r="D213" s="29"/>
      <c r="E213" s="52"/>
      <c r="F213" s="29"/>
      <c r="G213" s="29"/>
      <c r="H213" s="29"/>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7"/>
    </row>
    <row r="214" spans="1:49" customFormat="1" x14ac:dyDescent="0.3">
      <c r="A214" s="190"/>
      <c r="B214" s="22"/>
      <c r="C214" s="7"/>
      <c r="D214" s="29"/>
      <c r="E214" s="52"/>
      <c r="F214" s="29"/>
      <c r="G214" s="29"/>
      <c r="H214" s="29"/>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7"/>
    </row>
    <row r="215" spans="1:49" customFormat="1" x14ac:dyDescent="0.3">
      <c r="A215" s="190"/>
      <c r="B215" s="22"/>
      <c r="C215" s="7"/>
      <c r="D215" s="29"/>
      <c r="E215" s="52"/>
      <c r="F215" s="29"/>
      <c r="G215" s="29"/>
      <c r="H215" s="29"/>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7"/>
    </row>
    <row r="216" spans="1:49" customFormat="1" x14ac:dyDescent="0.3">
      <c r="A216" s="190"/>
      <c r="B216" s="22"/>
      <c r="C216" s="7"/>
      <c r="D216" s="29"/>
      <c r="E216" s="52"/>
      <c r="F216" s="29"/>
      <c r="G216" s="29"/>
      <c r="H216" s="29"/>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7"/>
    </row>
    <row r="217" spans="1:49" customFormat="1" x14ac:dyDescent="0.3">
      <c r="A217" s="190"/>
      <c r="B217" s="22"/>
      <c r="C217" s="7"/>
      <c r="D217" s="29"/>
      <c r="E217" s="52"/>
      <c r="F217" s="29"/>
      <c r="G217" s="29"/>
      <c r="H217" s="29"/>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7"/>
    </row>
    <row r="218" spans="1:49" customFormat="1" x14ac:dyDescent="0.3">
      <c r="A218" s="190"/>
      <c r="B218" s="22"/>
      <c r="C218" s="7"/>
      <c r="D218" s="29"/>
      <c r="E218" s="52"/>
      <c r="F218" s="29"/>
      <c r="G218" s="29"/>
      <c r="H218" s="29"/>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7"/>
    </row>
    <row r="219" spans="1:49" customFormat="1" x14ac:dyDescent="0.3">
      <c r="A219" s="190"/>
      <c r="B219" s="22"/>
      <c r="C219" s="7"/>
      <c r="D219" s="29"/>
      <c r="E219" s="52"/>
      <c r="F219" s="29"/>
      <c r="G219" s="29"/>
      <c r="H219" s="29"/>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7"/>
    </row>
    <row r="220" spans="1:49" customFormat="1" x14ac:dyDescent="0.3">
      <c r="A220" s="190"/>
      <c r="B220" s="22"/>
      <c r="C220" s="7"/>
      <c r="D220" s="29"/>
      <c r="E220" s="52"/>
      <c r="F220" s="29"/>
      <c r="G220" s="29"/>
      <c r="H220" s="29"/>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7"/>
    </row>
    <row r="221" spans="1:49" customFormat="1" x14ac:dyDescent="0.3">
      <c r="A221" s="190"/>
      <c r="B221" s="22"/>
      <c r="C221" s="7"/>
      <c r="D221" s="29"/>
      <c r="E221" s="52"/>
      <c r="F221" s="29"/>
      <c r="G221" s="29"/>
      <c r="H221" s="29"/>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7"/>
    </row>
    <row r="222" spans="1:49" customFormat="1" x14ac:dyDescent="0.3">
      <c r="A222" s="190"/>
      <c r="B222" s="22"/>
      <c r="C222" s="7"/>
      <c r="D222" s="29"/>
      <c r="E222" s="52"/>
      <c r="F222" s="29"/>
      <c r="G222" s="29"/>
      <c r="H222" s="29"/>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7"/>
    </row>
    <row r="223" spans="1:49" customFormat="1" x14ac:dyDescent="0.3">
      <c r="A223" s="190"/>
      <c r="B223" s="22"/>
      <c r="C223" s="7"/>
      <c r="D223" s="29"/>
      <c r="E223" s="52"/>
      <c r="F223" s="29"/>
      <c r="G223" s="29"/>
      <c r="H223" s="29"/>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7"/>
    </row>
    <row r="224" spans="1:49" customFormat="1" x14ac:dyDescent="0.3">
      <c r="A224" s="190"/>
      <c r="B224" s="22"/>
      <c r="C224" s="7"/>
      <c r="D224" s="29"/>
      <c r="E224" s="52"/>
      <c r="F224" s="29"/>
      <c r="G224" s="29"/>
      <c r="H224" s="29"/>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7"/>
    </row>
    <row r="225" spans="1:49" customFormat="1" x14ac:dyDescent="0.3">
      <c r="A225" s="190"/>
      <c r="B225" s="22"/>
      <c r="C225" s="7"/>
      <c r="D225" s="29"/>
      <c r="E225" s="52"/>
      <c r="F225" s="29"/>
      <c r="G225" s="29"/>
      <c r="H225" s="29"/>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7"/>
    </row>
    <row r="226" spans="1:49" customFormat="1" x14ac:dyDescent="0.3">
      <c r="A226" s="190"/>
      <c r="B226" s="22"/>
      <c r="C226" s="7"/>
      <c r="D226" s="29"/>
      <c r="E226" s="52"/>
      <c r="F226" s="29"/>
      <c r="G226" s="29"/>
      <c r="H226" s="29"/>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7"/>
    </row>
    <row r="227" spans="1:49" customFormat="1" x14ac:dyDescent="0.3">
      <c r="A227" s="190"/>
      <c r="B227" s="22"/>
      <c r="C227" s="7"/>
      <c r="D227" s="29"/>
      <c r="E227" s="52"/>
      <c r="F227" s="29"/>
      <c r="G227" s="29"/>
      <c r="H227" s="29"/>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7"/>
    </row>
    <row r="228" spans="1:49" customFormat="1" x14ac:dyDescent="0.3">
      <c r="A228" s="190"/>
      <c r="B228" s="22"/>
      <c r="C228" s="7"/>
      <c r="D228" s="29"/>
      <c r="E228" s="52"/>
      <c r="F228" s="29"/>
      <c r="G228" s="29"/>
      <c r="H228" s="29"/>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7"/>
    </row>
    <row r="229" spans="1:49" customFormat="1" x14ac:dyDescent="0.3">
      <c r="A229" s="190"/>
      <c r="B229" s="22"/>
      <c r="C229" s="7"/>
      <c r="D229" s="29"/>
      <c r="E229" s="52"/>
      <c r="F229" s="29"/>
      <c r="G229" s="29"/>
      <c r="H229" s="29"/>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7"/>
    </row>
    <row r="230" spans="1:49" customFormat="1" x14ac:dyDescent="0.3">
      <c r="A230" s="190"/>
      <c r="B230" s="22"/>
      <c r="C230" s="7"/>
      <c r="D230" s="29"/>
      <c r="E230" s="52"/>
      <c r="F230" s="29"/>
      <c r="G230" s="29"/>
      <c r="H230" s="29"/>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7"/>
    </row>
    <row r="231" spans="1:49" customFormat="1" x14ac:dyDescent="0.3">
      <c r="A231" s="190"/>
      <c r="B231" s="22"/>
      <c r="C231" s="7"/>
      <c r="D231" s="29"/>
      <c r="E231" s="52"/>
      <c r="F231" s="29"/>
      <c r="G231" s="29"/>
      <c r="H231" s="29"/>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7"/>
    </row>
    <row r="232" spans="1:49" customFormat="1" x14ac:dyDescent="0.3">
      <c r="A232" s="190"/>
      <c r="B232" s="22"/>
      <c r="C232" s="7"/>
      <c r="D232" s="29"/>
      <c r="E232" s="52"/>
      <c r="F232" s="29"/>
      <c r="G232" s="29"/>
      <c r="H232" s="29"/>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7"/>
    </row>
    <row r="233" spans="1:49" customFormat="1" x14ac:dyDescent="0.3">
      <c r="A233" s="190"/>
      <c r="B233" s="22"/>
      <c r="C233" s="7"/>
      <c r="D233" s="29"/>
      <c r="E233" s="52"/>
      <c r="F233" s="29"/>
      <c r="G233" s="29"/>
      <c r="H233" s="29"/>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7"/>
    </row>
    <row r="234" spans="1:49" customFormat="1" x14ac:dyDescent="0.3">
      <c r="A234" s="190"/>
      <c r="B234" s="22"/>
      <c r="C234" s="7"/>
      <c r="D234" s="29"/>
      <c r="E234" s="52"/>
      <c r="F234" s="29"/>
      <c r="G234" s="29"/>
      <c r="H234" s="29"/>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7"/>
    </row>
    <row r="235" spans="1:49" customFormat="1" x14ac:dyDescent="0.3">
      <c r="A235" s="190"/>
      <c r="B235" s="22"/>
      <c r="C235" s="7"/>
      <c r="D235" s="29"/>
      <c r="E235" s="52"/>
      <c r="F235" s="29"/>
      <c r="G235" s="29"/>
      <c r="H235" s="29"/>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7"/>
    </row>
    <row r="236" spans="1:49" customFormat="1" x14ac:dyDescent="0.3">
      <c r="A236" s="190"/>
      <c r="B236" s="22"/>
      <c r="C236" s="7"/>
      <c r="D236" s="29"/>
      <c r="E236" s="52"/>
      <c r="F236" s="29"/>
      <c r="G236" s="29"/>
      <c r="H236" s="29"/>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7"/>
    </row>
    <row r="237" spans="1:49" customFormat="1" x14ac:dyDescent="0.3">
      <c r="A237" s="190"/>
      <c r="B237" s="22"/>
      <c r="C237" s="7"/>
      <c r="D237" s="29"/>
      <c r="E237" s="52"/>
      <c r="F237" s="29"/>
      <c r="G237" s="29"/>
      <c r="H237" s="29"/>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7"/>
    </row>
    <row r="238" spans="1:49" customFormat="1" x14ac:dyDescent="0.3">
      <c r="A238" s="190"/>
      <c r="B238" s="22"/>
      <c r="C238" s="7"/>
      <c r="D238" s="29"/>
      <c r="E238" s="52"/>
      <c r="F238" s="29"/>
      <c r="G238" s="29"/>
      <c r="H238" s="29"/>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7"/>
    </row>
    <row r="239" spans="1:49" customFormat="1" x14ac:dyDescent="0.3">
      <c r="A239" s="190"/>
      <c r="B239" s="22"/>
      <c r="C239" s="7"/>
      <c r="D239" s="29"/>
      <c r="E239" s="52"/>
      <c r="F239" s="29"/>
      <c r="G239" s="29"/>
      <c r="H239" s="29"/>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7"/>
    </row>
    <row r="240" spans="1:49" customFormat="1" x14ac:dyDescent="0.3">
      <c r="A240" s="190"/>
      <c r="B240" s="22"/>
      <c r="C240" s="7"/>
      <c r="D240" s="29"/>
      <c r="E240" s="52"/>
      <c r="F240" s="29"/>
      <c r="G240" s="29"/>
      <c r="H240" s="29"/>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7"/>
    </row>
    <row r="241" spans="1:49" customFormat="1" x14ac:dyDescent="0.3">
      <c r="A241" s="190"/>
      <c r="B241" s="22"/>
      <c r="C241" s="7"/>
      <c r="D241" s="29"/>
      <c r="E241" s="52"/>
      <c r="F241" s="29"/>
      <c r="G241" s="29"/>
      <c r="H241" s="29"/>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7"/>
    </row>
    <row r="242" spans="1:49" customFormat="1" x14ac:dyDescent="0.3">
      <c r="A242" s="190"/>
      <c r="B242" s="22"/>
      <c r="C242" s="7"/>
      <c r="D242" s="29"/>
      <c r="E242" s="52"/>
      <c r="F242" s="29"/>
      <c r="G242" s="29"/>
      <c r="H242" s="29"/>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7"/>
    </row>
    <row r="243" spans="1:49" customFormat="1" x14ac:dyDescent="0.3">
      <c r="A243" s="190"/>
      <c r="B243" s="22"/>
      <c r="C243" s="7"/>
      <c r="D243" s="29"/>
      <c r="E243" s="52"/>
      <c r="F243" s="29"/>
      <c r="G243" s="29"/>
      <c r="H243" s="29"/>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7"/>
    </row>
    <row r="244" spans="1:49" customFormat="1" x14ac:dyDescent="0.3">
      <c r="A244" s="190"/>
      <c r="B244" s="22"/>
      <c r="C244" s="7"/>
      <c r="D244" s="29"/>
      <c r="E244" s="52"/>
      <c r="F244" s="29"/>
      <c r="G244" s="29"/>
      <c r="H244" s="29"/>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7"/>
    </row>
    <row r="245" spans="1:49" customFormat="1" x14ac:dyDescent="0.3">
      <c r="A245" s="190"/>
      <c r="B245" s="22"/>
      <c r="C245" s="7"/>
      <c r="D245" s="29"/>
      <c r="E245" s="52"/>
      <c r="F245" s="29"/>
      <c r="G245" s="29"/>
      <c r="H245" s="29"/>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7"/>
    </row>
    <row r="246" spans="1:49" customFormat="1" x14ac:dyDescent="0.3">
      <c r="A246" s="190"/>
      <c r="B246" s="22"/>
      <c r="C246" s="7"/>
      <c r="D246" s="29"/>
      <c r="E246" s="52"/>
      <c r="F246" s="29"/>
      <c r="G246" s="29"/>
      <c r="H246" s="29"/>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7"/>
    </row>
    <row r="247" spans="1:49" customFormat="1" x14ac:dyDescent="0.3">
      <c r="A247" s="190"/>
      <c r="B247" s="22"/>
      <c r="C247" s="7"/>
      <c r="D247" s="29"/>
      <c r="E247" s="52"/>
      <c r="F247" s="29"/>
      <c r="G247" s="29"/>
      <c r="H247" s="29"/>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7"/>
    </row>
    <row r="248" spans="1:49" customFormat="1" x14ac:dyDescent="0.3">
      <c r="A248" s="190"/>
      <c r="B248" s="22"/>
      <c r="C248" s="7"/>
      <c r="D248" s="29"/>
      <c r="E248" s="52"/>
      <c r="F248" s="29"/>
      <c r="G248" s="29"/>
      <c r="H248" s="29"/>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7"/>
    </row>
    <row r="249" spans="1:49" customFormat="1" x14ac:dyDescent="0.3">
      <c r="A249" s="190"/>
      <c r="B249" s="22"/>
      <c r="C249" s="7"/>
      <c r="D249" s="29"/>
      <c r="E249" s="52"/>
      <c r="F249" s="29"/>
      <c r="G249" s="29"/>
      <c r="H249" s="29"/>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7"/>
    </row>
    <row r="250" spans="1:49" customFormat="1" x14ac:dyDescent="0.3">
      <c r="A250" s="190"/>
      <c r="B250" s="22"/>
      <c r="C250" s="7"/>
      <c r="D250" s="29"/>
      <c r="E250" s="52"/>
      <c r="F250" s="29"/>
      <c r="G250" s="29"/>
      <c r="H250" s="29"/>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7"/>
    </row>
    <row r="251" spans="1:49" customFormat="1" x14ac:dyDescent="0.3">
      <c r="A251" s="190"/>
      <c r="B251" s="22"/>
      <c r="C251" s="7"/>
      <c r="D251" s="29"/>
      <c r="E251" s="52"/>
      <c r="F251" s="29"/>
      <c r="G251" s="29"/>
      <c r="H251" s="29"/>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7"/>
    </row>
    <row r="252" spans="1:49" customFormat="1" x14ac:dyDescent="0.3">
      <c r="A252" s="190"/>
      <c r="B252" s="22"/>
      <c r="C252" s="7"/>
      <c r="D252" s="29"/>
      <c r="E252" s="52"/>
      <c r="F252" s="29"/>
      <c r="G252" s="29"/>
      <c r="H252" s="29"/>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7"/>
    </row>
    <row r="253" spans="1:49" customFormat="1" x14ac:dyDescent="0.3">
      <c r="A253" s="190"/>
      <c r="B253" s="22"/>
      <c r="C253" s="7"/>
      <c r="D253" s="29"/>
      <c r="E253" s="52"/>
      <c r="F253" s="29"/>
      <c r="G253" s="29"/>
      <c r="H253" s="29"/>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7"/>
    </row>
    <row r="254" spans="1:49" customFormat="1" x14ac:dyDescent="0.3">
      <c r="A254" s="190"/>
      <c r="B254" s="22"/>
      <c r="C254" s="7"/>
      <c r="D254" s="29"/>
      <c r="E254" s="52"/>
      <c r="F254" s="29"/>
      <c r="G254" s="29"/>
      <c r="H254" s="29"/>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7"/>
    </row>
    <row r="255" spans="1:49" customFormat="1" x14ac:dyDescent="0.3">
      <c r="A255" s="190"/>
      <c r="B255" s="22"/>
      <c r="C255" s="7"/>
      <c r="D255" s="29"/>
      <c r="E255" s="52"/>
      <c r="F255" s="29"/>
      <c r="G255" s="29"/>
      <c r="H255" s="29"/>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7"/>
    </row>
    <row r="256" spans="1:49" customFormat="1" x14ac:dyDescent="0.3">
      <c r="A256" s="190"/>
      <c r="B256" s="22"/>
      <c r="C256" s="7"/>
      <c r="D256" s="29"/>
      <c r="E256" s="52"/>
      <c r="F256" s="29"/>
      <c r="G256" s="29"/>
      <c r="H256" s="29"/>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7"/>
    </row>
    <row r="257" spans="1:49" customFormat="1" x14ac:dyDescent="0.3">
      <c r="A257" s="190"/>
      <c r="B257" s="22"/>
      <c r="C257" s="7"/>
      <c r="D257" s="29"/>
      <c r="E257" s="52"/>
      <c r="F257" s="29"/>
      <c r="G257" s="29"/>
      <c r="H257" s="29"/>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7"/>
    </row>
    <row r="258" spans="1:49" customFormat="1" x14ac:dyDescent="0.3">
      <c r="A258" s="190"/>
      <c r="B258" s="22"/>
      <c r="C258" s="7"/>
      <c r="D258" s="29"/>
      <c r="E258" s="52"/>
      <c r="F258" s="29"/>
      <c r="G258" s="29"/>
      <c r="H258" s="29"/>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7"/>
    </row>
    <row r="259" spans="1:49" customFormat="1" x14ac:dyDescent="0.3">
      <c r="A259" s="190"/>
      <c r="B259" s="22"/>
      <c r="C259" s="7"/>
      <c r="D259" s="29"/>
      <c r="E259" s="52"/>
      <c r="F259" s="29"/>
      <c r="G259" s="29"/>
      <c r="H259" s="29"/>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7"/>
    </row>
    <row r="260" spans="1:49" customFormat="1" x14ac:dyDescent="0.3">
      <c r="A260" s="190"/>
      <c r="B260" s="22"/>
      <c r="C260" s="7"/>
      <c r="D260" s="29"/>
      <c r="E260" s="52"/>
      <c r="F260" s="29"/>
      <c r="G260" s="29"/>
      <c r="H260" s="29"/>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7"/>
    </row>
    <row r="261" spans="1:49" customFormat="1" x14ac:dyDescent="0.3">
      <c r="A261" s="190"/>
      <c r="B261" s="22"/>
      <c r="C261" s="7"/>
      <c r="D261" s="29"/>
      <c r="E261" s="52"/>
      <c r="F261" s="29"/>
      <c r="G261" s="29"/>
      <c r="H261" s="29"/>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7"/>
    </row>
    <row r="262" spans="1:49" customFormat="1" x14ac:dyDescent="0.3">
      <c r="A262" s="190"/>
      <c r="B262" s="22"/>
      <c r="C262" s="7"/>
      <c r="D262" s="29"/>
      <c r="E262" s="52"/>
      <c r="F262" s="29"/>
      <c r="G262" s="29"/>
      <c r="H262" s="29"/>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7"/>
    </row>
    <row r="263" spans="1:49" customFormat="1" x14ac:dyDescent="0.3">
      <c r="A263" s="190"/>
      <c r="B263" s="22"/>
      <c r="C263" s="7"/>
      <c r="D263" s="29"/>
      <c r="E263" s="52"/>
      <c r="F263" s="29"/>
      <c r="G263" s="29"/>
      <c r="H263" s="29"/>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7"/>
    </row>
    <row r="264" spans="1:49" customFormat="1" x14ac:dyDescent="0.3">
      <c r="A264" s="190"/>
      <c r="B264" s="22"/>
      <c r="C264" s="7"/>
      <c r="D264" s="29"/>
      <c r="E264" s="52"/>
      <c r="F264" s="29"/>
      <c r="G264" s="29"/>
      <c r="H264" s="29"/>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7"/>
    </row>
    <row r="265" spans="1:49" customFormat="1" x14ac:dyDescent="0.3">
      <c r="A265" s="190"/>
      <c r="B265" s="22"/>
      <c r="C265" s="7"/>
      <c r="D265" s="29"/>
      <c r="E265" s="52"/>
      <c r="F265" s="29"/>
      <c r="G265" s="29"/>
      <c r="H265" s="29"/>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7"/>
    </row>
    <row r="266" spans="1:49" customFormat="1" x14ac:dyDescent="0.3">
      <c r="A266" s="190"/>
      <c r="B266" s="22"/>
      <c r="C266" s="7"/>
      <c r="D266" s="29"/>
      <c r="E266" s="52"/>
      <c r="F266" s="29"/>
      <c r="G266" s="29"/>
      <c r="H266" s="29"/>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7"/>
    </row>
    <row r="267" spans="1:49" customFormat="1" x14ac:dyDescent="0.3">
      <c r="A267" s="190"/>
      <c r="B267" s="22"/>
      <c r="C267" s="7"/>
      <c r="D267" s="29"/>
      <c r="E267" s="52"/>
      <c r="F267" s="29"/>
      <c r="G267" s="29"/>
      <c r="H267" s="29"/>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7"/>
    </row>
    <row r="268" spans="1:49" customFormat="1" x14ac:dyDescent="0.3">
      <c r="A268" s="190"/>
      <c r="B268" s="22"/>
      <c r="C268" s="7"/>
      <c r="D268" s="29"/>
      <c r="E268" s="52"/>
      <c r="F268" s="29"/>
      <c r="G268" s="29"/>
      <c r="H268" s="29"/>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7"/>
    </row>
    <row r="269" spans="1:49" customFormat="1" x14ac:dyDescent="0.3">
      <c r="A269" s="190"/>
      <c r="B269" s="22"/>
      <c r="C269" s="7"/>
      <c r="D269" s="29"/>
      <c r="E269" s="52"/>
      <c r="F269" s="29"/>
      <c r="G269" s="29"/>
      <c r="H269" s="29"/>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7"/>
    </row>
    <row r="270" spans="1:49" customFormat="1" x14ac:dyDescent="0.3">
      <c r="A270" s="190"/>
      <c r="B270" s="22"/>
      <c r="C270" s="7"/>
      <c r="D270" s="29"/>
      <c r="E270" s="52"/>
      <c r="F270" s="29"/>
      <c r="G270" s="29"/>
      <c r="H270" s="29"/>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7"/>
    </row>
    <row r="271" spans="1:49" customFormat="1" x14ac:dyDescent="0.3">
      <c r="A271" s="190"/>
      <c r="B271" s="22"/>
      <c r="C271" s="7"/>
      <c r="D271" s="29"/>
      <c r="E271" s="52"/>
      <c r="F271" s="29"/>
      <c r="G271" s="29"/>
      <c r="H271" s="29"/>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7"/>
    </row>
    <row r="272" spans="1:49" customFormat="1" x14ac:dyDescent="0.3">
      <c r="A272" s="190"/>
      <c r="B272" s="22"/>
      <c r="C272" s="7"/>
      <c r="D272" s="29"/>
      <c r="E272" s="52"/>
      <c r="F272" s="29"/>
      <c r="G272" s="29"/>
      <c r="H272" s="29"/>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7"/>
    </row>
    <row r="273" spans="1:49" customFormat="1" x14ac:dyDescent="0.3">
      <c r="A273" s="190"/>
      <c r="B273" s="22"/>
      <c r="C273" s="7"/>
      <c r="D273" s="29"/>
      <c r="E273" s="52"/>
      <c r="F273" s="29"/>
      <c r="G273" s="29"/>
      <c r="H273" s="29"/>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7"/>
    </row>
    <row r="274" spans="1:49" customFormat="1" x14ac:dyDescent="0.3">
      <c r="A274" s="190"/>
      <c r="B274" s="22"/>
      <c r="C274" s="7"/>
      <c r="D274" s="29"/>
      <c r="E274" s="52"/>
      <c r="F274" s="29"/>
      <c r="G274" s="29"/>
      <c r="H274" s="29"/>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7"/>
    </row>
    <row r="275" spans="1:49" customFormat="1" x14ac:dyDescent="0.3">
      <c r="A275" s="190"/>
      <c r="B275" s="22"/>
      <c r="C275" s="7"/>
      <c r="D275" s="29"/>
      <c r="E275" s="52"/>
      <c r="F275" s="29"/>
      <c r="G275" s="29"/>
      <c r="H275" s="29"/>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7"/>
    </row>
    <row r="276" spans="1:49" customFormat="1" x14ac:dyDescent="0.3">
      <c r="A276" s="190"/>
      <c r="B276" s="22"/>
      <c r="C276" s="7"/>
      <c r="D276" s="29"/>
      <c r="E276" s="52"/>
      <c r="F276" s="29"/>
      <c r="G276" s="29"/>
      <c r="H276" s="29"/>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7"/>
    </row>
    <row r="277" spans="1:49" customFormat="1" x14ac:dyDescent="0.3">
      <c r="A277" s="190"/>
      <c r="B277" s="22"/>
      <c r="C277" s="7"/>
      <c r="D277" s="29"/>
      <c r="E277" s="52"/>
      <c r="F277" s="29"/>
      <c r="G277" s="29"/>
      <c r="H277" s="29"/>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7"/>
    </row>
    <row r="278" spans="1:49" customFormat="1" x14ac:dyDescent="0.3">
      <c r="A278" s="190"/>
      <c r="B278" s="22"/>
      <c r="C278" s="7"/>
      <c r="D278" s="29"/>
      <c r="E278" s="52"/>
      <c r="F278" s="29"/>
      <c r="G278" s="29"/>
      <c r="H278" s="29"/>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7"/>
    </row>
    <row r="279" spans="1:49" customFormat="1" x14ac:dyDescent="0.3">
      <c r="A279" s="190"/>
      <c r="B279" s="22"/>
      <c r="C279" s="7"/>
      <c r="D279" s="29"/>
      <c r="E279" s="52"/>
      <c r="F279" s="29"/>
      <c r="G279" s="29"/>
      <c r="H279" s="29"/>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7"/>
    </row>
    <row r="280" spans="1:49" customFormat="1" x14ac:dyDescent="0.3">
      <c r="A280" s="190"/>
      <c r="B280" s="22"/>
      <c r="C280" s="7"/>
      <c r="D280" s="29"/>
      <c r="E280" s="52"/>
      <c r="F280" s="29"/>
      <c r="G280" s="29"/>
      <c r="H280" s="29"/>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7"/>
    </row>
    <row r="281" spans="1:49" customFormat="1" x14ac:dyDescent="0.3">
      <c r="A281" s="190"/>
      <c r="B281" s="22"/>
      <c r="C281" s="7"/>
      <c r="D281" s="29"/>
      <c r="E281" s="52"/>
      <c r="F281" s="29"/>
      <c r="G281" s="29"/>
      <c r="H281" s="29"/>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7"/>
    </row>
    <row r="282" spans="1:49" customFormat="1" x14ac:dyDescent="0.3">
      <c r="A282" s="190"/>
      <c r="B282" s="22"/>
      <c r="C282" s="7"/>
      <c r="D282" s="29"/>
      <c r="E282" s="52"/>
      <c r="F282" s="29"/>
      <c r="G282" s="29"/>
      <c r="H282" s="29"/>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7"/>
    </row>
    <row r="283" spans="1:49" customFormat="1" x14ac:dyDescent="0.3">
      <c r="A283" s="190"/>
      <c r="B283" s="22"/>
      <c r="C283" s="7"/>
      <c r="D283" s="29"/>
      <c r="E283" s="52"/>
      <c r="F283" s="29"/>
      <c r="G283" s="29"/>
      <c r="H283" s="29"/>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7"/>
    </row>
    <row r="284" spans="1:49" customFormat="1" x14ac:dyDescent="0.3">
      <c r="A284" s="190"/>
      <c r="B284" s="22"/>
      <c r="C284" s="7"/>
      <c r="D284" s="29"/>
      <c r="E284" s="52"/>
      <c r="F284" s="29"/>
      <c r="G284" s="29"/>
      <c r="H284" s="29"/>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7"/>
    </row>
    <row r="285" spans="1:49" customFormat="1" x14ac:dyDescent="0.3">
      <c r="A285" s="190"/>
      <c r="B285" s="22"/>
      <c r="C285" s="7"/>
      <c r="D285" s="29"/>
      <c r="E285" s="52"/>
      <c r="F285" s="29"/>
      <c r="G285" s="29"/>
      <c r="H285" s="29"/>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7"/>
    </row>
    <row r="286" spans="1:49" customFormat="1" x14ac:dyDescent="0.3">
      <c r="A286" s="190"/>
      <c r="B286" s="22"/>
      <c r="C286" s="7"/>
      <c r="D286" s="29"/>
      <c r="E286" s="52"/>
      <c r="F286" s="29"/>
      <c r="G286" s="29"/>
      <c r="H286" s="29"/>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7"/>
    </row>
    <row r="287" spans="1:49" customFormat="1" x14ac:dyDescent="0.3">
      <c r="A287" s="190"/>
      <c r="B287" s="22"/>
      <c r="C287" s="7"/>
      <c r="D287" s="29"/>
      <c r="E287" s="52"/>
      <c r="F287" s="29"/>
      <c r="G287" s="29"/>
      <c r="H287" s="29"/>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7"/>
    </row>
    <row r="288" spans="1:49" customFormat="1" x14ac:dyDescent="0.3">
      <c r="A288" s="190"/>
      <c r="B288" s="22"/>
      <c r="C288" s="7"/>
      <c r="D288" s="29"/>
      <c r="E288" s="52"/>
      <c r="F288" s="29"/>
      <c r="G288" s="29"/>
      <c r="H288" s="29"/>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7"/>
    </row>
    <row r="289" spans="1:49" customFormat="1" x14ac:dyDescent="0.3">
      <c r="A289" s="190"/>
      <c r="B289" s="22"/>
      <c r="C289" s="7"/>
      <c r="D289" s="29"/>
      <c r="E289" s="52"/>
      <c r="F289" s="29"/>
      <c r="G289" s="29"/>
      <c r="H289" s="29"/>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7"/>
    </row>
    <row r="290" spans="1:49" customFormat="1" x14ac:dyDescent="0.3">
      <c r="A290" s="190"/>
      <c r="B290" s="22"/>
      <c r="C290" s="7"/>
      <c r="D290" s="29"/>
      <c r="E290" s="52"/>
      <c r="F290" s="29"/>
      <c r="G290" s="29"/>
      <c r="H290" s="29"/>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7"/>
    </row>
    <row r="291" spans="1:49" customFormat="1" x14ac:dyDescent="0.3">
      <c r="A291" s="190"/>
      <c r="B291" s="22"/>
      <c r="C291" s="7"/>
      <c r="D291" s="29"/>
      <c r="E291" s="52"/>
      <c r="F291" s="29"/>
      <c r="G291" s="29"/>
      <c r="H291" s="29"/>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7"/>
    </row>
    <row r="292" spans="1:49" customFormat="1" x14ac:dyDescent="0.3">
      <c r="A292" s="190"/>
      <c r="B292" s="22"/>
      <c r="C292" s="7"/>
      <c r="D292" s="29"/>
      <c r="E292" s="52"/>
      <c r="F292" s="29"/>
      <c r="G292" s="29"/>
      <c r="H292" s="29"/>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7"/>
    </row>
    <row r="293" spans="1:49" customFormat="1" x14ac:dyDescent="0.3">
      <c r="A293" s="190"/>
      <c r="B293" s="22"/>
      <c r="C293" s="7"/>
      <c r="D293" s="29"/>
      <c r="E293" s="52"/>
      <c r="F293" s="29"/>
      <c r="G293" s="29"/>
      <c r="H293" s="29"/>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7"/>
    </row>
    <row r="294" spans="1:49" customFormat="1" x14ac:dyDescent="0.3">
      <c r="A294" s="190"/>
      <c r="B294" s="22"/>
      <c r="C294" s="7"/>
      <c r="D294" s="29"/>
      <c r="E294" s="52"/>
      <c r="F294" s="29"/>
      <c r="G294" s="29"/>
      <c r="H294" s="29"/>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7"/>
    </row>
    <row r="295" spans="1:49" customFormat="1" x14ac:dyDescent="0.3">
      <c r="A295" s="190"/>
      <c r="B295" s="22"/>
      <c r="C295" s="7"/>
      <c r="D295" s="29"/>
      <c r="E295" s="52"/>
      <c r="F295" s="29"/>
      <c r="G295" s="29"/>
      <c r="H295" s="29"/>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7"/>
    </row>
    <row r="296" spans="1:49" customFormat="1" x14ac:dyDescent="0.3">
      <c r="A296" s="190"/>
      <c r="B296" s="22"/>
      <c r="C296" s="7"/>
      <c r="D296" s="29"/>
      <c r="E296" s="52"/>
      <c r="F296" s="29"/>
      <c r="G296" s="29"/>
      <c r="H296" s="29"/>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7"/>
    </row>
    <row r="297" spans="1:49" customFormat="1" x14ac:dyDescent="0.3">
      <c r="A297" s="190"/>
      <c r="B297" s="22"/>
      <c r="C297" s="7"/>
      <c r="D297" s="29"/>
      <c r="E297" s="52"/>
      <c r="F297" s="29"/>
      <c r="G297" s="29"/>
      <c r="H297" s="29"/>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7"/>
    </row>
    <row r="298" spans="1:49" customFormat="1" x14ac:dyDescent="0.3">
      <c r="A298" s="190"/>
      <c r="B298" s="22"/>
      <c r="C298" s="7"/>
      <c r="D298" s="29"/>
      <c r="E298" s="52"/>
      <c r="F298" s="29"/>
      <c r="G298" s="29"/>
      <c r="H298" s="29"/>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7"/>
    </row>
    <row r="299" spans="1:49" customFormat="1" x14ac:dyDescent="0.3">
      <c r="A299" s="190"/>
      <c r="B299" s="22"/>
      <c r="C299" s="7"/>
      <c r="D299" s="29"/>
      <c r="E299" s="52"/>
      <c r="F299" s="29"/>
      <c r="G299" s="29"/>
      <c r="H299" s="29"/>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7"/>
    </row>
    <row r="300" spans="1:49" customFormat="1" x14ac:dyDescent="0.3">
      <c r="A300" s="190"/>
      <c r="B300" s="22"/>
      <c r="C300" s="7"/>
      <c r="D300" s="29"/>
      <c r="E300" s="52"/>
      <c r="F300" s="29"/>
      <c r="G300" s="29"/>
      <c r="H300" s="29"/>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7"/>
    </row>
    <row r="301" spans="1:49" customFormat="1" x14ac:dyDescent="0.3">
      <c r="A301" s="190"/>
      <c r="B301" s="22"/>
      <c r="C301" s="7"/>
      <c r="D301" s="29"/>
      <c r="E301" s="52"/>
      <c r="F301" s="29"/>
      <c r="G301" s="29"/>
      <c r="H301" s="29"/>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7"/>
    </row>
    <row r="302" spans="1:49" customFormat="1" x14ac:dyDescent="0.3">
      <c r="A302" s="190"/>
      <c r="B302" s="22"/>
      <c r="C302" s="7"/>
      <c r="D302" s="29"/>
      <c r="E302" s="52"/>
      <c r="F302" s="29"/>
      <c r="G302" s="29"/>
      <c r="H302" s="29"/>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7"/>
    </row>
    <row r="303" spans="1:49" customFormat="1" x14ac:dyDescent="0.3">
      <c r="A303" s="190"/>
      <c r="B303" s="22"/>
      <c r="C303" s="7"/>
      <c r="D303" s="29"/>
      <c r="E303" s="52"/>
      <c r="F303" s="29"/>
      <c r="G303" s="29"/>
      <c r="H303" s="29"/>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7"/>
    </row>
    <row r="304" spans="1:49" customFormat="1" x14ac:dyDescent="0.3">
      <c r="A304" s="190"/>
      <c r="B304" s="22"/>
      <c r="C304" s="7"/>
      <c r="D304" s="29"/>
      <c r="E304" s="52"/>
      <c r="F304" s="29"/>
      <c r="G304" s="29"/>
      <c r="H304" s="29"/>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7"/>
    </row>
    <row r="305" spans="1:49" customFormat="1" x14ac:dyDescent="0.3">
      <c r="A305" s="190"/>
      <c r="B305" s="22"/>
      <c r="C305" s="7"/>
      <c r="D305" s="29"/>
      <c r="E305" s="52"/>
      <c r="F305" s="29"/>
      <c r="G305" s="29"/>
      <c r="H305" s="29"/>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7"/>
    </row>
    <row r="306" spans="1:49" customFormat="1" x14ac:dyDescent="0.3">
      <c r="A306" s="190"/>
      <c r="B306" s="22"/>
      <c r="C306" s="7"/>
      <c r="D306" s="29"/>
      <c r="E306" s="52"/>
      <c r="F306" s="29"/>
      <c r="G306" s="29"/>
      <c r="H306" s="29"/>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7"/>
    </row>
    <row r="307" spans="1:49" customFormat="1" x14ac:dyDescent="0.3">
      <c r="A307" s="190"/>
      <c r="B307" s="22"/>
      <c r="C307" s="7"/>
      <c r="D307" s="29"/>
      <c r="E307" s="52"/>
      <c r="F307" s="29"/>
      <c r="G307" s="29"/>
      <c r="H307" s="29"/>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7"/>
    </row>
    <row r="308" spans="1:49" customFormat="1" x14ac:dyDescent="0.3">
      <c r="A308" s="190"/>
      <c r="B308" s="22"/>
      <c r="C308" s="7"/>
      <c r="D308" s="29"/>
      <c r="E308" s="52"/>
      <c r="F308" s="29"/>
      <c r="G308" s="29"/>
      <c r="H308" s="29"/>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7"/>
    </row>
    <row r="309" spans="1:49" customFormat="1" x14ac:dyDescent="0.3">
      <c r="A309" s="190"/>
      <c r="B309" s="22"/>
      <c r="C309" s="7"/>
      <c r="D309" s="29"/>
      <c r="E309" s="52"/>
      <c r="F309" s="29"/>
      <c r="G309" s="29"/>
      <c r="H309" s="29"/>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7"/>
    </row>
    <row r="310" spans="1:49" customFormat="1" x14ac:dyDescent="0.3">
      <c r="A310" s="190"/>
      <c r="B310" s="22"/>
      <c r="C310" s="7"/>
      <c r="D310" s="29"/>
      <c r="E310" s="52"/>
      <c r="F310" s="29"/>
      <c r="G310" s="29"/>
      <c r="H310" s="29"/>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7"/>
    </row>
    <row r="311" spans="1:49" customFormat="1" x14ac:dyDescent="0.3">
      <c r="A311" s="190"/>
      <c r="B311" s="22"/>
      <c r="C311" s="7"/>
      <c r="D311" s="29"/>
      <c r="E311" s="52"/>
      <c r="F311" s="29"/>
      <c r="G311" s="29"/>
      <c r="H311" s="29"/>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7"/>
    </row>
    <row r="312" spans="1:49" customFormat="1" x14ac:dyDescent="0.3">
      <c r="A312" s="190"/>
      <c r="B312" s="22"/>
      <c r="C312" s="7"/>
      <c r="D312" s="29"/>
      <c r="E312" s="52"/>
      <c r="F312" s="29"/>
      <c r="G312" s="29"/>
      <c r="H312" s="29"/>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7"/>
    </row>
    <row r="313" spans="1:49" customFormat="1" x14ac:dyDescent="0.3">
      <c r="A313" s="190"/>
      <c r="B313" s="22"/>
      <c r="C313" s="7"/>
      <c r="D313" s="29"/>
      <c r="E313" s="52"/>
      <c r="F313" s="29"/>
      <c r="G313" s="29"/>
      <c r="H313" s="29"/>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7"/>
    </row>
    <row r="314" spans="1:49" customFormat="1" x14ac:dyDescent="0.3">
      <c r="A314" s="190"/>
      <c r="B314" s="22"/>
      <c r="C314" s="7"/>
      <c r="D314" s="29"/>
      <c r="E314" s="52"/>
      <c r="F314" s="29"/>
      <c r="G314" s="29"/>
      <c r="H314" s="29"/>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7"/>
    </row>
    <row r="315" spans="1:49" customFormat="1" x14ac:dyDescent="0.3">
      <c r="A315" s="190"/>
      <c r="B315" s="22"/>
      <c r="C315" s="7"/>
      <c r="D315" s="29"/>
      <c r="E315" s="52"/>
      <c r="F315" s="29"/>
      <c r="G315" s="29"/>
      <c r="H315" s="29"/>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7"/>
    </row>
    <row r="316" spans="1:49" customFormat="1" x14ac:dyDescent="0.3">
      <c r="A316" s="190"/>
      <c r="B316" s="22"/>
      <c r="C316" s="7"/>
      <c r="D316" s="29"/>
      <c r="E316" s="52"/>
      <c r="F316" s="29"/>
      <c r="G316" s="29"/>
      <c r="H316" s="29"/>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7"/>
    </row>
    <row r="317" spans="1:49" customFormat="1" x14ac:dyDescent="0.3">
      <c r="A317" s="190"/>
      <c r="B317" s="22"/>
      <c r="C317" s="7"/>
      <c r="D317" s="29"/>
      <c r="E317" s="52"/>
      <c r="F317" s="29"/>
      <c r="G317" s="29"/>
      <c r="H317" s="29"/>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7"/>
    </row>
    <row r="318" spans="1:49" customFormat="1" x14ac:dyDescent="0.3">
      <c r="A318" s="190"/>
      <c r="B318" s="22"/>
      <c r="C318" s="7"/>
      <c r="D318" s="29"/>
      <c r="E318" s="52"/>
      <c r="F318" s="29"/>
      <c r="G318" s="29"/>
      <c r="H318" s="29"/>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7"/>
    </row>
    <row r="319" spans="1:49" customFormat="1" x14ac:dyDescent="0.3">
      <c r="A319" s="190"/>
      <c r="B319" s="22"/>
      <c r="C319" s="7"/>
      <c r="D319" s="29"/>
      <c r="E319" s="52"/>
      <c r="F319" s="29"/>
      <c r="G319" s="29"/>
      <c r="H319" s="29"/>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7"/>
    </row>
    <row r="320" spans="1:49" customFormat="1" x14ac:dyDescent="0.3">
      <c r="A320" s="190"/>
      <c r="B320" s="22"/>
      <c r="C320" s="7"/>
      <c r="D320" s="29"/>
      <c r="E320" s="52"/>
      <c r="F320" s="29"/>
      <c r="G320" s="29"/>
      <c r="H320" s="29"/>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7"/>
    </row>
    <row r="321" spans="1:49" customFormat="1" x14ac:dyDescent="0.3">
      <c r="A321" s="190"/>
      <c r="B321" s="22"/>
      <c r="C321" s="7"/>
      <c r="D321" s="29"/>
      <c r="E321" s="52"/>
      <c r="F321" s="29"/>
      <c r="G321" s="29"/>
      <c r="H321" s="29"/>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7"/>
    </row>
    <row r="322" spans="1:49" customFormat="1" x14ac:dyDescent="0.3">
      <c r="A322" s="190"/>
      <c r="B322" s="22"/>
      <c r="C322" s="7"/>
      <c r="D322" s="29"/>
      <c r="E322" s="52"/>
      <c r="F322" s="29"/>
      <c r="G322" s="29"/>
      <c r="H322" s="29"/>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7"/>
    </row>
    <row r="323" spans="1:49" customFormat="1" x14ac:dyDescent="0.3">
      <c r="A323" s="190"/>
      <c r="B323" s="22"/>
      <c r="C323" s="7"/>
      <c r="D323" s="29"/>
      <c r="E323" s="52"/>
      <c r="F323" s="29"/>
      <c r="G323" s="29"/>
      <c r="H323" s="29"/>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7"/>
    </row>
    <row r="324" spans="1:49" customFormat="1" x14ac:dyDescent="0.3">
      <c r="A324" s="190"/>
      <c r="B324" s="22"/>
      <c r="C324" s="7"/>
      <c r="D324" s="29"/>
      <c r="E324" s="52"/>
      <c r="F324" s="29"/>
      <c r="G324" s="29"/>
      <c r="H324" s="29"/>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7"/>
    </row>
    <row r="325" spans="1:49" customFormat="1" x14ac:dyDescent="0.3">
      <c r="A325" s="190"/>
      <c r="B325" s="22"/>
      <c r="C325" s="7"/>
      <c r="D325" s="29"/>
      <c r="E325" s="52"/>
      <c r="F325" s="29"/>
      <c r="G325" s="29"/>
      <c r="H325" s="29"/>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7"/>
    </row>
    <row r="326" spans="1:49" customFormat="1" x14ac:dyDescent="0.3">
      <c r="A326" s="190"/>
      <c r="B326" s="22"/>
      <c r="C326" s="7"/>
      <c r="D326" s="29"/>
      <c r="E326" s="52"/>
      <c r="F326" s="29"/>
      <c r="G326" s="29"/>
      <c r="H326" s="29"/>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7"/>
    </row>
    <row r="327" spans="1:49" customFormat="1" x14ac:dyDescent="0.3">
      <c r="A327" s="190"/>
      <c r="B327" s="22"/>
      <c r="C327" s="7"/>
      <c r="D327" s="29"/>
      <c r="E327" s="52"/>
      <c r="F327" s="29"/>
      <c r="G327" s="29"/>
      <c r="H327" s="29"/>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7"/>
    </row>
    <row r="328" spans="1:49" customFormat="1" x14ac:dyDescent="0.3">
      <c r="A328" s="190"/>
      <c r="B328" s="22"/>
      <c r="C328" s="7"/>
      <c r="D328" s="29"/>
      <c r="E328" s="52"/>
      <c r="F328" s="29"/>
      <c r="G328" s="29"/>
      <c r="H328" s="29"/>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7"/>
    </row>
    <row r="329" spans="1:49" customFormat="1" x14ac:dyDescent="0.3">
      <c r="A329" s="190"/>
      <c r="B329" s="22"/>
      <c r="C329" s="7"/>
      <c r="D329" s="29"/>
      <c r="E329" s="52"/>
      <c r="F329" s="29"/>
      <c r="G329" s="29"/>
      <c r="H329" s="29"/>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7"/>
    </row>
    <row r="330" spans="1:49" customFormat="1" x14ac:dyDescent="0.3">
      <c r="A330" s="190"/>
      <c r="B330" s="22"/>
      <c r="C330" s="7"/>
      <c r="D330" s="29"/>
      <c r="E330" s="52"/>
      <c r="F330" s="29"/>
      <c r="G330" s="29"/>
      <c r="H330" s="29"/>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7"/>
    </row>
    <row r="331" spans="1:49" customFormat="1" x14ac:dyDescent="0.3">
      <c r="A331" s="190"/>
      <c r="B331" s="22"/>
      <c r="C331" s="7"/>
      <c r="D331" s="29"/>
      <c r="E331" s="52"/>
      <c r="F331" s="29"/>
      <c r="G331" s="29"/>
      <c r="H331" s="29"/>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7"/>
    </row>
    <row r="332" spans="1:49" customFormat="1" x14ac:dyDescent="0.3">
      <c r="A332" s="190"/>
      <c r="B332" s="22"/>
      <c r="C332" s="7"/>
      <c r="D332" s="29"/>
      <c r="E332" s="52"/>
      <c r="F332" s="29"/>
      <c r="G332" s="29"/>
      <c r="H332" s="29"/>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7"/>
    </row>
    <row r="333" spans="1:49" customFormat="1" x14ac:dyDescent="0.3">
      <c r="A333" s="190"/>
      <c r="B333" s="22"/>
      <c r="C333" s="7"/>
      <c r="D333" s="29"/>
      <c r="E333" s="52"/>
      <c r="F333" s="29"/>
      <c r="G333" s="29"/>
      <c r="H333" s="29"/>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7"/>
    </row>
    <row r="334" spans="1:49" customFormat="1" x14ac:dyDescent="0.3">
      <c r="A334" s="190"/>
      <c r="B334" s="22"/>
      <c r="C334" s="7"/>
      <c r="D334" s="29"/>
      <c r="E334" s="52"/>
      <c r="F334" s="29"/>
      <c r="G334" s="29"/>
      <c r="H334" s="29"/>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7"/>
    </row>
    <row r="335" spans="1:49" customFormat="1" x14ac:dyDescent="0.3">
      <c r="A335" s="190"/>
      <c r="B335" s="22"/>
      <c r="C335" s="7"/>
      <c r="D335" s="29"/>
      <c r="E335" s="52"/>
      <c r="F335" s="29"/>
      <c r="G335" s="29"/>
      <c r="H335" s="29"/>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7"/>
    </row>
    <row r="336" spans="1:49" customFormat="1" x14ac:dyDescent="0.3">
      <c r="A336" s="190"/>
      <c r="B336" s="22"/>
      <c r="C336" s="7"/>
      <c r="D336" s="29"/>
      <c r="E336" s="52"/>
      <c r="F336" s="29"/>
      <c r="G336" s="29"/>
      <c r="H336" s="29"/>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7"/>
    </row>
    <row r="337" spans="1:49" customFormat="1" x14ac:dyDescent="0.3">
      <c r="A337" s="190"/>
      <c r="B337" s="22"/>
      <c r="C337" s="7"/>
      <c r="D337" s="29"/>
      <c r="E337" s="52"/>
      <c r="F337" s="29"/>
      <c r="G337" s="29"/>
      <c r="H337" s="29"/>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7"/>
    </row>
    <row r="338" spans="1:49" customFormat="1" x14ac:dyDescent="0.3">
      <c r="A338" s="190"/>
      <c r="B338" s="22"/>
      <c r="C338" s="7"/>
      <c r="D338" s="29"/>
      <c r="E338" s="52"/>
      <c r="F338" s="29"/>
      <c r="G338" s="29"/>
      <c r="H338" s="29"/>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7"/>
    </row>
    <row r="339" spans="1:49" customFormat="1" x14ac:dyDescent="0.3">
      <c r="A339" s="190"/>
      <c r="B339" s="22"/>
      <c r="C339" s="7"/>
      <c r="D339" s="29"/>
      <c r="E339" s="52"/>
      <c r="F339" s="29"/>
      <c r="G339" s="29"/>
      <c r="H339" s="29"/>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7"/>
    </row>
    <row r="340" spans="1:49" customFormat="1" x14ac:dyDescent="0.3">
      <c r="A340" s="190"/>
      <c r="B340" s="22"/>
      <c r="C340" s="7"/>
      <c r="D340" s="29"/>
      <c r="E340" s="52"/>
      <c r="F340" s="29"/>
      <c r="G340" s="29"/>
      <c r="H340" s="29"/>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7"/>
    </row>
    <row r="341" spans="1:49" customFormat="1" x14ac:dyDescent="0.3">
      <c r="A341" s="190"/>
      <c r="B341" s="22"/>
      <c r="C341" s="7"/>
      <c r="D341" s="29"/>
      <c r="E341" s="52"/>
      <c r="F341" s="29"/>
      <c r="G341" s="29"/>
      <c r="H341" s="29"/>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7"/>
    </row>
    <row r="342" spans="1:49" customFormat="1" x14ac:dyDescent="0.3">
      <c r="A342" s="190"/>
      <c r="B342" s="22"/>
      <c r="C342" s="7"/>
      <c r="D342" s="29"/>
      <c r="E342" s="52"/>
      <c r="F342" s="29"/>
      <c r="G342" s="29"/>
      <c r="H342" s="29"/>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7"/>
    </row>
    <row r="343" spans="1:49" customFormat="1" x14ac:dyDescent="0.3">
      <c r="A343" s="190"/>
      <c r="B343" s="22"/>
      <c r="C343" s="7"/>
      <c r="D343" s="29"/>
      <c r="E343" s="52"/>
      <c r="F343" s="29"/>
      <c r="G343" s="29"/>
      <c r="H343" s="29"/>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7"/>
    </row>
    <row r="344" spans="1:49" customFormat="1" x14ac:dyDescent="0.3">
      <c r="A344" s="190"/>
      <c r="B344" s="22"/>
      <c r="C344" s="7"/>
      <c r="D344" s="29"/>
      <c r="E344" s="52"/>
      <c r="F344" s="29"/>
      <c r="G344" s="29"/>
      <c r="H344" s="29"/>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7"/>
    </row>
    <row r="345" spans="1:49" customFormat="1" x14ac:dyDescent="0.3">
      <c r="A345" s="190"/>
      <c r="B345" s="22"/>
      <c r="C345" s="7"/>
      <c r="D345" s="29"/>
      <c r="E345" s="52"/>
      <c r="F345" s="29"/>
      <c r="G345" s="29"/>
      <c r="H345" s="29"/>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7"/>
    </row>
    <row r="346" spans="1:49" customFormat="1" x14ac:dyDescent="0.3">
      <c r="A346" s="190"/>
      <c r="B346" s="22"/>
      <c r="C346" s="7"/>
      <c r="D346" s="29"/>
      <c r="E346" s="52"/>
      <c r="F346" s="29"/>
      <c r="G346" s="29"/>
      <c r="H346" s="29"/>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7"/>
    </row>
    <row r="347" spans="1:49" customFormat="1" x14ac:dyDescent="0.3">
      <c r="A347" s="190"/>
      <c r="B347" s="22"/>
      <c r="C347" s="7"/>
      <c r="D347" s="29"/>
      <c r="E347" s="52"/>
      <c r="F347" s="29"/>
      <c r="G347" s="29"/>
      <c r="H347" s="29"/>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7"/>
    </row>
    <row r="348" spans="1:49" customFormat="1" x14ac:dyDescent="0.3">
      <c r="A348" s="190"/>
      <c r="B348" s="22"/>
      <c r="C348" s="7"/>
      <c r="D348" s="29"/>
      <c r="E348" s="52"/>
      <c r="F348" s="29"/>
      <c r="G348" s="29"/>
      <c r="H348" s="29"/>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7"/>
    </row>
    <row r="349" spans="1:49" customFormat="1" x14ac:dyDescent="0.3">
      <c r="A349" s="190"/>
      <c r="B349" s="22"/>
      <c r="C349" s="7"/>
      <c r="D349" s="29"/>
      <c r="E349" s="52"/>
      <c r="F349" s="29"/>
      <c r="G349" s="29"/>
      <c r="H349" s="29"/>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7"/>
    </row>
    <row r="350" spans="1:49" customFormat="1" x14ac:dyDescent="0.3">
      <c r="A350" s="190"/>
      <c r="B350" s="22"/>
      <c r="C350" s="7"/>
      <c r="D350" s="29"/>
      <c r="E350" s="52"/>
      <c r="F350" s="29"/>
      <c r="G350" s="29"/>
      <c r="H350" s="29"/>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7"/>
    </row>
    <row r="351" spans="1:49" customFormat="1" x14ac:dyDescent="0.3">
      <c r="A351" s="190"/>
      <c r="B351" s="22"/>
      <c r="C351" s="7"/>
      <c r="D351" s="29"/>
      <c r="E351" s="52"/>
      <c r="F351" s="29"/>
      <c r="G351" s="29"/>
      <c r="H351" s="29"/>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7"/>
    </row>
    <row r="352" spans="1:49" customFormat="1" x14ac:dyDescent="0.3">
      <c r="A352" s="190"/>
      <c r="B352" s="22"/>
      <c r="C352" s="7"/>
      <c r="D352" s="29"/>
      <c r="E352" s="52"/>
      <c r="F352" s="29"/>
      <c r="G352" s="29"/>
      <c r="H352" s="29"/>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7"/>
    </row>
    <row r="353" spans="1:49" customFormat="1" x14ac:dyDescent="0.3">
      <c r="A353" s="190"/>
      <c r="B353" s="22"/>
      <c r="C353" s="7"/>
      <c r="D353" s="29"/>
      <c r="E353" s="52"/>
      <c r="F353" s="29"/>
      <c r="G353" s="29"/>
      <c r="H353" s="29"/>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7"/>
    </row>
    <row r="354" spans="1:49" customFormat="1" x14ac:dyDescent="0.3">
      <c r="A354" s="190"/>
      <c r="B354" s="22"/>
      <c r="C354" s="7"/>
      <c r="D354" s="29"/>
      <c r="E354" s="52"/>
      <c r="F354" s="29"/>
      <c r="G354" s="29"/>
      <c r="H354" s="29"/>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7"/>
    </row>
    <row r="355" spans="1:49" customFormat="1" x14ac:dyDescent="0.3">
      <c r="A355" s="190"/>
      <c r="B355" s="22"/>
      <c r="C355" s="7"/>
      <c r="D355" s="29"/>
      <c r="E355" s="52"/>
      <c r="F355" s="29"/>
      <c r="G355" s="29"/>
      <c r="H355" s="29"/>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7"/>
    </row>
    <row r="356" spans="1:49" customFormat="1" x14ac:dyDescent="0.3">
      <c r="A356" s="190"/>
      <c r="B356" s="22"/>
      <c r="C356" s="7"/>
      <c r="D356" s="29"/>
      <c r="E356" s="52"/>
      <c r="F356" s="29"/>
      <c r="G356" s="29"/>
      <c r="H356" s="29"/>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7"/>
    </row>
    <row r="357" spans="1:49" customFormat="1" x14ac:dyDescent="0.3">
      <c r="A357" s="190"/>
      <c r="B357" s="22"/>
      <c r="C357" s="7"/>
      <c r="D357" s="29"/>
      <c r="E357" s="52"/>
      <c r="F357" s="29"/>
      <c r="G357" s="29"/>
      <c r="H357" s="29"/>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7"/>
    </row>
    <row r="358" spans="1:49" customFormat="1" x14ac:dyDescent="0.3">
      <c r="A358" s="190"/>
      <c r="B358" s="22"/>
      <c r="C358" s="7"/>
      <c r="D358" s="29"/>
      <c r="E358" s="52"/>
      <c r="F358" s="29"/>
      <c r="G358" s="29"/>
      <c r="H358" s="29"/>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7"/>
    </row>
    <row r="359" spans="1:49" customFormat="1" x14ac:dyDescent="0.3">
      <c r="A359" s="190"/>
      <c r="B359" s="22"/>
      <c r="C359" s="7"/>
      <c r="D359" s="29"/>
      <c r="E359" s="52"/>
      <c r="F359" s="29"/>
      <c r="G359" s="29"/>
      <c r="H359" s="29"/>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7"/>
    </row>
    <row r="360" spans="1:49" customFormat="1" x14ac:dyDescent="0.3">
      <c r="A360" s="190"/>
      <c r="B360" s="22"/>
      <c r="C360" s="7"/>
      <c r="D360" s="29"/>
      <c r="E360" s="52"/>
      <c r="F360" s="29"/>
      <c r="G360" s="29"/>
      <c r="H360" s="29"/>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7"/>
    </row>
    <row r="361" spans="1:49" customFormat="1" x14ac:dyDescent="0.3">
      <c r="A361" s="190"/>
      <c r="B361" s="22"/>
      <c r="C361" s="7"/>
      <c r="D361" s="29"/>
      <c r="E361" s="52"/>
      <c r="F361" s="29"/>
      <c r="G361" s="29"/>
      <c r="H361" s="29"/>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7"/>
    </row>
    <row r="362" spans="1:49" customFormat="1" x14ac:dyDescent="0.3">
      <c r="A362" s="190"/>
      <c r="B362" s="22"/>
      <c r="C362" s="7"/>
      <c r="D362" s="29"/>
      <c r="E362" s="52"/>
      <c r="F362" s="29"/>
      <c r="G362" s="29"/>
      <c r="H362" s="29"/>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7"/>
    </row>
    <row r="363" spans="1:49" customFormat="1" x14ac:dyDescent="0.3">
      <c r="A363" s="190"/>
      <c r="B363" s="22"/>
      <c r="C363" s="7"/>
      <c r="D363" s="29"/>
      <c r="E363" s="52"/>
      <c r="F363" s="29"/>
      <c r="G363" s="29"/>
      <c r="H363" s="29"/>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7"/>
    </row>
    <row r="364" spans="1:49" customFormat="1" x14ac:dyDescent="0.3">
      <c r="A364" s="190"/>
      <c r="B364" s="22"/>
      <c r="C364" s="7"/>
      <c r="D364" s="29"/>
      <c r="E364" s="52"/>
      <c r="F364" s="29"/>
      <c r="G364" s="29"/>
      <c r="H364" s="29"/>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7"/>
    </row>
    <row r="365" spans="1:49" customFormat="1" x14ac:dyDescent="0.3">
      <c r="A365" s="190"/>
      <c r="B365" s="22"/>
      <c r="C365" s="7"/>
      <c r="D365" s="29"/>
      <c r="E365" s="52"/>
      <c r="F365" s="29"/>
      <c r="G365" s="29"/>
      <c r="H365" s="29"/>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7"/>
    </row>
    <row r="366" spans="1:49" customFormat="1" x14ac:dyDescent="0.3">
      <c r="A366" s="190"/>
      <c r="B366" s="22"/>
      <c r="C366" s="7"/>
      <c r="D366" s="29"/>
      <c r="E366" s="52"/>
      <c r="F366" s="29"/>
      <c r="G366" s="29"/>
      <c r="H366" s="29"/>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7"/>
    </row>
    <row r="367" spans="1:49" customFormat="1" x14ac:dyDescent="0.3">
      <c r="A367" s="190"/>
      <c r="B367" s="22"/>
      <c r="C367" s="7"/>
      <c r="D367" s="29"/>
      <c r="E367" s="52"/>
      <c r="F367" s="29"/>
      <c r="G367" s="29"/>
      <c r="H367" s="29"/>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7"/>
    </row>
    <row r="368" spans="1:49" customFormat="1" x14ac:dyDescent="0.3">
      <c r="A368" s="190"/>
      <c r="B368" s="22"/>
      <c r="C368" s="7"/>
      <c r="D368" s="29"/>
      <c r="E368" s="52"/>
      <c r="F368" s="29"/>
      <c r="G368" s="29"/>
      <c r="H368" s="29"/>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7"/>
    </row>
    <row r="369" spans="1:49" customFormat="1" x14ac:dyDescent="0.3">
      <c r="A369" s="190"/>
      <c r="B369" s="22"/>
      <c r="C369" s="7"/>
      <c r="D369" s="29"/>
      <c r="E369" s="52"/>
      <c r="F369" s="29"/>
      <c r="G369" s="29"/>
      <c r="H369" s="29"/>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7"/>
    </row>
    <row r="370" spans="1:49" customFormat="1" x14ac:dyDescent="0.3">
      <c r="A370" s="190"/>
      <c r="B370" s="22"/>
      <c r="C370" s="7"/>
      <c r="D370" s="29"/>
      <c r="E370" s="52"/>
      <c r="F370" s="29"/>
      <c r="G370" s="29"/>
      <c r="H370" s="29"/>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7"/>
    </row>
    <row r="371" spans="1:49" customFormat="1" x14ac:dyDescent="0.3">
      <c r="A371" s="190"/>
      <c r="B371" s="22"/>
      <c r="C371" s="7"/>
      <c r="D371" s="29"/>
      <c r="E371" s="52"/>
      <c r="F371" s="29"/>
      <c r="G371" s="29"/>
      <c r="H371" s="29"/>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7"/>
    </row>
    <row r="372" spans="1:49" customFormat="1" x14ac:dyDescent="0.3">
      <c r="A372" s="190"/>
      <c r="B372" s="22"/>
      <c r="C372" s="7"/>
      <c r="D372" s="29"/>
      <c r="E372" s="52"/>
      <c r="F372" s="29"/>
      <c r="G372" s="29"/>
      <c r="H372" s="29"/>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7"/>
    </row>
    <row r="373" spans="1:49" customFormat="1" x14ac:dyDescent="0.3">
      <c r="A373" s="190"/>
      <c r="B373" s="22"/>
      <c r="C373" s="7"/>
      <c r="D373" s="29"/>
      <c r="E373" s="52"/>
      <c r="F373" s="29"/>
      <c r="G373" s="29"/>
      <c r="H373" s="29"/>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7"/>
    </row>
    <row r="374" spans="1:49" customFormat="1" x14ac:dyDescent="0.3">
      <c r="A374" s="190"/>
      <c r="B374" s="22"/>
      <c r="C374" s="7"/>
      <c r="D374" s="29"/>
      <c r="E374" s="52"/>
      <c r="F374" s="29"/>
      <c r="G374" s="29"/>
      <c r="H374" s="29"/>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7"/>
    </row>
    <row r="375" spans="1:49" customFormat="1" x14ac:dyDescent="0.3">
      <c r="A375" s="190"/>
      <c r="B375" s="22"/>
      <c r="C375" s="7"/>
      <c r="D375" s="29"/>
      <c r="E375" s="52"/>
      <c r="F375" s="29"/>
      <c r="G375" s="29"/>
      <c r="H375" s="29"/>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7"/>
    </row>
    <row r="376" spans="1:49" customFormat="1" x14ac:dyDescent="0.3">
      <c r="A376" s="190"/>
      <c r="B376" s="22"/>
      <c r="C376" s="7"/>
      <c r="D376" s="29"/>
      <c r="E376" s="52"/>
      <c r="F376" s="29"/>
      <c r="G376" s="29"/>
      <c r="H376" s="29"/>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7"/>
    </row>
    <row r="377" spans="1:49" customFormat="1" x14ac:dyDescent="0.3">
      <c r="A377" s="190"/>
      <c r="B377" s="22"/>
      <c r="C377" s="7"/>
      <c r="D377" s="29"/>
      <c r="E377" s="52"/>
      <c r="F377" s="29"/>
      <c r="G377" s="29"/>
      <c r="H377" s="29"/>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7"/>
    </row>
    <row r="378" spans="1:49" customFormat="1" x14ac:dyDescent="0.3">
      <c r="A378" s="190"/>
      <c r="B378" s="22"/>
      <c r="C378" s="7"/>
      <c r="D378" s="29"/>
      <c r="E378" s="52"/>
      <c r="F378" s="29"/>
      <c r="G378" s="29"/>
      <c r="H378" s="29"/>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7"/>
    </row>
    <row r="379" spans="1:49" customFormat="1" x14ac:dyDescent="0.3">
      <c r="A379" s="190"/>
      <c r="B379" s="22"/>
      <c r="C379" s="7"/>
      <c r="D379" s="29"/>
      <c r="E379" s="52"/>
      <c r="F379" s="29"/>
      <c r="G379" s="29"/>
      <c r="H379" s="29"/>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7"/>
    </row>
    <row r="380" spans="1:49" customFormat="1" x14ac:dyDescent="0.3">
      <c r="A380" s="190"/>
      <c r="B380" s="22"/>
      <c r="C380" s="7"/>
      <c r="D380" s="29"/>
      <c r="E380" s="52"/>
      <c r="F380" s="29"/>
      <c r="G380" s="29"/>
      <c r="H380" s="29"/>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7"/>
    </row>
    <row r="381" spans="1:49" customFormat="1" x14ac:dyDescent="0.3">
      <c r="A381" s="190"/>
      <c r="B381" s="22"/>
      <c r="C381" s="7"/>
      <c r="D381" s="29"/>
      <c r="E381" s="52"/>
      <c r="F381" s="29"/>
      <c r="G381" s="29"/>
      <c r="H381" s="29"/>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7"/>
    </row>
    <row r="382" spans="1:49" customFormat="1" x14ac:dyDescent="0.3">
      <c r="A382" s="190"/>
      <c r="B382" s="22"/>
      <c r="C382" s="7"/>
      <c r="D382" s="29"/>
      <c r="E382" s="52"/>
      <c r="F382" s="29"/>
      <c r="G382" s="29"/>
      <c r="H382" s="29"/>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7"/>
    </row>
    <row r="383" spans="1:49" customFormat="1" x14ac:dyDescent="0.3">
      <c r="A383" s="190"/>
      <c r="B383" s="22"/>
      <c r="C383" s="7"/>
      <c r="D383" s="29"/>
      <c r="E383" s="52"/>
      <c r="F383" s="29"/>
      <c r="G383" s="29"/>
      <c r="H383" s="29"/>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7"/>
    </row>
    <row r="384" spans="1:49" customFormat="1" x14ac:dyDescent="0.3">
      <c r="A384" s="190"/>
      <c r="B384" s="22"/>
      <c r="C384" s="7"/>
      <c r="D384" s="29"/>
      <c r="E384" s="52"/>
      <c r="F384" s="29"/>
      <c r="G384" s="29"/>
      <c r="H384" s="29"/>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7"/>
    </row>
    <row r="385" spans="1:49" customFormat="1" x14ac:dyDescent="0.3">
      <c r="A385" s="190"/>
      <c r="B385" s="22"/>
      <c r="C385" s="7"/>
      <c r="D385" s="29"/>
      <c r="E385" s="52"/>
      <c r="F385" s="29"/>
      <c r="G385" s="29"/>
      <c r="H385" s="29"/>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7"/>
    </row>
    <row r="386" spans="1:49" customFormat="1" x14ac:dyDescent="0.3">
      <c r="A386" s="190"/>
      <c r="B386" s="22"/>
      <c r="C386" s="7"/>
      <c r="D386" s="29"/>
      <c r="E386" s="52"/>
      <c r="F386" s="29"/>
      <c r="G386" s="29"/>
      <c r="H386" s="29"/>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7"/>
    </row>
    <row r="387" spans="1:49" customFormat="1" x14ac:dyDescent="0.3">
      <c r="A387" s="190"/>
      <c r="B387" s="22"/>
      <c r="C387" s="7"/>
      <c r="D387" s="29"/>
      <c r="E387" s="52"/>
      <c r="F387" s="29"/>
      <c r="G387" s="29"/>
      <c r="H387" s="29"/>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7"/>
    </row>
    <row r="388" spans="1:49" customFormat="1" x14ac:dyDescent="0.3">
      <c r="A388" s="190"/>
      <c r="B388" s="22"/>
      <c r="C388" s="7"/>
      <c r="D388" s="29"/>
      <c r="E388" s="52"/>
      <c r="F388" s="29"/>
      <c r="G388" s="29"/>
      <c r="H388" s="29"/>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7"/>
    </row>
    <row r="389" spans="1:49" customFormat="1" x14ac:dyDescent="0.3">
      <c r="A389" s="190"/>
      <c r="B389" s="22"/>
      <c r="C389" s="7"/>
      <c r="D389" s="29"/>
      <c r="E389" s="52"/>
      <c r="F389" s="29"/>
      <c r="G389" s="29"/>
      <c r="H389" s="29"/>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7"/>
    </row>
    <row r="390" spans="1:49" customFormat="1" x14ac:dyDescent="0.3">
      <c r="A390" s="190"/>
      <c r="B390" s="22"/>
      <c r="C390" s="7"/>
      <c r="D390" s="29"/>
      <c r="E390" s="52"/>
      <c r="F390" s="29"/>
      <c r="G390" s="29"/>
      <c r="H390" s="29"/>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7"/>
    </row>
    <row r="391" spans="1:49" customFormat="1" x14ac:dyDescent="0.3">
      <c r="A391" s="190"/>
      <c r="B391" s="22"/>
      <c r="C391" s="7"/>
      <c r="D391" s="29"/>
      <c r="E391" s="52"/>
      <c r="F391" s="29"/>
      <c r="G391" s="29"/>
      <c r="H391" s="29"/>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7"/>
    </row>
    <row r="392" spans="1:49" customFormat="1" x14ac:dyDescent="0.3">
      <c r="A392" s="190"/>
      <c r="B392" s="22"/>
      <c r="C392" s="7"/>
      <c r="D392" s="29"/>
      <c r="E392" s="52"/>
      <c r="F392" s="29"/>
      <c r="G392" s="29"/>
      <c r="H392" s="29"/>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7"/>
    </row>
    <row r="393" spans="1:49" customFormat="1" x14ac:dyDescent="0.3">
      <c r="A393" s="190"/>
      <c r="B393" s="22"/>
      <c r="C393" s="7"/>
      <c r="D393" s="29"/>
      <c r="E393" s="52"/>
      <c r="F393" s="29"/>
      <c r="G393" s="29"/>
      <c r="H393" s="29"/>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7"/>
    </row>
    <row r="394" spans="1:49" customFormat="1" x14ac:dyDescent="0.3">
      <c r="A394" s="190"/>
      <c r="B394" s="22"/>
      <c r="C394" s="7"/>
      <c r="D394" s="29"/>
      <c r="E394" s="52"/>
      <c r="F394" s="29"/>
      <c r="G394" s="29"/>
      <c r="H394" s="29"/>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7"/>
    </row>
    <row r="395" spans="1:49" customFormat="1" x14ac:dyDescent="0.3">
      <c r="A395" s="190"/>
      <c r="B395" s="22"/>
      <c r="C395" s="7"/>
      <c r="D395" s="29"/>
      <c r="E395" s="52"/>
      <c r="F395" s="29"/>
      <c r="G395" s="29"/>
      <c r="H395" s="29"/>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7"/>
    </row>
    <row r="396" spans="1:49" customFormat="1" x14ac:dyDescent="0.3">
      <c r="A396" s="190"/>
      <c r="B396" s="22"/>
      <c r="C396" s="7"/>
      <c r="D396" s="29"/>
      <c r="E396" s="52"/>
      <c r="F396" s="29"/>
      <c r="G396" s="29"/>
      <c r="H396" s="29"/>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7"/>
    </row>
    <row r="397" spans="1:49" customFormat="1" x14ac:dyDescent="0.3">
      <c r="A397" s="190"/>
      <c r="B397" s="22"/>
      <c r="C397" s="7"/>
      <c r="D397" s="29"/>
      <c r="E397" s="52"/>
      <c r="F397" s="29"/>
      <c r="G397" s="29"/>
      <c r="H397" s="29"/>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7"/>
    </row>
    <row r="398" spans="1:49" customFormat="1" x14ac:dyDescent="0.3">
      <c r="A398" s="190"/>
      <c r="B398" s="22"/>
      <c r="C398" s="7"/>
      <c r="D398" s="29"/>
      <c r="E398" s="52"/>
      <c r="F398" s="29"/>
      <c r="G398" s="29"/>
      <c r="H398" s="29"/>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7"/>
    </row>
    <row r="399" spans="1:49" customFormat="1" x14ac:dyDescent="0.3">
      <c r="A399" s="190"/>
      <c r="B399" s="22"/>
      <c r="C399" s="7"/>
      <c r="D399" s="29"/>
      <c r="E399" s="52"/>
      <c r="F399" s="29"/>
      <c r="G399" s="29"/>
      <c r="H399" s="29"/>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7"/>
    </row>
    <row r="400" spans="1:49" customFormat="1" x14ac:dyDescent="0.3">
      <c r="A400" s="190"/>
      <c r="B400" s="22"/>
      <c r="C400" s="7"/>
      <c r="D400" s="29"/>
      <c r="E400" s="52"/>
      <c r="F400" s="29"/>
      <c r="G400" s="29"/>
      <c r="H400" s="29"/>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7"/>
    </row>
    <row r="401" spans="1:49" customFormat="1" x14ac:dyDescent="0.3">
      <c r="A401" s="190"/>
      <c r="B401" s="22"/>
      <c r="C401" s="7"/>
      <c r="D401" s="29"/>
      <c r="E401" s="52"/>
      <c r="F401" s="29"/>
      <c r="G401" s="29"/>
      <c r="H401" s="29"/>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7"/>
    </row>
    <row r="402" spans="1:49" customFormat="1" x14ac:dyDescent="0.3">
      <c r="A402" s="190"/>
      <c r="B402" s="22"/>
      <c r="C402" s="7"/>
      <c r="D402" s="29"/>
      <c r="E402" s="52"/>
      <c r="F402" s="29"/>
      <c r="G402" s="29"/>
      <c r="H402" s="29"/>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7"/>
    </row>
    <row r="403" spans="1:49" customFormat="1" x14ac:dyDescent="0.3">
      <c r="A403" s="190"/>
      <c r="B403" s="22"/>
      <c r="C403" s="7"/>
      <c r="D403" s="29"/>
      <c r="E403" s="52"/>
      <c r="F403" s="29"/>
      <c r="G403" s="29"/>
      <c r="H403" s="29"/>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7"/>
    </row>
    <row r="404" spans="1:49" customFormat="1" x14ac:dyDescent="0.3">
      <c r="A404" s="190"/>
      <c r="B404" s="22"/>
      <c r="C404" s="7"/>
      <c r="D404" s="29"/>
      <c r="E404" s="52"/>
      <c r="F404" s="29"/>
      <c r="G404" s="29"/>
      <c r="H404" s="29"/>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7"/>
    </row>
    <row r="405" spans="1:49" customFormat="1" x14ac:dyDescent="0.3">
      <c r="A405" s="190"/>
      <c r="B405" s="22"/>
      <c r="C405" s="7"/>
      <c r="D405" s="29"/>
      <c r="E405" s="52"/>
      <c r="F405" s="29"/>
      <c r="G405" s="29"/>
      <c r="H405" s="29"/>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7"/>
    </row>
    <row r="406" spans="1:49" customFormat="1" x14ac:dyDescent="0.3">
      <c r="A406" s="190"/>
      <c r="B406" s="22"/>
      <c r="C406" s="7"/>
      <c r="D406" s="29"/>
      <c r="E406" s="52"/>
      <c r="F406" s="29"/>
      <c r="G406" s="29"/>
      <c r="H406" s="29"/>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7"/>
    </row>
    <row r="407" spans="1:49" customFormat="1" x14ac:dyDescent="0.3">
      <c r="A407" s="190"/>
      <c r="B407" s="22"/>
      <c r="C407" s="7"/>
      <c r="D407" s="29"/>
      <c r="E407" s="52"/>
      <c r="F407" s="29"/>
      <c r="G407" s="29"/>
      <c r="H407" s="29"/>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7"/>
    </row>
    <row r="408" spans="1:49" customFormat="1" x14ac:dyDescent="0.3">
      <c r="A408" s="190"/>
      <c r="B408" s="22"/>
      <c r="C408" s="7"/>
      <c r="D408" s="29"/>
      <c r="E408" s="52"/>
      <c r="F408" s="29"/>
      <c r="G408" s="29"/>
      <c r="H408" s="29"/>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7"/>
    </row>
    <row r="409" spans="1:49" customFormat="1" x14ac:dyDescent="0.3">
      <c r="A409" s="190"/>
      <c r="B409" s="22"/>
      <c r="C409" s="7"/>
      <c r="D409" s="29"/>
      <c r="E409" s="52"/>
      <c r="F409" s="29"/>
      <c r="G409" s="29"/>
      <c r="H409" s="29"/>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7"/>
    </row>
    <row r="410" spans="1:49" customFormat="1" x14ac:dyDescent="0.3">
      <c r="A410" s="190"/>
      <c r="B410" s="22"/>
      <c r="C410" s="7"/>
      <c r="D410" s="29"/>
      <c r="E410" s="52"/>
      <c r="F410" s="29"/>
      <c r="G410" s="29"/>
      <c r="H410" s="29"/>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7"/>
    </row>
    <row r="411" spans="1:49" customFormat="1" x14ac:dyDescent="0.3">
      <c r="A411" s="190"/>
      <c r="B411" s="22"/>
      <c r="C411" s="7"/>
      <c r="D411" s="29"/>
      <c r="E411" s="52"/>
      <c r="F411" s="29"/>
      <c r="G411" s="29"/>
      <c r="H411" s="29"/>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7"/>
    </row>
    <row r="412" spans="1:49" customFormat="1" x14ac:dyDescent="0.3">
      <c r="A412" s="190"/>
      <c r="B412" s="22"/>
      <c r="C412" s="7"/>
      <c r="D412" s="29"/>
      <c r="E412" s="52"/>
      <c r="F412" s="29"/>
      <c r="G412" s="29"/>
      <c r="H412" s="29"/>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7"/>
    </row>
    <row r="413" spans="1:49" customFormat="1" x14ac:dyDescent="0.3">
      <c r="A413" s="190"/>
      <c r="B413" s="22"/>
      <c r="C413" s="7"/>
      <c r="D413" s="29"/>
      <c r="E413" s="52"/>
      <c r="F413" s="29"/>
      <c r="G413" s="29"/>
      <c r="H413" s="29"/>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7"/>
    </row>
    <row r="414" spans="1:49" customFormat="1" x14ac:dyDescent="0.3">
      <c r="A414" s="190"/>
      <c r="B414" s="22"/>
      <c r="C414" s="7"/>
      <c r="D414" s="29"/>
      <c r="E414" s="52"/>
      <c r="F414" s="29"/>
      <c r="G414" s="29"/>
      <c r="H414" s="29"/>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7"/>
    </row>
    <row r="415" spans="1:49" customFormat="1" x14ac:dyDescent="0.3">
      <c r="A415" s="190"/>
      <c r="B415" s="22"/>
      <c r="C415" s="7"/>
      <c r="D415" s="29"/>
      <c r="E415" s="52"/>
      <c r="F415" s="29"/>
      <c r="G415" s="29"/>
      <c r="H415" s="29"/>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7"/>
    </row>
    <row r="416" spans="1:49" customFormat="1" x14ac:dyDescent="0.3">
      <c r="A416" s="190"/>
      <c r="B416" s="22"/>
      <c r="C416" s="7"/>
      <c r="D416" s="29"/>
      <c r="E416" s="52"/>
      <c r="F416" s="29"/>
      <c r="G416" s="29"/>
      <c r="H416" s="29"/>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7"/>
    </row>
    <row r="417" spans="1:49" customFormat="1" x14ac:dyDescent="0.3">
      <c r="A417" s="190"/>
      <c r="B417" s="22"/>
      <c r="C417" s="7"/>
      <c r="D417" s="29"/>
      <c r="E417" s="52"/>
      <c r="F417" s="29"/>
      <c r="G417" s="29"/>
      <c r="H417" s="29"/>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7"/>
    </row>
    <row r="418" spans="1:49" customFormat="1" x14ac:dyDescent="0.3">
      <c r="A418" s="190"/>
      <c r="B418" s="22"/>
      <c r="C418" s="7"/>
      <c r="D418" s="29"/>
      <c r="E418" s="52"/>
      <c r="F418" s="29"/>
      <c r="G418" s="29"/>
      <c r="H418" s="29"/>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7"/>
    </row>
    <row r="419" spans="1:49" customFormat="1" x14ac:dyDescent="0.3">
      <c r="A419" s="190"/>
      <c r="B419" s="22"/>
      <c r="C419" s="7"/>
      <c r="D419" s="29"/>
      <c r="E419" s="52"/>
      <c r="F419" s="29"/>
      <c r="G419" s="29"/>
      <c r="H419" s="29"/>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7"/>
    </row>
    <row r="420" spans="1:49" customFormat="1" x14ac:dyDescent="0.3">
      <c r="A420" s="190"/>
      <c r="B420" s="22"/>
      <c r="C420" s="7"/>
      <c r="D420" s="29"/>
      <c r="E420" s="52"/>
      <c r="F420" s="29"/>
      <c r="G420" s="29"/>
      <c r="H420" s="29"/>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7"/>
    </row>
    <row r="421" spans="1:49" customFormat="1" x14ac:dyDescent="0.3">
      <c r="A421" s="190"/>
      <c r="B421" s="22"/>
      <c r="C421" s="7"/>
      <c r="D421" s="29"/>
      <c r="E421" s="52"/>
      <c r="F421" s="29"/>
      <c r="G421" s="29"/>
      <c r="H421" s="29"/>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7"/>
    </row>
    <row r="422" spans="1:49" customFormat="1" x14ac:dyDescent="0.3">
      <c r="A422" s="190"/>
      <c r="B422" s="22"/>
      <c r="C422" s="7"/>
      <c r="D422" s="29"/>
      <c r="E422" s="52"/>
      <c r="F422" s="29"/>
      <c r="G422" s="29"/>
      <c r="H422" s="29"/>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7"/>
    </row>
    <row r="423" spans="1:49" customFormat="1" x14ac:dyDescent="0.3">
      <c r="A423" s="190"/>
      <c r="B423" s="22"/>
      <c r="C423" s="7"/>
      <c r="D423" s="29"/>
      <c r="E423" s="52"/>
      <c r="F423" s="29"/>
      <c r="G423" s="29"/>
      <c r="H423" s="29"/>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7"/>
    </row>
    <row r="424" spans="1:49" customFormat="1" x14ac:dyDescent="0.3">
      <c r="A424" s="190"/>
      <c r="B424" s="22"/>
      <c r="C424" s="7"/>
      <c r="D424" s="29"/>
      <c r="E424" s="52"/>
      <c r="F424" s="29"/>
      <c r="G424" s="29"/>
      <c r="H424" s="29"/>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7"/>
    </row>
    <row r="425" spans="1:49" customFormat="1" x14ac:dyDescent="0.3">
      <c r="A425" s="190"/>
      <c r="B425" s="22"/>
      <c r="C425" s="7"/>
      <c r="D425" s="29"/>
      <c r="E425" s="52"/>
      <c r="F425" s="29"/>
      <c r="G425" s="29"/>
      <c r="H425" s="29"/>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7"/>
    </row>
    <row r="426" spans="1:49" customFormat="1" x14ac:dyDescent="0.3">
      <c r="A426" s="190"/>
      <c r="B426" s="22"/>
      <c r="C426" s="7"/>
      <c r="D426" s="29"/>
      <c r="E426" s="52"/>
      <c r="F426" s="29"/>
      <c r="G426" s="29"/>
      <c r="H426" s="29"/>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7"/>
    </row>
    <row r="427" spans="1:49" customFormat="1" x14ac:dyDescent="0.3">
      <c r="A427" s="190"/>
      <c r="B427" s="22"/>
      <c r="C427" s="7"/>
      <c r="D427" s="29"/>
      <c r="E427" s="52"/>
      <c r="F427" s="29"/>
      <c r="G427" s="29"/>
      <c r="H427" s="29"/>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7"/>
    </row>
    <row r="428" spans="1:49" customFormat="1" x14ac:dyDescent="0.3">
      <c r="A428" s="190"/>
      <c r="B428" s="22"/>
      <c r="C428" s="7"/>
      <c r="D428" s="29"/>
      <c r="E428" s="52"/>
      <c r="F428" s="29"/>
      <c r="G428" s="29"/>
      <c r="H428" s="29"/>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7"/>
    </row>
    <row r="429" spans="1:49" customFormat="1" x14ac:dyDescent="0.3">
      <c r="A429" s="190"/>
      <c r="B429" s="22"/>
      <c r="C429" s="7"/>
      <c r="D429" s="29"/>
      <c r="E429" s="52"/>
      <c r="F429" s="29"/>
      <c r="G429" s="29"/>
      <c r="H429" s="29"/>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7"/>
    </row>
    <row r="430" spans="1:49" customFormat="1" x14ac:dyDescent="0.3">
      <c r="A430" s="190"/>
      <c r="B430" s="22"/>
      <c r="C430" s="7"/>
      <c r="D430" s="29"/>
      <c r="E430" s="52"/>
      <c r="F430" s="29"/>
      <c r="G430" s="29"/>
      <c r="H430" s="29"/>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7"/>
    </row>
    <row r="431" spans="1:49" customFormat="1" x14ac:dyDescent="0.3">
      <c r="A431" s="190"/>
      <c r="B431" s="22"/>
      <c r="C431" s="7"/>
      <c r="D431" s="29"/>
      <c r="E431" s="52"/>
      <c r="F431" s="29"/>
      <c r="G431" s="29"/>
      <c r="H431" s="29"/>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7"/>
    </row>
    <row r="432" spans="1:49" customFormat="1" x14ac:dyDescent="0.3">
      <c r="A432" s="190"/>
      <c r="B432" s="22"/>
      <c r="C432" s="7"/>
      <c r="D432" s="29"/>
      <c r="E432" s="52"/>
      <c r="F432" s="29"/>
      <c r="G432" s="29"/>
      <c r="H432" s="29"/>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7"/>
    </row>
    <row r="433" spans="1:49" customFormat="1" x14ac:dyDescent="0.3">
      <c r="A433" s="190"/>
      <c r="B433" s="22"/>
      <c r="C433" s="7"/>
      <c r="D433" s="29"/>
      <c r="E433" s="52"/>
      <c r="F433" s="29"/>
      <c r="G433" s="29"/>
      <c r="H433" s="29"/>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7"/>
    </row>
    <row r="434" spans="1:49" customFormat="1" x14ac:dyDescent="0.3">
      <c r="A434" s="190"/>
      <c r="B434" s="22"/>
      <c r="C434" s="7"/>
      <c r="D434" s="29"/>
      <c r="E434" s="52"/>
      <c r="F434" s="29"/>
      <c r="G434" s="29"/>
      <c r="H434" s="29"/>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7"/>
    </row>
    <row r="435" spans="1:49" customFormat="1" x14ac:dyDescent="0.3">
      <c r="A435" s="190"/>
      <c r="B435" s="22"/>
      <c r="C435" s="7"/>
      <c r="D435" s="29"/>
      <c r="E435" s="52"/>
      <c r="F435" s="29"/>
      <c r="G435" s="29"/>
      <c r="H435" s="29"/>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7"/>
    </row>
    <row r="436" spans="1:49" customFormat="1" x14ac:dyDescent="0.3">
      <c r="A436" s="190"/>
      <c r="B436" s="22"/>
      <c r="C436" s="7"/>
      <c r="D436" s="29"/>
      <c r="E436" s="52"/>
      <c r="F436" s="29"/>
      <c r="G436" s="29"/>
      <c r="H436" s="29"/>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7"/>
    </row>
    <row r="437" spans="1:49" customFormat="1" x14ac:dyDescent="0.3">
      <c r="A437" s="190"/>
      <c r="B437" s="22"/>
      <c r="C437" s="7"/>
      <c r="D437" s="29"/>
      <c r="E437" s="52"/>
      <c r="F437" s="29"/>
      <c r="G437" s="29"/>
      <c r="H437" s="29"/>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7"/>
    </row>
    <row r="438" spans="1:49" customFormat="1" x14ac:dyDescent="0.3">
      <c r="A438" s="190"/>
      <c r="B438" s="22"/>
      <c r="C438" s="7"/>
      <c r="D438" s="29"/>
      <c r="E438" s="52"/>
      <c r="F438" s="29"/>
      <c r="G438" s="29"/>
      <c r="H438" s="29"/>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7"/>
    </row>
    <row r="439" spans="1:49" customFormat="1" x14ac:dyDescent="0.3">
      <c r="A439" s="190"/>
      <c r="B439" s="22"/>
      <c r="C439" s="7"/>
      <c r="D439" s="29"/>
      <c r="E439" s="52"/>
      <c r="F439" s="29"/>
      <c r="G439" s="29"/>
      <c r="H439" s="29"/>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7"/>
    </row>
    <row r="440" spans="1:49" customFormat="1" x14ac:dyDescent="0.3">
      <c r="A440" s="190"/>
      <c r="B440" s="22"/>
      <c r="C440" s="7"/>
      <c r="D440" s="29"/>
      <c r="E440" s="52"/>
      <c r="F440" s="29"/>
      <c r="G440" s="29"/>
      <c r="H440" s="29"/>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7"/>
    </row>
    <row r="441" spans="1:49" customFormat="1" x14ac:dyDescent="0.3">
      <c r="A441" s="190"/>
      <c r="B441" s="22"/>
      <c r="C441" s="7"/>
      <c r="D441" s="29"/>
      <c r="E441" s="52"/>
      <c r="F441" s="29"/>
      <c r="G441" s="29"/>
      <c r="H441" s="29"/>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7"/>
    </row>
    <row r="442" spans="1:49" customFormat="1" x14ac:dyDescent="0.3">
      <c r="A442" s="190"/>
      <c r="B442" s="22"/>
      <c r="C442" s="7"/>
      <c r="D442" s="29"/>
      <c r="E442" s="52"/>
      <c r="F442" s="29"/>
      <c r="G442" s="29"/>
      <c r="H442" s="29"/>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7"/>
    </row>
    <row r="443" spans="1:49" customFormat="1" x14ac:dyDescent="0.3">
      <c r="A443" s="190"/>
      <c r="B443" s="22"/>
      <c r="C443" s="7"/>
      <c r="D443" s="29"/>
      <c r="E443" s="52"/>
      <c r="F443" s="29"/>
      <c r="G443" s="29"/>
      <c r="H443" s="29"/>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7"/>
    </row>
    <row r="444" spans="1:49" customFormat="1" x14ac:dyDescent="0.3">
      <c r="A444" s="190"/>
      <c r="B444" s="22"/>
      <c r="C444" s="7"/>
      <c r="D444" s="29"/>
      <c r="E444" s="52"/>
      <c r="F444" s="29"/>
      <c r="G444" s="29"/>
      <c r="H444" s="29"/>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7"/>
    </row>
    <row r="445" spans="1:49" customFormat="1" x14ac:dyDescent="0.3">
      <c r="A445" s="190"/>
      <c r="B445" s="22"/>
      <c r="C445" s="7"/>
      <c r="D445" s="29"/>
      <c r="E445" s="52"/>
      <c r="F445" s="29"/>
      <c r="G445" s="29"/>
      <c r="H445" s="29"/>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7"/>
    </row>
    <row r="446" spans="1:49" customFormat="1" x14ac:dyDescent="0.3">
      <c r="A446" s="190"/>
      <c r="B446" s="22"/>
      <c r="C446" s="7"/>
      <c r="D446" s="29"/>
      <c r="E446" s="52"/>
      <c r="F446" s="29"/>
      <c r="G446" s="29"/>
      <c r="H446" s="29"/>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7"/>
    </row>
    <row r="447" spans="1:49" customFormat="1" x14ac:dyDescent="0.3">
      <c r="A447" s="190"/>
      <c r="B447" s="22"/>
      <c r="C447" s="7"/>
      <c r="D447" s="29"/>
      <c r="E447" s="52"/>
      <c r="F447" s="29"/>
      <c r="G447" s="29"/>
      <c r="H447" s="29"/>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7"/>
    </row>
    <row r="448" spans="1:49" customFormat="1" x14ac:dyDescent="0.3">
      <c r="A448" s="190"/>
      <c r="B448" s="22"/>
      <c r="C448" s="7"/>
      <c r="D448" s="29"/>
      <c r="E448" s="52"/>
      <c r="F448" s="29"/>
      <c r="G448" s="29"/>
      <c r="H448" s="29"/>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7"/>
    </row>
    <row r="449" spans="1:49" customFormat="1" x14ac:dyDescent="0.3">
      <c r="A449" s="190"/>
      <c r="B449" s="22"/>
      <c r="C449" s="7"/>
      <c r="D449" s="29"/>
      <c r="E449" s="52"/>
      <c r="F449" s="29"/>
      <c r="G449" s="29"/>
      <c r="H449" s="29"/>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7"/>
    </row>
    <row r="450" spans="1:49" customFormat="1" x14ac:dyDescent="0.3">
      <c r="A450" s="190"/>
      <c r="B450" s="22"/>
      <c r="C450" s="7"/>
      <c r="D450" s="29"/>
      <c r="E450" s="52"/>
      <c r="F450" s="29"/>
      <c r="G450" s="29"/>
      <c r="H450" s="29"/>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7"/>
    </row>
    <row r="451" spans="1:49" customFormat="1" hidden="1" x14ac:dyDescent="0.3">
      <c r="A451" s="190"/>
      <c r="B451" s="22"/>
      <c r="C451" s="7"/>
      <c r="D451" s="29"/>
      <c r="E451" s="52"/>
      <c r="F451" s="29"/>
      <c r="G451" s="29"/>
      <c r="H451" s="29"/>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7"/>
    </row>
    <row r="452" spans="1:49" customFormat="1" hidden="1" x14ac:dyDescent="0.3">
      <c r="A452" s="190"/>
      <c r="B452" s="22"/>
      <c r="C452" s="7"/>
      <c r="D452" s="29"/>
      <c r="E452" s="52"/>
      <c r="F452" s="29"/>
      <c r="G452" s="29"/>
      <c r="H452" s="29"/>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7"/>
    </row>
    <row r="453" spans="1:49" customFormat="1" hidden="1" x14ac:dyDescent="0.3">
      <c r="A453" s="190"/>
      <c r="B453" s="22"/>
      <c r="C453" s="7"/>
      <c r="D453" s="29"/>
      <c r="E453" s="52"/>
      <c r="F453" s="29"/>
      <c r="G453" s="29"/>
      <c r="H453" s="29"/>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7"/>
    </row>
    <row r="454" spans="1:49" customFormat="1" hidden="1" x14ac:dyDescent="0.3">
      <c r="A454" s="190"/>
      <c r="B454" s="22"/>
      <c r="C454" s="7"/>
      <c r="D454" s="29"/>
      <c r="E454" s="52"/>
      <c r="F454" s="29"/>
      <c r="G454" s="29"/>
      <c r="H454" s="29"/>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7"/>
    </row>
    <row r="455" spans="1:49" customFormat="1" hidden="1" x14ac:dyDescent="0.3">
      <c r="A455" s="190"/>
      <c r="B455" s="22"/>
      <c r="C455" s="7"/>
      <c r="D455" s="29"/>
      <c r="E455" s="52"/>
      <c r="F455" s="29"/>
      <c r="G455" s="29"/>
      <c r="H455" s="29"/>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7"/>
    </row>
    <row r="456" spans="1:49" customFormat="1" hidden="1" x14ac:dyDescent="0.3">
      <c r="A456" s="190"/>
      <c r="B456" s="22"/>
      <c r="C456" s="7"/>
      <c r="D456" s="29"/>
      <c r="E456" s="52"/>
      <c r="F456" s="29"/>
      <c r="G456" s="29"/>
      <c r="H456" s="29"/>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7"/>
    </row>
    <row r="457" spans="1:49" customFormat="1" hidden="1" x14ac:dyDescent="0.3">
      <c r="A457" s="190"/>
      <c r="B457" s="22"/>
      <c r="C457" s="7"/>
      <c r="D457" s="29"/>
      <c r="E457" s="52"/>
      <c r="F457" s="29"/>
      <c r="G457" s="29"/>
      <c r="H457" s="29"/>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7"/>
    </row>
    <row r="458" spans="1:49" customFormat="1" hidden="1" x14ac:dyDescent="0.3">
      <c r="A458" s="190"/>
      <c r="B458" s="22"/>
      <c r="C458" s="7"/>
      <c r="D458" s="29"/>
      <c r="E458" s="52"/>
      <c r="F458" s="29"/>
      <c r="G458" s="29"/>
      <c r="H458" s="29"/>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7"/>
    </row>
    <row r="459" spans="1:49" customFormat="1" hidden="1" x14ac:dyDescent="0.3">
      <c r="A459" s="190"/>
      <c r="B459" s="22"/>
      <c r="C459" s="7"/>
      <c r="D459" s="29"/>
      <c r="E459" s="52"/>
      <c r="F459" s="29"/>
      <c r="G459" s="29"/>
      <c r="H459" s="29"/>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7"/>
    </row>
    <row r="460" spans="1:49" customFormat="1" hidden="1" x14ac:dyDescent="0.3">
      <c r="A460" s="190"/>
      <c r="B460" s="22"/>
      <c r="C460" s="7"/>
      <c r="D460" s="29"/>
      <c r="E460" s="52"/>
      <c r="F460" s="29"/>
      <c r="G460" s="29"/>
      <c r="H460" s="29"/>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7"/>
    </row>
    <row r="461" spans="1:49" customFormat="1" hidden="1" x14ac:dyDescent="0.3">
      <c r="A461" s="190"/>
      <c r="B461" s="22"/>
      <c r="C461" s="7"/>
      <c r="D461" s="29"/>
      <c r="E461" s="52"/>
      <c r="F461" s="29"/>
      <c r="G461" s="29"/>
      <c r="H461" s="29"/>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7"/>
    </row>
    <row r="462" spans="1:49" customFormat="1" hidden="1" x14ac:dyDescent="0.3">
      <c r="A462" s="190"/>
      <c r="B462" s="22"/>
      <c r="C462" s="7"/>
      <c r="D462" s="29"/>
      <c r="E462" s="52"/>
      <c r="F462" s="29"/>
      <c r="G462" s="29"/>
      <c r="H462" s="29"/>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7"/>
    </row>
    <row r="463" spans="1:49" customFormat="1" hidden="1" x14ac:dyDescent="0.3">
      <c r="A463" s="190"/>
      <c r="B463" s="22"/>
      <c r="C463" s="7"/>
      <c r="D463" s="29"/>
      <c r="E463" s="52"/>
      <c r="F463" s="29"/>
      <c r="G463" s="29"/>
      <c r="H463" s="29"/>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7"/>
    </row>
    <row r="464" spans="1:49" customFormat="1" hidden="1" x14ac:dyDescent="0.3">
      <c r="A464" s="190"/>
      <c r="B464" s="22"/>
      <c r="C464" s="7"/>
      <c r="D464" s="29"/>
      <c r="E464" s="52"/>
      <c r="F464" s="29"/>
      <c r="G464" s="29"/>
      <c r="H464" s="29"/>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7"/>
    </row>
    <row r="465" spans="1:49" customFormat="1" hidden="1" x14ac:dyDescent="0.3">
      <c r="A465" s="190"/>
      <c r="B465" s="22"/>
      <c r="C465" s="7"/>
      <c r="D465" s="29"/>
      <c r="E465" s="52"/>
      <c r="F465" s="29"/>
      <c r="G465" s="29"/>
      <c r="H465" s="29"/>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7"/>
    </row>
    <row r="466" spans="1:49" customFormat="1" hidden="1" x14ac:dyDescent="0.3">
      <c r="A466" s="190"/>
      <c r="B466" s="22"/>
      <c r="C466" s="7"/>
      <c r="D466" s="29"/>
      <c r="E466" s="52"/>
      <c r="F466" s="29"/>
      <c r="G466" s="29"/>
      <c r="H466" s="29"/>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7"/>
    </row>
    <row r="467" spans="1:49" customFormat="1" hidden="1" x14ac:dyDescent="0.3">
      <c r="A467" s="190"/>
      <c r="B467" s="22"/>
      <c r="C467" s="7"/>
      <c r="D467" s="29"/>
      <c r="E467" s="52"/>
      <c r="F467" s="29"/>
      <c r="G467" s="29"/>
      <c r="H467" s="29"/>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7"/>
    </row>
    <row r="468" spans="1:49" customFormat="1" hidden="1" x14ac:dyDescent="0.3">
      <c r="A468" s="190"/>
      <c r="B468" s="22"/>
      <c r="C468" s="7"/>
      <c r="D468" s="29"/>
      <c r="E468" s="52"/>
      <c r="F468" s="29"/>
      <c r="G468" s="29"/>
      <c r="H468" s="29"/>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7"/>
    </row>
    <row r="469" spans="1:49" customFormat="1" hidden="1" x14ac:dyDescent="0.3">
      <c r="A469" s="190"/>
      <c r="B469" s="22"/>
      <c r="C469" s="7"/>
      <c r="D469" s="29"/>
      <c r="E469" s="52"/>
      <c r="F469" s="29"/>
      <c r="G469" s="29"/>
      <c r="H469" s="29"/>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7"/>
    </row>
    <row r="470" spans="1:49" customFormat="1" hidden="1" x14ac:dyDescent="0.3">
      <c r="A470" s="190"/>
      <c r="B470" s="22"/>
      <c r="C470" s="7"/>
      <c r="D470" s="29"/>
      <c r="E470" s="52"/>
      <c r="F470" s="29"/>
      <c r="G470" s="29"/>
      <c r="H470" s="29"/>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7"/>
    </row>
    <row r="471" spans="1:49" customFormat="1" hidden="1" x14ac:dyDescent="0.3">
      <c r="A471" s="190"/>
      <c r="B471" s="22"/>
      <c r="C471" s="7"/>
      <c r="D471" s="29"/>
      <c r="E471" s="52"/>
      <c r="F471" s="29"/>
      <c r="G471" s="29"/>
      <c r="H471" s="29"/>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7"/>
    </row>
    <row r="472" spans="1:49" customFormat="1" hidden="1" x14ac:dyDescent="0.3">
      <c r="A472" s="190"/>
      <c r="B472" s="22"/>
      <c r="C472" s="7"/>
      <c r="D472" s="29"/>
      <c r="E472" s="52"/>
      <c r="F472" s="29"/>
      <c r="G472" s="29"/>
      <c r="H472" s="29"/>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7"/>
    </row>
    <row r="473" spans="1:49" customFormat="1" hidden="1" x14ac:dyDescent="0.3">
      <c r="A473" s="190"/>
      <c r="B473" s="22"/>
      <c r="C473" s="7"/>
      <c r="D473" s="29"/>
      <c r="E473" s="52"/>
      <c r="F473" s="29"/>
      <c r="G473" s="29"/>
      <c r="H473" s="29"/>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7"/>
    </row>
    <row r="474" spans="1:49" customFormat="1" hidden="1" x14ac:dyDescent="0.3">
      <c r="A474" s="190"/>
      <c r="B474" s="22"/>
      <c r="C474" s="7"/>
      <c r="D474" s="29"/>
      <c r="E474" s="52"/>
      <c r="F474" s="29"/>
      <c r="G474" s="29"/>
      <c r="H474" s="29"/>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7"/>
    </row>
    <row r="475" spans="1:49" customFormat="1" hidden="1" x14ac:dyDescent="0.3">
      <c r="A475" s="190"/>
      <c r="B475" s="22"/>
      <c r="C475" s="7"/>
      <c r="D475" s="29"/>
      <c r="E475" s="52"/>
      <c r="F475" s="29"/>
      <c r="G475" s="29"/>
      <c r="H475" s="29"/>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7"/>
    </row>
    <row r="476" spans="1:49" customFormat="1" hidden="1" x14ac:dyDescent="0.3">
      <c r="A476" s="190"/>
      <c r="B476" s="22"/>
      <c r="C476" s="7"/>
      <c r="D476" s="29"/>
      <c r="E476" s="52"/>
      <c r="F476" s="29"/>
      <c r="G476" s="29"/>
      <c r="H476" s="29"/>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7"/>
    </row>
    <row r="477" spans="1:49" customFormat="1" hidden="1" x14ac:dyDescent="0.3">
      <c r="A477" s="190"/>
      <c r="B477" s="22"/>
      <c r="C477" s="7"/>
      <c r="D477" s="29"/>
      <c r="E477" s="52"/>
      <c r="F477" s="29"/>
      <c r="G477" s="29"/>
      <c r="H477" s="29"/>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7"/>
    </row>
    <row r="478" spans="1:49" customFormat="1" hidden="1" x14ac:dyDescent="0.3">
      <c r="A478" s="190"/>
      <c r="B478" s="22"/>
      <c r="C478" s="7"/>
      <c r="D478" s="29"/>
      <c r="E478" s="52"/>
      <c r="F478" s="29"/>
      <c r="G478" s="29"/>
      <c r="H478" s="29"/>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7"/>
    </row>
    <row r="479" spans="1:49" customFormat="1" hidden="1" x14ac:dyDescent="0.3">
      <c r="A479" s="190"/>
      <c r="B479" s="22"/>
      <c r="C479" s="7"/>
      <c r="D479" s="29"/>
      <c r="E479" s="52"/>
      <c r="F479" s="29"/>
      <c r="G479" s="29"/>
      <c r="H479" s="29"/>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7"/>
    </row>
    <row r="480" spans="1:49" customFormat="1" hidden="1" x14ac:dyDescent="0.3">
      <c r="A480" s="190"/>
      <c r="B480" s="22"/>
      <c r="C480" s="7"/>
      <c r="D480" s="29"/>
      <c r="E480" s="52"/>
      <c r="F480" s="29"/>
      <c r="G480" s="29"/>
      <c r="H480" s="29"/>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7"/>
    </row>
    <row r="481" spans="1:49" customFormat="1" hidden="1" x14ac:dyDescent="0.3">
      <c r="A481" s="190"/>
      <c r="B481" s="22"/>
      <c r="C481" s="7"/>
      <c r="D481" s="29"/>
      <c r="E481" s="52"/>
      <c r="F481" s="29"/>
      <c r="G481" s="29"/>
      <c r="H481" s="29"/>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7"/>
    </row>
    <row r="482" spans="1:49" customFormat="1" hidden="1" x14ac:dyDescent="0.3">
      <c r="A482" s="190"/>
      <c r="B482" s="22"/>
      <c r="C482" s="7"/>
      <c r="D482" s="29"/>
      <c r="E482" s="52"/>
      <c r="F482" s="29"/>
      <c r="G482" s="29"/>
      <c r="H482" s="29"/>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7"/>
    </row>
    <row r="483" spans="1:49" customFormat="1" hidden="1" x14ac:dyDescent="0.3">
      <c r="A483" s="190"/>
      <c r="B483" s="22"/>
      <c r="C483" s="7"/>
      <c r="D483" s="29"/>
      <c r="E483" s="52"/>
      <c r="F483" s="29"/>
      <c r="G483" s="29"/>
      <c r="H483" s="29"/>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7"/>
    </row>
    <row r="484" spans="1:49" customFormat="1" hidden="1" x14ac:dyDescent="0.3">
      <c r="A484" s="190"/>
      <c r="B484" s="22"/>
      <c r="C484" s="7"/>
      <c r="D484" s="29"/>
      <c r="E484" s="52"/>
      <c r="F484" s="29"/>
      <c r="G484" s="29"/>
      <c r="H484" s="29"/>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7"/>
    </row>
    <row r="485" spans="1:49" customFormat="1" hidden="1" x14ac:dyDescent="0.3">
      <c r="A485" s="190"/>
      <c r="B485" s="22"/>
      <c r="C485" s="7"/>
      <c r="D485" s="29"/>
      <c r="E485" s="52"/>
      <c r="F485" s="29"/>
      <c r="G485" s="29"/>
      <c r="H485" s="29"/>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7"/>
    </row>
    <row r="486" spans="1:49" customFormat="1" hidden="1" x14ac:dyDescent="0.3">
      <c r="A486" s="190"/>
      <c r="B486" s="22"/>
      <c r="C486" s="7"/>
      <c r="D486" s="29"/>
      <c r="E486" s="52"/>
      <c r="F486" s="29"/>
      <c r="G486" s="29"/>
      <c r="H486" s="29"/>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7"/>
    </row>
    <row r="487" spans="1:49" customFormat="1" hidden="1" x14ac:dyDescent="0.3">
      <c r="A487" s="190"/>
      <c r="B487" s="22"/>
      <c r="C487" s="7"/>
      <c r="D487" s="29"/>
      <c r="E487" s="52"/>
      <c r="F487" s="29"/>
      <c r="G487" s="29"/>
      <c r="H487" s="29"/>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7"/>
    </row>
    <row r="488" spans="1:49" customFormat="1" hidden="1" x14ac:dyDescent="0.3">
      <c r="A488" s="190"/>
      <c r="B488" s="22"/>
      <c r="C488" s="7"/>
      <c r="D488" s="29"/>
      <c r="E488" s="52"/>
      <c r="F488" s="29"/>
      <c r="G488" s="29"/>
      <c r="H488" s="29"/>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7"/>
    </row>
    <row r="489" spans="1:49" customFormat="1" hidden="1" x14ac:dyDescent="0.3">
      <c r="A489" s="190"/>
      <c r="B489" s="22"/>
      <c r="C489" s="7"/>
      <c r="D489" s="29"/>
      <c r="E489" s="52"/>
      <c r="F489" s="29"/>
      <c r="G489" s="29"/>
      <c r="H489" s="29"/>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7"/>
    </row>
    <row r="490" spans="1:49" customFormat="1" hidden="1" x14ac:dyDescent="0.3">
      <c r="A490" s="190"/>
      <c r="B490" s="22"/>
      <c r="C490" s="7"/>
      <c r="D490" s="29"/>
      <c r="E490" s="52"/>
      <c r="F490" s="29"/>
      <c r="G490" s="29"/>
      <c r="H490" s="29"/>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7"/>
    </row>
    <row r="491" spans="1:49" customFormat="1" hidden="1" x14ac:dyDescent="0.3">
      <c r="A491" s="190"/>
      <c r="B491" s="22"/>
      <c r="C491" s="7"/>
      <c r="D491" s="29"/>
      <c r="E491" s="52"/>
      <c r="F491" s="29"/>
      <c r="G491" s="29"/>
      <c r="H491" s="29"/>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7"/>
    </row>
    <row r="492" spans="1:49" customFormat="1" hidden="1" x14ac:dyDescent="0.3">
      <c r="A492" s="190"/>
      <c r="B492" s="22"/>
      <c r="C492" s="7"/>
      <c r="D492" s="29"/>
      <c r="E492" s="52"/>
      <c r="F492" s="29"/>
      <c r="G492" s="29"/>
      <c r="H492" s="29"/>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7"/>
    </row>
    <row r="493" spans="1:49" customFormat="1" hidden="1" x14ac:dyDescent="0.3">
      <c r="A493" s="190"/>
      <c r="B493" s="22"/>
      <c r="C493" s="7"/>
      <c r="D493" s="29"/>
      <c r="E493" s="52"/>
      <c r="F493" s="29"/>
      <c r="G493" s="29"/>
      <c r="H493" s="29"/>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7"/>
    </row>
    <row r="494" spans="1:49" customFormat="1" hidden="1" x14ac:dyDescent="0.3">
      <c r="A494" s="190"/>
      <c r="B494" s="22"/>
      <c r="C494" s="7"/>
      <c r="D494" s="29"/>
      <c r="E494" s="52"/>
      <c r="F494" s="29"/>
      <c r="G494" s="29"/>
      <c r="H494" s="29"/>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7"/>
    </row>
    <row r="495" spans="1:49" customFormat="1" hidden="1" x14ac:dyDescent="0.3">
      <c r="A495" s="190"/>
      <c r="B495" s="22"/>
      <c r="C495" s="7"/>
      <c r="D495" s="29"/>
      <c r="E495" s="52"/>
      <c r="F495" s="29"/>
      <c r="G495" s="29"/>
      <c r="H495" s="29"/>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7"/>
    </row>
    <row r="496" spans="1:49" customFormat="1" hidden="1" x14ac:dyDescent="0.3">
      <c r="A496" s="190"/>
      <c r="B496" s="22"/>
      <c r="C496" s="7"/>
      <c r="D496" s="29"/>
      <c r="E496" s="52"/>
      <c r="F496" s="29"/>
      <c r="G496" s="29"/>
      <c r="H496" s="29"/>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7"/>
    </row>
    <row r="497" spans="1:49" customFormat="1" hidden="1" x14ac:dyDescent="0.3">
      <c r="A497" s="190"/>
      <c r="B497" s="22"/>
      <c r="C497" s="7"/>
      <c r="D497" s="29"/>
      <c r="E497" s="52"/>
      <c r="F497" s="29"/>
      <c r="G497" s="29"/>
      <c r="H497" s="29"/>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7"/>
    </row>
    <row r="498" spans="1:49" customFormat="1" hidden="1" x14ac:dyDescent="0.3">
      <c r="A498" s="190"/>
      <c r="B498" s="22"/>
      <c r="C498" s="7"/>
      <c r="D498" s="29"/>
      <c r="E498" s="52"/>
      <c r="F498" s="29"/>
      <c r="G498" s="29"/>
      <c r="H498" s="29"/>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7"/>
    </row>
    <row r="499" spans="1:49" customFormat="1" hidden="1" x14ac:dyDescent="0.3">
      <c r="A499" s="190"/>
      <c r="B499" s="22"/>
      <c r="C499" s="7"/>
      <c r="D499" s="29"/>
      <c r="E499" s="52"/>
      <c r="F499" s="29"/>
      <c r="G499" s="29"/>
      <c r="H499" s="29"/>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7"/>
    </row>
    <row r="500" spans="1:49" customFormat="1" hidden="1" x14ac:dyDescent="0.3">
      <c r="A500" s="190"/>
      <c r="B500" s="22"/>
      <c r="C500" s="7"/>
      <c r="D500" s="29"/>
      <c r="E500" s="52"/>
      <c r="F500" s="29"/>
      <c r="G500" s="29"/>
      <c r="H500" s="29"/>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7"/>
    </row>
    <row r="501" spans="1:49" customFormat="1" hidden="1" x14ac:dyDescent="0.3">
      <c r="A501" s="190"/>
      <c r="B501" s="22"/>
      <c r="C501" s="7"/>
      <c r="D501" s="29"/>
      <c r="E501" s="52"/>
      <c r="F501" s="29"/>
      <c r="G501" s="29"/>
      <c r="H501" s="29"/>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7"/>
    </row>
    <row r="502" spans="1:49" customFormat="1" hidden="1" x14ac:dyDescent="0.3">
      <c r="A502" s="190"/>
      <c r="B502" s="22"/>
      <c r="C502" s="7"/>
      <c r="D502" s="29"/>
      <c r="E502" s="52"/>
      <c r="F502" s="29"/>
      <c r="G502" s="29"/>
      <c r="H502" s="29"/>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7"/>
    </row>
    <row r="503" spans="1:49" customFormat="1" hidden="1" x14ac:dyDescent="0.3">
      <c r="A503" s="190"/>
      <c r="B503" s="22"/>
      <c r="C503" s="7"/>
      <c r="D503" s="29"/>
      <c r="E503" s="52"/>
      <c r="F503" s="29"/>
      <c r="G503" s="29"/>
      <c r="H503" s="29"/>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7"/>
    </row>
    <row r="504" spans="1:49" customFormat="1" hidden="1" x14ac:dyDescent="0.3">
      <c r="A504" s="190"/>
      <c r="B504" s="22"/>
      <c r="C504" s="7"/>
      <c r="D504" s="29"/>
      <c r="E504" s="52"/>
      <c r="F504" s="29"/>
      <c r="G504" s="29"/>
      <c r="H504" s="29"/>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7"/>
    </row>
    <row r="505" spans="1:49" customFormat="1" hidden="1" x14ac:dyDescent="0.3">
      <c r="A505" s="190"/>
      <c r="B505" s="22"/>
      <c r="C505" s="7"/>
      <c r="D505" s="29"/>
      <c r="E505" s="52"/>
      <c r="F505" s="29"/>
      <c r="G505" s="29"/>
      <c r="H505" s="29"/>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7"/>
    </row>
    <row r="506" spans="1:49" customFormat="1" hidden="1" x14ac:dyDescent="0.3">
      <c r="A506" s="190"/>
      <c r="B506" s="22"/>
      <c r="C506" s="7"/>
      <c r="D506" s="29"/>
      <c r="E506" s="52"/>
      <c r="F506" s="29"/>
      <c r="G506" s="29"/>
      <c r="H506" s="29"/>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7"/>
    </row>
    <row r="507" spans="1:49" customFormat="1" hidden="1" x14ac:dyDescent="0.3">
      <c r="A507" s="190"/>
      <c r="B507" s="22"/>
      <c r="C507" s="7"/>
      <c r="D507" s="29"/>
      <c r="E507" s="52"/>
      <c r="F507" s="29"/>
      <c r="G507" s="29"/>
      <c r="H507" s="29"/>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7"/>
    </row>
    <row r="508" spans="1:49" customFormat="1" hidden="1" x14ac:dyDescent="0.3">
      <c r="A508" s="190"/>
      <c r="B508" s="22"/>
      <c r="C508" s="7"/>
      <c r="D508" s="29"/>
      <c r="E508" s="52"/>
      <c r="F508" s="29"/>
      <c r="G508" s="29"/>
      <c r="H508" s="29"/>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7"/>
    </row>
    <row r="509" spans="1:49" customFormat="1" hidden="1" x14ac:dyDescent="0.3">
      <c r="A509" s="190"/>
      <c r="B509" s="22"/>
      <c r="C509" s="7"/>
      <c r="D509" s="29"/>
      <c r="E509" s="52"/>
      <c r="F509" s="29"/>
      <c r="G509" s="29"/>
      <c r="H509" s="29"/>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7"/>
    </row>
    <row r="510" spans="1:49" customFormat="1" hidden="1" x14ac:dyDescent="0.3">
      <c r="A510" s="190"/>
      <c r="B510" s="22"/>
      <c r="C510" s="7"/>
      <c r="D510" s="29"/>
      <c r="E510" s="52"/>
      <c r="F510" s="29"/>
      <c r="G510" s="29"/>
      <c r="H510" s="29"/>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7"/>
    </row>
    <row r="511" spans="1:49" customFormat="1" hidden="1" x14ac:dyDescent="0.3">
      <c r="A511" s="190"/>
      <c r="B511" s="22"/>
      <c r="C511" s="7"/>
      <c r="D511" s="29"/>
      <c r="E511" s="52"/>
      <c r="F511" s="29"/>
      <c r="G511" s="29"/>
      <c r="H511" s="29"/>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7"/>
    </row>
    <row r="512" spans="1:49" customFormat="1" hidden="1" x14ac:dyDescent="0.3">
      <c r="A512" s="190"/>
      <c r="B512" s="22"/>
      <c r="C512" s="7"/>
      <c r="D512" s="29"/>
      <c r="E512" s="52"/>
      <c r="F512" s="29"/>
      <c r="G512" s="29"/>
      <c r="H512" s="29"/>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7"/>
    </row>
    <row r="513" spans="1:49" customFormat="1" hidden="1" x14ac:dyDescent="0.3">
      <c r="A513" s="190"/>
      <c r="B513" s="22"/>
      <c r="C513" s="7"/>
      <c r="D513" s="29"/>
      <c r="E513" s="52"/>
      <c r="F513" s="29"/>
      <c r="G513" s="29"/>
      <c r="H513" s="29"/>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7"/>
    </row>
    <row r="514" spans="1:49" customFormat="1" hidden="1" x14ac:dyDescent="0.3">
      <c r="A514" s="190"/>
      <c r="B514" s="22"/>
      <c r="C514" s="7"/>
      <c r="D514" s="29"/>
      <c r="E514" s="52"/>
      <c r="F514" s="29"/>
      <c r="G514" s="29"/>
      <c r="H514" s="29"/>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7"/>
    </row>
    <row r="515" spans="1:49" customFormat="1" hidden="1" x14ac:dyDescent="0.3">
      <c r="A515" s="190"/>
      <c r="B515" s="22"/>
      <c r="C515" s="7"/>
      <c r="D515" s="29"/>
      <c r="E515" s="52"/>
      <c r="F515" s="29"/>
      <c r="G515" s="29"/>
      <c r="H515" s="29"/>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7"/>
    </row>
    <row r="516" spans="1:49" customFormat="1" hidden="1" x14ac:dyDescent="0.3">
      <c r="A516" s="190"/>
      <c r="B516" s="22"/>
      <c r="C516" s="7"/>
      <c r="D516" s="29"/>
      <c r="E516" s="52"/>
      <c r="F516" s="29"/>
      <c r="G516" s="29"/>
      <c r="H516" s="29"/>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7"/>
    </row>
    <row r="517" spans="1:49" customFormat="1" hidden="1" x14ac:dyDescent="0.3">
      <c r="A517" s="190"/>
      <c r="B517" s="22"/>
      <c r="C517" s="7"/>
      <c r="D517" s="29"/>
      <c r="E517" s="52"/>
      <c r="F517" s="29"/>
      <c r="G517" s="29"/>
      <c r="H517" s="29"/>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7"/>
    </row>
    <row r="518" spans="1:49" customFormat="1" hidden="1" x14ac:dyDescent="0.3">
      <c r="A518" s="190"/>
      <c r="B518" s="22"/>
      <c r="C518" s="7"/>
      <c r="D518" s="29"/>
      <c r="E518" s="52"/>
      <c r="F518" s="29"/>
      <c r="G518" s="29"/>
      <c r="H518" s="29"/>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7"/>
    </row>
    <row r="519" spans="1:49" customFormat="1" hidden="1" x14ac:dyDescent="0.3">
      <c r="A519" s="190"/>
      <c r="B519" s="22"/>
      <c r="C519" s="7"/>
      <c r="D519" s="29"/>
      <c r="E519" s="52"/>
      <c r="F519" s="29"/>
      <c r="G519" s="29"/>
      <c r="H519" s="29"/>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7"/>
    </row>
    <row r="520" spans="1:49" customFormat="1" hidden="1" x14ac:dyDescent="0.3">
      <c r="A520" s="190"/>
      <c r="B520" s="22"/>
      <c r="C520" s="7"/>
      <c r="D520" s="29"/>
      <c r="E520" s="52"/>
      <c r="F520" s="29"/>
      <c r="G520" s="29"/>
      <c r="H520" s="29"/>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7"/>
    </row>
    <row r="521" spans="1:49" customFormat="1" hidden="1" x14ac:dyDescent="0.3">
      <c r="A521" s="190"/>
      <c r="B521" s="22"/>
      <c r="C521" s="7"/>
      <c r="D521" s="29"/>
      <c r="E521" s="52"/>
      <c r="F521" s="29"/>
      <c r="G521" s="29"/>
      <c r="H521" s="29"/>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7"/>
    </row>
    <row r="522" spans="1:49" customFormat="1" hidden="1" x14ac:dyDescent="0.3">
      <c r="A522" s="190"/>
      <c r="B522" s="22"/>
      <c r="C522" s="7"/>
      <c r="D522" s="29"/>
      <c r="E522" s="52"/>
      <c r="F522" s="29"/>
      <c r="G522" s="29"/>
      <c r="H522" s="29"/>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7"/>
    </row>
    <row r="523" spans="1:49" customFormat="1" hidden="1" x14ac:dyDescent="0.3">
      <c r="A523" s="190"/>
      <c r="B523" s="22"/>
      <c r="C523" s="7"/>
      <c r="D523" s="29"/>
      <c r="E523" s="52"/>
      <c r="F523" s="29"/>
      <c r="G523" s="29"/>
      <c r="H523" s="29"/>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7"/>
    </row>
    <row r="524" spans="1:49" customFormat="1" hidden="1" x14ac:dyDescent="0.3">
      <c r="A524" s="190"/>
      <c r="B524" s="22"/>
      <c r="C524" s="7"/>
      <c r="D524" s="29"/>
      <c r="E524" s="52"/>
      <c r="F524" s="29"/>
      <c r="G524" s="29"/>
      <c r="H524" s="29"/>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7"/>
    </row>
    <row r="525" spans="1:49" customFormat="1" hidden="1" x14ac:dyDescent="0.3">
      <c r="A525" s="190"/>
      <c r="B525" s="22"/>
      <c r="C525" s="7"/>
      <c r="D525" s="29"/>
      <c r="E525" s="52"/>
      <c r="F525" s="29"/>
      <c r="G525" s="29"/>
      <c r="H525" s="29"/>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7"/>
    </row>
    <row r="526" spans="1:49" customFormat="1" hidden="1" x14ac:dyDescent="0.3">
      <c r="A526" s="190"/>
      <c r="B526" s="22"/>
      <c r="C526" s="7"/>
      <c r="D526" s="29"/>
      <c r="E526" s="52"/>
      <c r="F526" s="29"/>
      <c r="G526" s="29"/>
      <c r="H526" s="29"/>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7"/>
    </row>
    <row r="527" spans="1:49" customFormat="1" hidden="1" x14ac:dyDescent="0.3">
      <c r="A527" s="190"/>
      <c r="B527" s="22"/>
      <c r="C527" s="7"/>
      <c r="D527" s="29"/>
      <c r="E527" s="52"/>
      <c r="F527" s="29"/>
      <c r="G527" s="29"/>
      <c r="H527" s="29"/>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7"/>
    </row>
    <row r="528" spans="1:49" customFormat="1" hidden="1" x14ac:dyDescent="0.3">
      <c r="A528" s="190"/>
      <c r="B528" s="22"/>
      <c r="C528" s="7"/>
      <c r="D528" s="29"/>
      <c r="E528" s="52"/>
      <c r="F528" s="29"/>
      <c r="G528" s="29"/>
      <c r="H528" s="29"/>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7"/>
    </row>
    <row r="529" spans="1:49" customFormat="1" hidden="1" x14ac:dyDescent="0.3">
      <c r="A529" s="190"/>
      <c r="B529" s="22"/>
      <c r="C529" s="7"/>
      <c r="D529" s="29"/>
      <c r="E529" s="52"/>
      <c r="F529" s="29"/>
      <c r="G529" s="29"/>
      <c r="H529" s="29"/>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7"/>
    </row>
    <row r="530" spans="1:49" customFormat="1" hidden="1" x14ac:dyDescent="0.3">
      <c r="A530" s="190"/>
      <c r="B530" s="22"/>
      <c r="C530" s="7"/>
      <c r="D530" s="29"/>
      <c r="E530" s="52"/>
      <c r="F530" s="29"/>
      <c r="G530" s="29"/>
      <c r="H530" s="29"/>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7"/>
    </row>
    <row r="531" spans="1:49" customFormat="1" hidden="1" x14ac:dyDescent="0.3">
      <c r="A531" s="190"/>
      <c r="B531" s="22"/>
      <c r="C531" s="7"/>
      <c r="D531" s="29"/>
      <c r="E531" s="52"/>
      <c r="F531" s="29"/>
      <c r="G531" s="29"/>
      <c r="H531" s="29"/>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7"/>
    </row>
    <row r="532" spans="1:49" customFormat="1" hidden="1" x14ac:dyDescent="0.3">
      <c r="A532" s="190"/>
      <c r="B532" s="22"/>
      <c r="C532" s="7"/>
      <c r="D532" s="29"/>
      <c r="E532" s="52"/>
      <c r="F532" s="29"/>
      <c r="G532" s="29"/>
      <c r="H532" s="29"/>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7"/>
    </row>
    <row r="533" spans="1:49" customFormat="1" hidden="1" x14ac:dyDescent="0.3">
      <c r="A533" s="190"/>
      <c r="B533" s="22"/>
      <c r="C533" s="7"/>
      <c r="D533" s="29"/>
      <c r="E533" s="52"/>
      <c r="F533" s="29"/>
      <c r="G533" s="29"/>
      <c r="H533" s="29"/>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7"/>
    </row>
    <row r="534" spans="1:49" customFormat="1" hidden="1" x14ac:dyDescent="0.3">
      <c r="A534" s="190"/>
      <c r="B534" s="22"/>
      <c r="C534" s="7"/>
      <c r="D534" s="29"/>
      <c r="E534" s="52"/>
      <c r="F534" s="29"/>
      <c r="G534" s="29"/>
      <c r="H534" s="29"/>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7"/>
    </row>
    <row r="535" spans="1:49" customFormat="1" hidden="1" x14ac:dyDescent="0.3">
      <c r="A535" s="190"/>
      <c r="B535" s="22"/>
      <c r="C535" s="7"/>
      <c r="D535" s="29"/>
      <c r="E535" s="52"/>
      <c r="F535" s="29"/>
      <c r="G535" s="29"/>
      <c r="H535" s="29"/>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7"/>
    </row>
    <row r="536" spans="1:49" customFormat="1" hidden="1" x14ac:dyDescent="0.3">
      <c r="A536" s="190"/>
      <c r="B536" s="22"/>
      <c r="C536" s="7"/>
      <c r="D536" s="29"/>
      <c r="E536" s="52"/>
      <c r="F536" s="29"/>
      <c r="G536" s="29"/>
      <c r="H536" s="29"/>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7"/>
    </row>
    <row r="537" spans="1:49" customFormat="1" hidden="1" x14ac:dyDescent="0.3">
      <c r="A537" s="190"/>
      <c r="B537" s="22"/>
      <c r="C537" s="7"/>
      <c r="D537" s="29"/>
      <c r="E537" s="52"/>
      <c r="F537" s="29"/>
      <c r="G537" s="29"/>
      <c r="H537" s="29"/>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7"/>
    </row>
    <row r="538" spans="1:49" customFormat="1" hidden="1" x14ac:dyDescent="0.3">
      <c r="A538" s="190"/>
      <c r="B538" s="22"/>
      <c r="C538" s="7"/>
      <c r="D538" s="29"/>
      <c r="E538" s="52"/>
      <c r="F538" s="29"/>
      <c r="G538" s="29"/>
      <c r="H538" s="29"/>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7"/>
    </row>
    <row r="539" spans="1:49" customFormat="1" hidden="1" x14ac:dyDescent="0.3">
      <c r="A539" s="190"/>
      <c r="B539" s="22"/>
      <c r="C539" s="7"/>
      <c r="D539" s="29"/>
      <c r="E539" s="52"/>
      <c r="F539" s="29"/>
      <c r="G539" s="29"/>
      <c r="H539" s="29"/>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7"/>
    </row>
    <row r="540" spans="1:49" customFormat="1" hidden="1" x14ac:dyDescent="0.3">
      <c r="A540" s="190"/>
      <c r="B540" s="22"/>
      <c r="C540" s="7"/>
      <c r="D540" s="29"/>
      <c r="E540" s="52"/>
      <c r="F540" s="29"/>
      <c r="G540" s="29"/>
      <c r="H540" s="29"/>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7"/>
    </row>
    <row r="541" spans="1:49" customFormat="1" hidden="1" x14ac:dyDescent="0.3">
      <c r="A541" s="190"/>
      <c r="B541" s="22"/>
      <c r="C541" s="7"/>
      <c r="D541" s="29"/>
      <c r="E541" s="52"/>
      <c r="F541" s="29"/>
      <c r="G541" s="29"/>
      <c r="H541" s="29"/>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7"/>
    </row>
    <row r="542" spans="1:49" customFormat="1" hidden="1" x14ac:dyDescent="0.3">
      <c r="A542" s="190"/>
      <c r="B542" s="22"/>
      <c r="C542" s="7"/>
      <c r="D542" s="29"/>
      <c r="E542" s="52"/>
      <c r="F542" s="29"/>
      <c r="G542" s="29"/>
      <c r="H542" s="29"/>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7"/>
    </row>
    <row r="543" spans="1:49" customFormat="1" hidden="1" x14ac:dyDescent="0.3">
      <c r="A543" s="190"/>
      <c r="B543" s="22"/>
      <c r="C543" s="7"/>
      <c r="D543" s="29"/>
      <c r="E543" s="52"/>
      <c r="F543" s="29"/>
      <c r="G543" s="29"/>
      <c r="H543" s="29"/>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7"/>
    </row>
    <row r="544" spans="1:49" customFormat="1" hidden="1" x14ac:dyDescent="0.3">
      <c r="A544" s="190"/>
      <c r="B544" s="22"/>
      <c r="C544" s="7"/>
      <c r="D544" s="29"/>
      <c r="E544" s="52"/>
      <c r="F544" s="29"/>
      <c r="G544" s="29"/>
      <c r="H544" s="29"/>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7"/>
    </row>
    <row r="545" spans="1:49" customFormat="1" hidden="1" x14ac:dyDescent="0.3">
      <c r="A545" s="190"/>
      <c r="B545" s="22"/>
      <c r="C545" s="7"/>
      <c r="D545" s="29"/>
      <c r="E545" s="52"/>
      <c r="F545" s="29"/>
      <c r="G545" s="29"/>
      <c r="H545" s="29"/>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7"/>
    </row>
    <row r="546" spans="1:49" customFormat="1" hidden="1" x14ac:dyDescent="0.3">
      <c r="A546" s="190"/>
      <c r="B546" s="22"/>
      <c r="C546" s="7"/>
      <c r="D546" s="29"/>
      <c r="E546" s="52"/>
      <c r="F546" s="29"/>
      <c r="G546" s="29"/>
      <c r="H546" s="29"/>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7"/>
    </row>
    <row r="547" spans="1:49" customFormat="1" hidden="1" x14ac:dyDescent="0.3">
      <c r="A547" s="190"/>
      <c r="B547" s="22"/>
      <c r="C547" s="7"/>
      <c r="D547" s="29"/>
      <c r="E547" s="52"/>
      <c r="F547" s="29"/>
      <c r="G547" s="29"/>
      <c r="H547" s="29"/>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7"/>
    </row>
    <row r="548" spans="1:49" customFormat="1" hidden="1" x14ac:dyDescent="0.3">
      <c r="A548" s="190"/>
      <c r="B548" s="22"/>
      <c r="C548" s="7"/>
      <c r="D548" s="29"/>
      <c r="E548" s="52"/>
      <c r="F548" s="29"/>
      <c r="G548" s="29"/>
      <c r="H548" s="29"/>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7"/>
    </row>
    <row r="549" spans="1:49" customFormat="1" hidden="1" x14ac:dyDescent="0.3">
      <c r="A549" s="190"/>
      <c r="B549" s="22"/>
      <c r="C549" s="7"/>
      <c r="D549" s="29"/>
      <c r="E549" s="52"/>
      <c r="F549" s="29"/>
      <c r="G549" s="29"/>
      <c r="H549" s="29"/>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7"/>
    </row>
    <row r="550" spans="1:49" customFormat="1" hidden="1" x14ac:dyDescent="0.3">
      <c r="A550" s="190"/>
      <c r="B550" s="22"/>
      <c r="C550" s="7"/>
      <c r="D550" s="29"/>
      <c r="E550" s="52"/>
      <c r="F550" s="29"/>
      <c r="G550" s="29"/>
      <c r="H550" s="29"/>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7"/>
    </row>
    <row r="551" spans="1:49" customFormat="1" hidden="1" x14ac:dyDescent="0.3">
      <c r="A551" s="190"/>
      <c r="B551" s="22"/>
      <c r="C551" s="7"/>
      <c r="D551" s="29"/>
      <c r="E551" s="52"/>
      <c r="F551" s="29"/>
      <c r="G551" s="29"/>
      <c r="H551" s="29"/>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7"/>
    </row>
    <row r="552" spans="1:49" customFormat="1" hidden="1" x14ac:dyDescent="0.3">
      <c r="A552" s="190"/>
      <c r="B552" s="22"/>
      <c r="C552" s="7"/>
      <c r="D552" s="29"/>
      <c r="E552" s="52"/>
      <c r="F552" s="29"/>
      <c r="G552" s="29"/>
      <c r="H552" s="29"/>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7"/>
    </row>
    <row r="553" spans="1:49" customFormat="1" hidden="1" x14ac:dyDescent="0.3">
      <c r="A553" s="190"/>
      <c r="B553" s="22"/>
      <c r="C553" s="7"/>
      <c r="D553" s="29"/>
      <c r="E553" s="52"/>
      <c r="F553" s="29"/>
      <c r="G553" s="29"/>
      <c r="H553" s="29"/>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7"/>
    </row>
    <row r="554" spans="1:49" customFormat="1" hidden="1" x14ac:dyDescent="0.3">
      <c r="A554" s="190"/>
      <c r="B554" s="22"/>
      <c r="C554" s="7"/>
      <c r="D554" s="29"/>
      <c r="E554" s="52"/>
      <c r="F554" s="29"/>
      <c r="G554" s="29"/>
      <c r="H554" s="29"/>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7"/>
    </row>
    <row r="555" spans="1:49" customFormat="1" hidden="1" x14ac:dyDescent="0.3">
      <c r="A555" s="190"/>
      <c r="B555" s="22"/>
      <c r="C555" s="7"/>
      <c r="D555" s="29"/>
      <c r="E555" s="52"/>
      <c r="F555" s="29"/>
      <c r="G555" s="29"/>
      <c r="H555" s="29"/>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7"/>
    </row>
    <row r="556" spans="1:49" customFormat="1" hidden="1" x14ac:dyDescent="0.3">
      <c r="A556" s="190"/>
      <c r="B556" s="22"/>
      <c r="C556" s="7"/>
      <c r="D556" s="29"/>
      <c r="E556" s="52"/>
      <c r="F556" s="29"/>
      <c r="G556" s="29"/>
      <c r="H556" s="29"/>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7"/>
    </row>
    <row r="557" spans="1:49" customFormat="1" hidden="1" x14ac:dyDescent="0.3">
      <c r="A557" s="190"/>
      <c r="B557" s="22"/>
      <c r="C557" s="7"/>
      <c r="D557" s="29"/>
      <c r="E557" s="52"/>
      <c r="F557" s="29"/>
      <c r="G557" s="29"/>
      <c r="H557" s="29"/>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7"/>
    </row>
    <row r="558" spans="1:49" customFormat="1" hidden="1" x14ac:dyDescent="0.3">
      <c r="A558" s="190"/>
      <c r="B558" s="22"/>
      <c r="C558" s="7"/>
      <c r="D558" s="29"/>
      <c r="E558" s="52"/>
      <c r="F558" s="29"/>
      <c r="G558" s="29"/>
      <c r="H558" s="29"/>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7"/>
    </row>
    <row r="559" spans="1:49" customFormat="1" hidden="1" x14ac:dyDescent="0.3">
      <c r="A559" s="190"/>
      <c r="B559" s="22"/>
      <c r="C559" s="7"/>
      <c r="D559" s="29"/>
      <c r="E559" s="52"/>
      <c r="F559" s="29"/>
      <c r="G559" s="29"/>
      <c r="H559" s="29"/>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7"/>
    </row>
    <row r="560" spans="1:49" customFormat="1" hidden="1" x14ac:dyDescent="0.3">
      <c r="A560" s="190"/>
      <c r="B560" s="22"/>
      <c r="C560" s="7"/>
      <c r="D560" s="29"/>
      <c r="E560" s="52"/>
      <c r="F560" s="29"/>
      <c r="G560" s="29"/>
      <c r="H560" s="29"/>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7"/>
    </row>
    <row r="561" spans="1:49" customFormat="1" hidden="1" x14ac:dyDescent="0.3">
      <c r="A561" s="190"/>
      <c r="B561" s="22"/>
      <c r="C561" s="7"/>
      <c r="D561" s="29"/>
      <c r="E561" s="52"/>
      <c r="F561" s="29"/>
      <c r="G561" s="29"/>
      <c r="H561" s="29"/>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7"/>
    </row>
    <row r="562" spans="1:49" customFormat="1" hidden="1" x14ac:dyDescent="0.3">
      <c r="A562" s="190"/>
      <c r="B562" s="22"/>
      <c r="C562" s="7"/>
      <c r="D562" s="29"/>
      <c r="E562" s="52"/>
      <c r="F562" s="29"/>
      <c r="G562" s="29"/>
      <c r="H562" s="29"/>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7"/>
    </row>
    <row r="563" spans="1:49" customFormat="1" hidden="1" x14ac:dyDescent="0.3">
      <c r="A563" s="190"/>
      <c r="B563" s="22"/>
      <c r="C563" s="7"/>
      <c r="D563" s="29"/>
      <c r="E563" s="52"/>
      <c r="F563" s="29"/>
      <c r="G563" s="29"/>
      <c r="H563" s="29"/>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7"/>
    </row>
    <row r="564" spans="1:49" customFormat="1" hidden="1" x14ac:dyDescent="0.3">
      <c r="A564" s="190"/>
      <c r="B564" s="22"/>
      <c r="C564" s="7"/>
      <c r="D564" s="29"/>
      <c r="E564" s="52"/>
      <c r="F564" s="29"/>
      <c r="G564" s="29"/>
      <c r="H564" s="29"/>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7"/>
    </row>
    <row r="565" spans="1:49" customFormat="1" hidden="1" x14ac:dyDescent="0.3">
      <c r="A565" s="190"/>
      <c r="B565" s="22"/>
      <c r="C565" s="7"/>
      <c r="D565" s="29"/>
      <c r="E565" s="52"/>
      <c r="F565" s="29"/>
      <c r="G565" s="29"/>
      <c r="H565" s="29"/>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7"/>
    </row>
    <row r="566" spans="1:49" customFormat="1" hidden="1" x14ac:dyDescent="0.3">
      <c r="A566" s="190"/>
      <c r="B566" s="22"/>
      <c r="C566" s="7"/>
      <c r="D566" s="29"/>
      <c r="E566" s="52"/>
      <c r="F566" s="29"/>
      <c r="G566" s="29"/>
      <c r="H566" s="29"/>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7"/>
    </row>
    <row r="567" spans="1:49" customFormat="1" hidden="1" x14ac:dyDescent="0.3">
      <c r="A567" s="190"/>
      <c r="B567" s="22"/>
      <c r="C567" s="7"/>
      <c r="D567" s="29"/>
      <c r="E567" s="52"/>
      <c r="F567" s="29"/>
      <c r="G567" s="29"/>
      <c r="H567" s="29"/>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7"/>
    </row>
    <row r="568" spans="1:49" customFormat="1" hidden="1" x14ac:dyDescent="0.3">
      <c r="A568" s="190"/>
      <c r="B568" s="22"/>
      <c r="C568" s="7"/>
      <c r="D568" s="29"/>
      <c r="E568" s="52"/>
      <c r="F568" s="29"/>
      <c r="G568" s="29"/>
      <c r="H568" s="29"/>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7"/>
    </row>
    <row r="569" spans="1:49" customFormat="1" hidden="1" x14ac:dyDescent="0.3">
      <c r="A569" s="190"/>
      <c r="B569" s="22"/>
      <c r="C569" s="7"/>
      <c r="D569" s="29"/>
      <c r="E569" s="52"/>
      <c r="F569" s="29"/>
      <c r="G569" s="29"/>
      <c r="H569" s="29"/>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7"/>
    </row>
    <row r="570" spans="1:49" customFormat="1" hidden="1" x14ac:dyDescent="0.3">
      <c r="A570" s="190"/>
      <c r="B570" s="22"/>
      <c r="C570" s="7"/>
      <c r="D570" s="29"/>
      <c r="E570" s="52"/>
      <c r="F570" s="29"/>
      <c r="G570" s="29"/>
      <c r="H570" s="29"/>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7"/>
    </row>
    <row r="571" spans="1:49" customFormat="1" hidden="1" x14ac:dyDescent="0.3">
      <c r="A571" s="190"/>
      <c r="B571" s="22"/>
      <c r="C571" s="7"/>
      <c r="D571" s="29"/>
      <c r="E571" s="52"/>
      <c r="F571" s="29"/>
      <c r="G571" s="29"/>
      <c r="H571" s="29"/>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7"/>
    </row>
    <row r="572" spans="1:49" customFormat="1" hidden="1" x14ac:dyDescent="0.3">
      <c r="A572" s="190"/>
      <c r="B572" s="22"/>
      <c r="C572" s="7"/>
      <c r="D572" s="29"/>
      <c r="E572" s="52"/>
      <c r="F572" s="29"/>
      <c r="G572" s="29"/>
      <c r="H572" s="29"/>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7"/>
    </row>
    <row r="573" spans="1:49" customFormat="1" hidden="1" x14ac:dyDescent="0.3">
      <c r="A573" s="190"/>
      <c r="B573" s="22"/>
      <c r="C573" s="7"/>
      <c r="D573" s="29"/>
      <c r="E573" s="52"/>
      <c r="F573" s="29"/>
      <c r="G573" s="29"/>
      <c r="H573" s="29"/>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7"/>
    </row>
    <row r="574" spans="1:49" customFormat="1" hidden="1" x14ac:dyDescent="0.3">
      <c r="A574" s="190"/>
      <c r="B574" s="22"/>
      <c r="C574" s="7"/>
      <c r="D574" s="29"/>
      <c r="E574" s="52"/>
      <c r="F574" s="29"/>
      <c r="G574" s="29"/>
      <c r="H574" s="29"/>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7"/>
    </row>
    <row r="575" spans="1:49" customFormat="1" hidden="1" x14ac:dyDescent="0.3">
      <c r="A575" s="190"/>
      <c r="B575" s="22"/>
      <c r="C575" s="7"/>
      <c r="D575" s="29"/>
      <c r="E575" s="52"/>
      <c r="F575" s="29"/>
      <c r="G575" s="29"/>
      <c r="H575" s="29"/>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7"/>
    </row>
    <row r="576" spans="1:49" customFormat="1" hidden="1" x14ac:dyDescent="0.3">
      <c r="A576" s="190"/>
      <c r="B576" s="22"/>
      <c r="C576" s="7"/>
      <c r="D576" s="29"/>
      <c r="E576" s="52"/>
      <c r="F576" s="29"/>
      <c r="G576" s="29"/>
      <c r="H576" s="29"/>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7"/>
    </row>
    <row r="577" spans="1:49" customFormat="1" hidden="1" x14ac:dyDescent="0.3">
      <c r="A577" s="190"/>
      <c r="B577" s="22"/>
      <c r="C577" s="7"/>
      <c r="D577" s="29"/>
      <c r="E577" s="52"/>
      <c r="F577" s="29"/>
      <c r="G577" s="29"/>
      <c r="H577" s="29"/>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7"/>
    </row>
    <row r="578" spans="1:49" customFormat="1" hidden="1" x14ac:dyDescent="0.3">
      <c r="A578" s="190"/>
      <c r="B578" s="22"/>
      <c r="C578" s="7"/>
      <c r="D578" s="29"/>
      <c r="E578" s="52"/>
      <c r="F578" s="29"/>
      <c r="G578" s="29"/>
      <c r="H578" s="29"/>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7"/>
    </row>
    <row r="579" spans="1:49" customFormat="1" hidden="1" x14ac:dyDescent="0.3">
      <c r="A579" s="190"/>
      <c r="B579" s="22"/>
      <c r="C579" s="7"/>
      <c r="D579" s="29"/>
      <c r="E579" s="52"/>
      <c r="F579" s="29"/>
      <c r="G579" s="29"/>
      <c r="H579" s="29"/>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7"/>
    </row>
    <row r="580" spans="1:49" customFormat="1" hidden="1" x14ac:dyDescent="0.3">
      <c r="A580" s="190"/>
      <c r="B580" s="22"/>
      <c r="C580" s="7"/>
      <c r="D580" s="29"/>
      <c r="E580" s="52"/>
      <c r="F580" s="29"/>
      <c r="G580" s="29"/>
      <c r="H580" s="29"/>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7"/>
    </row>
    <row r="581" spans="1:49" customFormat="1" hidden="1" x14ac:dyDescent="0.3">
      <c r="A581" s="190"/>
      <c r="B581" s="22"/>
      <c r="C581" s="7"/>
      <c r="D581" s="29"/>
      <c r="E581" s="52"/>
      <c r="F581" s="29"/>
      <c r="G581" s="29"/>
      <c r="H581" s="29"/>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7"/>
    </row>
    <row r="582" spans="1:49" customFormat="1" hidden="1" x14ac:dyDescent="0.3">
      <c r="A582" s="190"/>
      <c r="B582" s="22"/>
      <c r="C582" s="7"/>
      <c r="D582" s="29"/>
      <c r="E582" s="52"/>
      <c r="F582" s="29"/>
      <c r="G582" s="29"/>
      <c r="H582" s="29"/>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7"/>
    </row>
    <row r="583" spans="1:49" customFormat="1" hidden="1" x14ac:dyDescent="0.3">
      <c r="A583" s="190"/>
      <c r="B583" s="22"/>
      <c r="C583" s="7"/>
      <c r="D583" s="29"/>
      <c r="E583" s="52"/>
      <c r="F583" s="29"/>
      <c r="G583" s="29"/>
      <c r="H583" s="29"/>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7"/>
    </row>
    <row r="584" spans="1:49" customFormat="1" hidden="1" x14ac:dyDescent="0.3">
      <c r="A584" s="190"/>
      <c r="B584" s="22"/>
      <c r="C584" s="7"/>
      <c r="D584" s="29"/>
      <c r="E584" s="52"/>
      <c r="F584" s="29"/>
      <c r="G584" s="29"/>
      <c r="H584" s="29"/>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7"/>
    </row>
    <row r="585" spans="1:49" customFormat="1" hidden="1" x14ac:dyDescent="0.3">
      <c r="A585" s="190"/>
      <c r="B585" s="22"/>
      <c r="C585" s="7"/>
      <c r="D585" s="29"/>
      <c r="E585" s="52"/>
      <c r="F585" s="29"/>
      <c r="G585" s="29"/>
      <c r="H585" s="29"/>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7"/>
    </row>
    <row r="586" spans="1:49" customFormat="1" hidden="1" x14ac:dyDescent="0.3">
      <c r="A586" s="190"/>
      <c r="B586" s="22"/>
      <c r="C586" s="7"/>
      <c r="D586" s="29"/>
      <c r="E586" s="52"/>
      <c r="F586" s="29"/>
      <c r="G586" s="29"/>
      <c r="H586" s="29"/>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7"/>
    </row>
    <row r="587" spans="1:49" customFormat="1" hidden="1" x14ac:dyDescent="0.3">
      <c r="A587" s="190"/>
      <c r="B587" s="22"/>
      <c r="C587" s="7"/>
      <c r="D587" s="29"/>
      <c r="E587" s="52"/>
      <c r="F587" s="29"/>
      <c r="G587" s="29"/>
      <c r="H587" s="29"/>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7"/>
    </row>
    <row r="588" spans="1:49" customFormat="1" hidden="1" x14ac:dyDescent="0.3">
      <c r="A588" s="190"/>
      <c r="B588" s="22"/>
      <c r="C588" s="7"/>
      <c r="D588" s="29"/>
      <c r="E588" s="52"/>
      <c r="F588" s="29"/>
      <c r="G588" s="29"/>
      <c r="H588" s="29"/>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7"/>
    </row>
    <row r="589" spans="1:49" customFormat="1" hidden="1" x14ac:dyDescent="0.3">
      <c r="A589" s="190"/>
      <c r="B589" s="22"/>
      <c r="C589" s="7"/>
      <c r="D589" s="29"/>
      <c r="E589" s="52"/>
      <c r="F589" s="29"/>
      <c r="G589" s="29"/>
      <c r="H589" s="29"/>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7"/>
    </row>
    <row r="590" spans="1:49" customFormat="1" hidden="1" x14ac:dyDescent="0.3">
      <c r="A590" s="190"/>
      <c r="B590" s="22"/>
      <c r="C590" s="7"/>
      <c r="D590" s="29"/>
      <c r="E590" s="52"/>
      <c r="F590" s="29"/>
      <c r="G590" s="29"/>
      <c r="H590" s="29"/>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7"/>
    </row>
    <row r="591" spans="1:49" customFormat="1" hidden="1" x14ac:dyDescent="0.3">
      <c r="A591" s="190"/>
      <c r="B591" s="22"/>
      <c r="C591" s="7"/>
      <c r="D591" s="29"/>
      <c r="E591" s="52"/>
      <c r="F591" s="29"/>
      <c r="G591" s="29"/>
      <c r="H591" s="29"/>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7"/>
    </row>
    <row r="592" spans="1:49" customFormat="1" hidden="1" x14ac:dyDescent="0.3">
      <c r="A592" s="190"/>
      <c r="B592" s="22"/>
      <c r="C592" s="7"/>
      <c r="D592" s="29"/>
      <c r="E592" s="52"/>
      <c r="F592" s="29"/>
      <c r="G592" s="29"/>
      <c r="H592" s="29"/>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7"/>
    </row>
    <row r="593" spans="1:49" customFormat="1" hidden="1" x14ac:dyDescent="0.3">
      <c r="A593" s="190"/>
      <c r="B593" s="22"/>
      <c r="C593" s="7"/>
      <c r="D593" s="29"/>
      <c r="E593" s="52"/>
      <c r="F593" s="29"/>
      <c r="G593" s="29"/>
      <c r="H593" s="29"/>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7"/>
    </row>
    <row r="594" spans="1:49" customFormat="1" hidden="1" x14ac:dyDescent="0.3">
      <c r="A594" s="190"/>
      <c r="B594" s="22"/>
      <c r="C594" s="7"/>
      <c r="D594" s="29"/>
      <c r="E594" s="52"/>
      <c r="F594" s="29"/>
      <c r="G594" s="29"/>
      <c r="H594" s="29"/>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7"/>
    </row>
    <row r="595" spans="1:49" customFormat="1" hidden="1" x14ac:dyDescent="0.3">
      <c r="A595" s="190"/>
      <c r="B595" s="22"/>
      <c r="C595" s="7"/>
      <c r="D595" s="29"/>
      <c r="E595" s="52"/>
      <c r="F595" s="29"/>
      <c r="G595" s="29"/>
      <c r="H595" s="29"/>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7"/>
    </row>
    <row r="596" spans="1:49" customFormat="1" hidden="1" x14ac:dyDescent="0.3">
      <c r="A596" s="190"/>
      <c r="B596" s="22"/>
      <c r="C596" s="7"/>
      <c r="D596" s="29"/>
      <c r="E596" s="52"/>
      <c r="F596" s="29"/>
      <c r="G596" s="29"/>
      <c r="H596" s="29"/>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7"/>
    </row>
    <row r="597" spans="1:49" customFormat="1" hidden="1" x14ac:dyDescent="0.3">
      <c r="A597" s="190"/>
      <c r="B597" s="22"/>
      <c r="C597" s="7"/>
      <c r="D597" s="29"/>
      <c r="E597" s="52"/>
      <c r="F597" s="29"/>
      <c r="G597" s="29"/>
      <c r="H597" s="29"/>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7"/>
    </row>
    <row r="598" spans="1:49" customFormat="1" hidden="1" x14ac:dyDescent="0.3">
      <c r="A598" s="190"/>
      <c r="B598" s="22"/>
      <c r="C598" s="7"/>
      <c r="D598" s="29"/>
      <c r="E598" s="52"/>
      <c r="F598" s="29"/>
      <c r="G598" s="29"/>
      <c r="H598" s="29"/>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7"/>
    </row>
    <row r="599" spans="1:49" customFormat="1" hidden="1" x14ac:dyDescent="0.3">
      <c r="A599" s="190"/>
      <c r="B599" s="22"/>
      <c r="C599" s="7"/>
      <c r="D599" s="29"/>
      <c r="E599" s="52"/>
      <c r="F599" s="29"/>
      <c r="G599" s="29"/>
      <c r="H599" s="29"/>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7"/>
    </row>
    <row r="600" spans="1:49" customFormat="1" hidden="1" x14ac:dyDescent="0.3">
      <c r="A600" s="190"/>
      <c r="B600" s="22"/>
      <c r="C600" s="7"/>
      <c r="D600" s="29"/>
      <c r="E600" s="52"/>
      <c r="F600" s="29"/>
      <c r="G600" s="29"/>
      <c r="H600" s="29"/>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7"/>
    </row>
    <row r="601" spans="1:49" customFormat="1" hidden="1" x14ac:dyDescent="0.3">
      <c r="A601" s="190"/>
      <c r="B601" s="22"/>
      <c r="C601" s="7"/>
      <c r="D601" s="29"/>
      <c r="E601" s="52"/>
      <c r="F601" s="29"/>
      <c r="G601" s="29"/>
      <c r="H601" s="29"/>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7"/>
    </row>
    <row r="602" spans="1:49" customFormat="1" hidden="1" x14ac:dyDescent="0.3">
      <c r="A602" s="190"/>
      <c r="B602" s="22"/>
      <c r="C602" s="7"/>
      <c r="D602" s="29"/>
      <c r="E602" s="52"/>
      <c r="F602" s="29"/>
      <c r="G602" s="29"/>
      <c r="H602" s="29"/>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7"/>
    </row>
    <row r="603" spans="1:49" customFormat="1" hidden="1" x14ac:dyDescent="0.3">
      <c r="A603" s="190"/>
      <c r="B603" s="22"/>
      <c r="C603" s="7"/>
      <c r="D603" s="29"/>
      <c r="E603" s="52"/>
      <c r="F603" s="29"/>
      <c r="G603" s="29"/>
      <c r="H603" s="29"/>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7"/>
    </row>
    <row r="604" spans="1:49" customFormat="1" hidden="1" x14ac:dyDescent="0.3">
      <c r="A604" s="190"/>
      <c r="B604" s="22"/>
      <c r="C604" s="7"/>
      <c r="D604" s="29"/>
      <c r="E604" s="52"/>
      <c r="F604" s="29"/>
      <c r="G604" s="29"/>
      <c r="H604" s="29"/>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7"/>
    </row>
    <row r="605" spans="1:49" customFormat="1" hidden="1" x14ac:dyDescent="0.3">
      <c r="A605" s="190"/>
      <c r="B605" s="22"/>
      <c r="C605" s="7"/>
      <c r="D605" s="29"/>
      <c r="E605" s="52"/>
      <c r="F605" s="29"/>
      <c r="G605" s="29"/>
      <c r="H605" s="29"/>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7"/>
    </row>
    <row r="606" spans="1:49" customFormat="1" hidden="1" x14ac:dyDescent="0.3">
      <c r="A606" s="190"/>
      <c r="B606" s="22"/>
      <c r="C606" s="7"/>
      <c r="D606" s="29"/>
      <c r="E606" s="52"/>
      <c r="F606" s="29"/>
      <c r="G606" s="29"/>
      <c r="H606" s="29"/>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7"/>
    </row>
    <row r="607" spans="1:49" customFormat="1" hidden="1" x14ac:dyDescent="0.3">
      <c r="A607" s="190"/>
      <c r="B607" s="22"/>
      <c r="C607" s="7"/>
      <c r="D607" s="29"/>
      <c r="E607" s="52"/>
      <c r="F607" s="29"/>
      <c r="G607" s="29"/>
      <c r="H607" s="29"/>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7"/>
    </row>
    <row r="608" spans="1:49" customFormat="1" hidden="1" x14ac:dyDescent="0.3">
      <c r="A608" s="190"/>
      <c r="B608" s="22"/>
      <c r="C608" s="7"/>
      <c r="D608" s="29"/>
      <c r="E608" s="52"/>
      <c r="F608" s="29"/>
      <c r="G608" s="29"/>
      <c r="H608" s="29"/>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7"/>
    </row>
    <row r="609" spans="1:49" customFormat="1" hidden="1" x14ac:dyDescent="0.3">
      <c r="A609" s="190"/>
      <c r="B609" s="22"/>
      <c r="C609" s="7"/>
      <c r="D609" s="29"/>
      <c r="E609" s="52"/>
      <c r="F609" s="29"/>
      <c r="G609" s="29"/>
      <c r="H609" s="29"/>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7"/>
    </row>
    <row r="610" spans="1:49" customFormat="1" hidden="1" x14ac:dyDescent="0.3">
      <c r="A610" s="190"/>
      <c r="B610" s="22"/>
      <c r="C610" s="7"/>
      <c r="D610" s="29"/>
      <c r="E610" s="52"/>
      <c r="F610" s="29"/>
      <c r="G610" s="29"/>
      <c r="H610" s="29"/>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7"/>
    </row>
    <row r="611" spans="1:49" customFormat="1" hidden="1" x14ac:dyDescent="0.3">
      <c r="A611" s="190"/>
      <c r="B611" s="22"/>
      <c r="C611" s="7"/>
      <c r="D611" s="29"/>
      <c r="E611" s="52"/>
      <c r="F611" s="29"/>
      <c r="G611" s="29"/>
      <c r="H611" s="29"/>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7"/>
    </row>
    <row r="612" spans="1:49" customFormat="1" hidden="1" x14ac:dyDescent="0.3">
      <c r="A612" s="190"/>
      <c r="B612" s="22"/>
      <c r="C612" s="7"/>
      <c r="D612" s="29"/>
      <c r="E612" s="52"/>
      <c r="F612" s="29"/>
      <c r="G612" s="29"/>
      <c r="H612" s="29"/>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7"/>
    </row>
    <row r="613" spans="1:49" customFormat="1" hidden="1" x14ac:dyDescent="0.3">
      <c r="A613" s="190"/>
      <c r="B613" s="22"/>
      <c r="C613" s="7"/>
      <c r="D613" s="29"/>
      <c r="E613" s="52"/>
      <c r="F613" s="29"/>
      <c r="G613" s="29"/>
      <c r="H613" s="29"/>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7"/>
    </row>
    <row r="614" spans="1:49" customFormat="1" hidden="1" x14ac:dyDescent="0.3">
      <c r="A614" s="190"/>
      <c r="B614" s="22"/>
      <c r="C614" s="7"/>
      <c r="D614" s="29"/>
      <c r="E614" s="52"/>
      <c r="F614" s="29"/>
      <c r="G614" s="29"/>
      <c r="H614" s="29"/>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7"/>
    </row>
    <row r="615" spans="1:49" customFormat="1" hidden="1" x14ac:dyDescent="0.3">
      <c r="A615" s="190"/>
      <c r="B615" s="22"/>
      <c r="C615" s="7"/>
      <c r="D615" s="29"/>
      <c r="E615" s="52"/>
      <c r="F615" s="29"/>
      <c r="G615" s="29"/>
      <c r="H615" s="29"/>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7"/>
    </row>
    <row r="616" spans="1:49" customFormat="1" hidden="1" x14ac:dyDescent="0.3">
      <c r="A616" s="190"/>
      <c r="B616" s="22"/>
      <c r="C616" s="7"/>
      <c r="D616" s="29"/>
      <c r="E616" s="52"/>
      <c r="F616" s="29"/>
      <c r="G616" s="29"/>
      <c r="H616" s="29"/>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7"/>
    </row>
    <row r="617" spans="1:49" customFormat="1" hidden="1" x14ac:dyDescent="0.3">
      <c r="A617" s="190"/>
      <c r="B617" s="22"/>
      <c r="C617" s="7"/>
      <c r="D617" s="29"/>
      <c r="E617" s="52"/>
      <c r="F617" s="29"/>
      <c r="G617" s="29"/>
      <c r="H617" s="29"/>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7"/>
    </row>
    <row r="618" spans="1:49" customFormat="1" hidden="1" x14ac:dyDescent="0.3">
      <c r="A618" s="190"/>
      <c r="B618" s="22"/>
      <c r="C618" s="7"/>
      <c r="D618" s="29"/>
      <c r="E618" s="52"/>
      <c r="F618" s="29"/>
      <c r="G618" s="29"/>
      <c r="H618" s="29"/>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7"/>
    </row>
    <row r="619" spans="1:49" customFormat="1" hidden="1" x14ac:dyDescent="0.3">
      <c r="A619" s="190"/>
      <c r="B619" s="22"/>
      <c r="C619" s="7"/>
      <c r="D619" s="29"/>
      <c r="E619" s="52"/>
      <c r="F619" s="29"/>
      <c r="G619" s="29"/>
      <c r="H619" s="29"/>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7"/>
    </row>
    <row r="620" spans="1:49" customFormat="1" hidden="1" x14ac:dyDescent="0.3">
      <c r="A620" s="190"/>
      <c r="B620" s="22"/>
      <c r="C620" s="7"/>
      <c r="D620" s="29"/>
      <c r="E620" s="52"/>
      <c r="F620" s="29"/>
      <c r="G620" s="29"/>
      <c r="H620" s="29"/>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7"/>
    </row>
    <row r="621" spans="1:49" customFormat="1" hidden="1" x14ac:dyDescent="0.3">
      <c r="A621" s="190"/>
      <c r="B621" s="22"/>
      <c r="C621" s="7"/>
      <c r="D621" s="29"/>
      <c r="E621" s="52"/>
      <c r="F621" s="29"/>
      <c r="G621" s="29"/>
      <c r="H621" s="29"/>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7"/>
    </row>
    <row r="622" spans="1:49" customFormat="1" hidden="1" x14ac:dyDescent="0.3">
      <c r="A622" s="190"/>
      <c r="B622" s="22"/>
      <c r="C622" s="7"/>
      <c r="D622" s="29"/>
      <c r="E622" s="52"/>
      <c r="F622" s="29"/>
      <c r="G622" s="29"/>
      <c r="H622" s="29"/>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7"/>
    </row>
    <row r="623" spans="1:49" customFormat="1" hidden="1" x14ac:dyDescent="0.3">
      <c r="A623" s="190"/>
      <c r="B623" s="22"/>
      <c r="C623" s="7"/>
      <c r="D623" s="29"/>
      <c r="E623" s="52"/>
      <c r="F623" s="29"/>
      <c r="G623" s="29"/>
      <c r="H623" s="29"/>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7"/>
    </row>
    <row r="624" spans="1:49" customFormat="1" hidden="1" x14ac:dyDescent="0.3">
      <c r="A624" s="190"/>
      <c r="B624" s="22"/>
      <c r="C624" s="7"/>
      <c r="D624" s="29"/>
      <c r="E624" s="52"/>
      <c r="F624" s="29"/>
      <c r="G624" s="29"/>
      <c r="H624" s="29"/>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7"/>
    </row>
    <row r="625" spans="1:49" customFormat="1" hidden="1" x14ac:dyDescent="0.3">
      <c r="A625" s="190"/>
      <c r="B625" s="22"/>
      <c r="C625" s="7"/>
      <c r="D625" s="29"/>
      <c r="E625" s="52"/>
      <c r="F625" s="29"/>
      <c r="G625" s="29"/>
      <c r="H625" s="29"/>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7"/>
    </row>
    <row r="626" spans="1:49" customFormat="1" hidden="1" x14ac:dyDescent="0.3">
      <c r="A626" s="190"/>
      <c r="B626" s="22"/>
      <c r="C626" s="7"/>
      <c r="D626" s="29"/>
      <c r="E626" s="52"/>
      <c r="F626" s="29"/>
      <c r="G626" s="29"/>
      <c r="H626" s="29"/>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7"/>
    </row>
    <row r="627" spans="1:49" customFormat="1" hidden="1" x14ac:dyDescent="0.3">
      <c r="A627" s="190"/>
      <c r="B627" s="22"/>
      <c r="C627" s="7"/>
      <c r="D627" s="29"/>
      <c r="E627" s="52"/>
      <c r="F627" s="29"/>
      <c r="G627" s="29"/>
      <c r="H627" s="29"/>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7"/>
    </row>
    <row r="628" spans="1:49" customFormat="1" hidden="1" x14ac:dyDescent="0.3">
      <c r="A628" s="190"/>
      <c r="B628" s="22"/>
      <c r="C628" s="7"/>
      <c r="D628" s="29"/>
      <c r="E628" s="52"/>
      <c r="F628" s="29"/>
      <c r="G628" s="29"/>
      <c r="H628" s="29"/>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7"/>
    </row>
    <row r="629" spans="1:49" customFormat="1" hidden="1" x14ac:dyDescent="0.3">
      <c r="A629" s="190"/>
      <c r="B629" s="22"/>
      <c r="C629" s="7"/>
      <c r="D629" s="29"/>
      <c r="E629" s="52"/>
      <c r="F629" s="29"/>
      <c r="G629" s="29"/>
      <c r="H629" s="29"/>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7"/>
    </row>
    <row r="630" spans="1:49" customFormat="1" hidden="1" x14ac:dyDescent="0.3">
      <c r="A630" s="190"/>
      <c r="B630" s="22"/>
      <c r="C630" s="7"/>
      <c r="D630" s="29"/>
      <c r="E630" s="52"/>
      <c r="F630" s="29"/>
      <c r="G630" s="29"/>
      <c r="H630" s="29"/>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7"/>
    </row>
    <row r="631" spans="1:49" customFormat="1" hidden="1" x14ac:dyDescent="0.3">
      <c r="A631" s="190"/>
      <c r="B631" s="22"/>
      <c r="C631" s="7"/>
      <c r="D631" s="29"/>
      <c r="E631" s="52"/>
      <c r="F631" s="29"/>
      <c r="G631" s="29"/>
      <c r="H631" s="29"/>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7"/>
    </row>
    <row r="632" spans="1:49" customFormat="1" hidden="1" x14ac:dyDescent="0.3">
      <c r="A632" s="190"/>
      <c r="B632" s="22"/>
      <c r="C632" s="7"/>
      <c r="D632" s="29"/>
      <c r="E632" s="52"/>
      <c r="F632" s="29"/>
      <c r="G632" s="29"/>
      <c r="H632" s="29"/>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7"/>
    </row>
    <row r="633" spans="1:49" customFormat="1" hidden="1" x14ac:dyDescent="0.3">
      <c r="A633" s="190"/>
      <c r="B633" s="22"/>
      <c r="C633" s="7"/>
      <c r="D633" s="29"/>
      <c r="E633" s="52"/>
      <c r="F633" s="29"/>
      <c r="G633" s="29"/>
      <c r="H633" s="29"/>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7"/>
    </row>
    <row r="634" spans="1:49" customFormat="1" hidden="1" x14ac:dyDescent="0.3">
      <c r="A634" s="190"/>
      <c r="B634" s="22"/>
      <c r="C634" s="7"/>
      <c r="D634" s="29"/>
      <c r="E634" s="52"/>
      <c r="F634" s="29"/>
      <c r="G634" s="29"/>
      <c r="H634" s="29"/>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7"/>
    </row>
    <row r="635" spans="1:49" customFormat="1" hidden="1" x14ac:dyDescent="0.3">
      <c r="A635" s="190"/>
      <c r="B635" s="22"/>
      <c r="C635" s="7"/>
      <c r="D635" s="29"/>
      <c r="E635" s="52"/>
      <c r="F635" s="29"/>
      <c r="G635" s="29"/>
      <c r="H635" s="29"/>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7"/>
    </row>
    <row r="636" spans="1:49" customFormat="1" hidden="1" x14ac:dyDescent="0.3">
      <c r="A636" s="190"/>
      <c r="B636" s="22"/>
      <c r="C636" s="7"/>
      <c r="D636" s="29"/>
      <c r="E636" s="52"/>
      <c r="F636" s="29"/>
      <c r="G636" s="29"/>
      <c r="H636" s="29"/>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7"/>
    </row>
    <row r="637" spans="1:49" customFormat="1" hidden="1" x14ac:dyDescent="0.3">
      <c r="A637" s="190"/>
      <c r="B637" s="22"/>
      <c r="C637" s="7"/>
      <c r="D637" s="29"/>
      <c r="E637" s="52"/>
      <c r="F637" s="29"/>
      <c r="G637" s="29"/>
      <c r="H637" s="29"/>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7"/>
    </row>
    <row r="638" spans="1:49" customFormat="1" hidden="1" x14ac:dyDescent="0.3">
      <c r="A638" s="190"/>
      <c r="B638" s="22"/>
      <c r="C638" s="7"/>
      <c r="D638" s="29"/>
      <c r="E638" s="52"/>
      <c r="F638" s="29"/>
      <c r="G638" s="29"/>
      <c r="H638" s="29"/>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7"/>
    </row>
    <row r="639" spans="1:49" customFormat="1" hidden="1" x14ac:dyDescent="0.3">
      <c r="A639" s="190"/>
      <c r="B639" s="22"/>
      <c r="C639" s="7"/>
      <c r="D639" s="29"/>
      <c r="E639" s="52"/>
      <c r="F639" s="29"/>
      <c r="G639" s="29"/>
      <c r="H639" s="29"/>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7"/>
    </row>
    <row r="640" spans="1:49" customFormat="1" hidden="1" x14ac:dyDescent="0.3">
      <c r="A640" s="190"/>
      <c r="B640" s="22"/>
      <c r="C640" s="7"/>
      <c r="D640" s="29"/>
      <c r="E640" s="52"/>
      <c r="F640" s="29"/>
      <c r="G640" s="29"/>
      <c r="H640" s="29"/>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7"/>
    </row>
    <row r="641" spans="1:49" customFormat="1" hidden="1" x14ac:dyDescent="0.3">
      <c r="A641" s="190"/>
      <c r="B641" s="22"/>
      <c r="C641" s="7"/>
      <c r="D641" s="29"/>
      <c r="E641" s="52"/>
      <c r="F641" s="29"/>
      <c r="G641" s="29"/>
      <c r="H641" s="29"/>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7"/>
    </row>
    <row r="642" spans="1:49" customFormat="1" hidden="1" x14ac:dyDescent="0.3">
      <c r="A642" s="190"/>
      <c r="B642" s="22"/>
      <c r="C642" s="7"/>
      <c r="D642" s="29"/>
      <c r="E642" s="52"/>
      <c r="F642" s="29"/>
      <c r="G642" s="29"/>
      <c r="H642" s="29"/>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7"/>
    </row>
    <row r="643" spans="1:49" customFormat="1" hidden="1" x14ac:dyDescent="0.3">
      <c r="A643" s="190"/>
      <c r="B643" s="22"/>
      <c r="C643" s="7"/>
      <c r="D643" s="29"/>
      <c r="E643" s="52"/>
      <c r="F643" s="29"/>
      <c r="G643" s="29"/>
      <c r="H643" s="29"/>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7"/>
    </row>
    <row r="644" spans="1:49" customFormat="1" hidden="1" x14ac:dyDescent="0.3">
      <c r="A644" s="190"/>
      <c r="B644" s="22"/>
      <c r="C644" s="7"/>
      <c r="D644" s="29"/>
      <c r="E644" s="52"/>
      <c r="F644" s="29"/>
      <c r="G644" s="29"/>
      <c r="H644" s="29"/>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7"/>
    </row>
    <row r="645" spans="1:49" customFormat="1" hidden="1" x14ac:dyDescent="0.3">
      <c r="A645" s="190"/>
      <c r="B645" s="22"/>
      <c r="C645" s="7"/>
      <c r="D645" s="29"/>
      <c r="E645" s="52"/>
      <c r="F645" s="29"/>
      <c r="G645" s="29"/>
      <c r="H645" s="29"/>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7"/>
    </row>
    <row r="646" spans="1:49" customFormat="1" hidden="1" x14ac:dyDescent="0.3">
      <c r="A646" s="190"/>
      <c r="B646" s="22"/>
      <c r="C646" s="7"/>
      <c r="D646" s="29"/>
      <c r="E646" s="52"/>
      <c r="F646" s="29"/>
      <c r="G646" s="29"/>
      <c r="H646" s="29"/>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7"/>
    </row>
    <row r="647" spans="1:49" customFormat="1" hidden="1" x14ac:dyDescent="0.3">
      <c r="A647" s="190"/>
      <c r="B647" s="22"/>
      <c r="C647" s="7"/>
      <c r="D647" s="29"/>
      <c r="E647" s="52"/>
      <c r="F647" s="29"/>
      <c r="G647" s="29"/>
      <c r="H647" s="29"/>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7"/>
    </row>
    <row r="648" spans="1:49" customFormat="1" hidden="1" x14ac:dyDescent="0.3">
      <c r="A648" s="190"/>
      <c r="B648" s="22"/>
      <c r="C648" s="7"/>
      <c r="D648" s="29"/>
      <c r="E648" s="52"/>
      <c r="F648" s="29"/>
      <c r="G648" s="29"/>
      <c r="H648" s="29"/>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7"/>
    </row>
    <row r="649" spans="1:49" customFormat="1" hidden="1" x14ac:dyDescent="0.3">
      <c r="A649" s="190"/>
      <c r="B649" s="22"/>
      <c r="C649" s="7"/>
      <c r="D649" s="29"/>
      <c r="E649" s="52"/>
      <c r="F649" s="29"/>
      <c r="G649" s="29"/>
      <c r="H649" s="29"/>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7"/>
    </row>
    <row r="650" spans="1:49" customFormat="1" hidden="1" x14ac:dyDescent="0.3">
      <c r="A650" s="190"/>
      <c r="B650" s="22"/>
      <c r="C650" s="7"/>
      <c r="D650" s="29"/>
      <c r="E650" s="52"/>
      <c r="F650" s="29"/>
      <c r="G650" s="29"/>
      <c r="H650" s="29"/>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7"/>
    </row>
    <row r="651" spans="1:49" customFormat="1" hidden="1" x14ac:dyDescent="0.3">
      <c r="A651" s="190"/>
      <c r="B651" s="22"/>
      <c r="C651" s="7"/>
      <c r="D651" s="29"/>
      <c r="E651" s="52"/>
      <c r="F651" s="29"/>
      <c r="G651" s="29"/>
      <c r="H651" s="29"/>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7"/>
    </row>
    <row r="652" spans="1:49" customFormat="1" hidden="1" x14ac:dyDescent="0.3">
      <c r="A652" s="190"/>
      <c r="B652" s="22"/>
      <c r="C652" s="7"/>
      <c r="D652" s="29"/>
      <c r="E652" s="52"/>
      <c r="F652" s="29"/>
      <c r="G652" s="29"/>
      <c r="H652" s="29"/>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7"/>
    </row>
    <row r="653" spans="1:49" customFormat="1" hidden="1" x14ac:dyDescent="0.3">
      <c r="A653" s="190"/>
      <c r="B653" s="22"/>
      <c r="C653" s="7"/>
      <c r="D653" s="29"/>
      <c r="E653" s="52"/>
      <c r="F653" s="29"/>
      <c r="G653" s="29"/>
      <c r="H653" s="29"/>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7"/>
    </row>
    <row r="654" spans="1:49" customFormat="1" hidden="1" x14ac:dyDescent="0.3">
      <c r="A654" s="190"/>
      <c r="B654" s="22"/>
      <c r="C654" s="7"/>
      <c r="D654" s="29"/>
      <c r="E654" s="52"/>
      <c r="F654" s="29"/>
      <c r="G654" s="29"/>
      <c r="H654" s="29"/>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7"/>
    </row>
    <row r="655" spans="1:49" customFormat="1" hidden="1" x14ac:dyDescent="0.3">
      <c r="A655" s="190"/>
      <c r="B655" s="22"/>
      <c r="C655" s="7"/>
      <c r="D655" s="29"/>
      <c r="E655" s="52"/>
      <c r="F655" s="29"/>
      <c r="G655" s="29"/>
      <c r="H655" s="29"/>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7"/>
    </row>
    <row r="656" spans="1:49" customFormat="1" hidden="1" x14ac:dyDescent="0.3">
      <c r="A656" s="190"/>
      <c r="B656" s="22"/>
      <c r="C656" s="7"/>
      <c r="D656" s="29"/>
      <c r="E656" s="52"/>
      <c r="F656" s="29"/>
      <c r="G656" s="29"/>
      <c r="H656" s="29"/>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7"/>
    </row>
    <row r="657" spans="1:49" customFormat="1" hidden="1" x14ac:dyDescent="0.3">
      <c r="A657" s="190"/>
      <c r="B657" s="22"/>
      <c r="C657" s="7"/>
      <c r="D657" s="29"/>
      <c r="E657" s="52"/>
      <c r="F657" s="29"/>
      <c r="G657" s="29"/>
      <c r="H657" s="29"/>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7"/>
    </row>
    <row r="658" spans="1:49" customFormat="1" hidden="1" x14ac:dyDescent="0.3">
      <c r="A658" s="190"/>
      <c r="B658" s="22"/>
      <c r="C658" s="7"/>
      <c r="D658" s="29"/>
      <c r="E658" s="52"/>
      <c r="F658" s="29"/>
      <c r="G658" s="29"/>
      <c r="H658" s="29"/>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7"/>
    </row>
    <row r="659" spans="1:49" customFormat="1" hidden="1" x14ac:dyDescent="0.3">
      <c r="A659" s="190"/>
      <c r="B659" s="22"/>
      <c r="C659" s="7"/>
      <c r="D659" s="29"/>
      <c r="E659" s="52"/>
      <c r="F659" s="29"/>
      <c r="G659" s="29"/>
      <c r="H659" s="29"/>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7"/>
    </row>
    <row r="660" spans="1:49" customFormat="1" hidden="1" x14ac:dyDescent="0.3">
      <c r="A660" s="190"/>
      <c r="B660" s="22"/>
      <c r="C660" s="7"/>
      <c r="D660" s="29"/>
      <c r="E660" s="52"/>
      <c r="F660" s="29"/>
      <c r="G660" s="29"/>
      <c r="H660" s="29"/>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7"/>
    </row>
    <row r="661" spans="1:49" customFormat="1" hidden="1" x14ac:dyDescent="0.3">
      <c r="A661" s="190"/>
      <c r="B661" s="22"/>
      <c r="C661" s="7"/>
      <c r="D661" s="29"/>
      <c r="E661" s="52"/>
      <c r="F661" s="29"/>
      <c r="G661" s="29"/>
      <c r="H661" s="29"/>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7"/>
    </row>
    <row r="662" spans="1:49" customFormat="1" hidden="1" x14ac:dyDescent="0.3">
      <c r="A662" s="190"/>
      <c r="B662" s="22"/>
      <c r="C662" s="7"/>
      <c r="D662" s="29"/>
      <c r="E662" s="52"/>
      <c r="F662" s="29"/>
      <c r="G662" s="29"/>
      <c r="H662" s="29"/>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7"/>
    </row>
    <row r="663" spans="1:49" customFormat="1" hidden="1" x14ac:dyDescent="0.3">
      <c r="A663" s="190"/>
      <c r="B663" s="22"/>
      <c r="C663" s="7"/>
      <c r="D663" s="29"/>
      <c r="E663" s="52"/>
      <c r="F663" s="29"/>
      <c r="G663" s="29"/>
      <c r="H663" s="29"/>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7"/>
    </row>
    <row r="664" spans="1:49" customFormat="1" hidden="1" x14ac:dyDescent="0.3">
      <c r="A664" s="190"/>
      <c r="B664" s="22"/>
      <c r="C664" s="7"/>
      <c r="D664" s="29"/>
      <c r="E664" s="52"/>
      <c r="F664" s="29"/>
      <c r="G664" s="29"/>
      <c r="H664" s="29"/>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7"/>
    </row>
    <row r="665" spans="1:49" customFormat="1" hidden="1" x14ac:dyDescent="0.3">
      <c r="A665" s="190"/>
      <c r="B665" s="22"/>
      <c r="C665" s="7"/>
      <c r="D665" s="29"/>
      <c r="E665" s="52"/>
      <c r="F665" s="29"/>
      <c r="G665" s="29"/>
      <c r="H665" s="29"/>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7"/>
    </row>
    <row r="666" spans="1:49" customFormat="1" hidden="1" x14ac:dyDescent="0.3">
      <c r="A666" s="190"/>
      <c r="B666" s="22"/>
      <c r="C666" s="7"/>
      <c r="D666" s="29"/>
      <c r="E666" s="52"/>
      <c r="F666" s="29"/>
      <c r="G666" s="29"/>
      <c r="H666" s="29"/>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7"/>
    </row>
    <row r="667" spans="1:49" customFormat="1" hidden="1" x14ac:dyDescent="0.3">
      <c r="A667" s="190"/>
      <c r="B667" s="22"/>
      <c r="C667" s="7"/>
      <c r="D667" s="29"/>
      <c r="E667" s="52"/>
      <c r="F667" s="29"/>
      <c r="G667" s="29"/>
      <c r="H667" s="29"/>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7"/>
    </row>
    <row r="668" spans="1:49" customFormat="1" hidden="1" x14ac:dyDescent="0.3">
      <c r="A668" s="190"/>
      <c r="B668" s="22"/>
      <c r="C668" s="7"/>
      <c r="D668" s="29"/>
      <c r="E668" s="52"/>
      <c r="F668" s="29"/>
      <c r="G668" s="29"/>
      <c r="H668" s="29"/>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7"/>
    </row>
    <row r="669" spans="1:49" customFormat="1" hidden="1" x14ac:dyDescent="0.3">
      <c r="A669" s="190"/>
      <c r="B669" s="22"/>
      <c r="C669" s="7"/>
      <c r="D669" s="29"/>
      <c r="E669" s="52"/>
      <c r="F669" s="29"/>
      <c r="G669" s="29"/>
      <c r="H669" s="29"/>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7"/>
    </row>
    <row r="670" spans="1:49" customFormat="1" hidden="1" x14ac:dyDescent="0.3">
      <c r="A670" s="190"/>
      <c r="B670" s="22"/>
      <c r="C670" s="7"/>
      <c r="D670" s="29"/>
      <c r="E670" s="52"/>
      <c r="F670" s="29"/>
      <c r="G670" s="29"/>
      <c r="H670" s="29"/>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7"/>
    </row>
    <row r="671" spans="1:49" customFormat="1" hidden="1" x14ac:dyDescent="0.3">
      <c r="A671" s="190"/>
      <c r="B671" s="22"/>
      <c r="C671" s="7"/>
      <c r="D671" s="29"/>
      <c r="E671" s="52"/>
      <c r="F671" s="29"/>
      <c r="G671" s="29"/>
      <c r="H671" s="29"/>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7"/>
    </row>
    <row r="672" spans="1:49" customFormat="1" hidden="1" x14ac:dyDescent="0.3">
      <c r="A672" s="190"/>
      <c r="B672" s="22"/>
      <c r="C672" s="7"/>
      <c r="D672" s="29"/>
      <c r="E672" s="52"/>
      <c r="F672" s="29"/>
      <c r="G672" s="29"/>
      <c r="H672" s="29"/>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7"/>
    </row>
    <row r="673" spans="1:49" customFormat="1" hidden="1" x14ac:dyDescent="0.3">
      <c r="A673" s="190"/>
      <c r="B673" s="22"/>
      <c r="C673" s="7"/>
      <c r="D673" s="29"/>
      <c r="E673" s="52"/>
      <c r="F673" s="29"/>
      <c r="G673" s="29"/>
      <c r="H673" s="29"/>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7"/>
    </row>
    <row r="674" spans="1:49" customFormat="1" hidden="1" x14ac:dyDescent="0.3">
      <c r="A674" s="190"/>
      <c r="B674" s="22"/>
      <c r="C674" s="7"/>
      <c r="D674" s="29"/>
      <c r="E674" s="52"/>
      <c r="F674" s="29"/>
      <c r="G674" s="29"/>
      <c r="H674" s="29"/>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7"/>
    </row>
    <row r="675" spans="1:49" customFormat="1" hidden="1" x14ac:dyDescent="0.3">
      <c r="A675" s="190"/>
      <c r="B675" s="22"/>
      <c r="C675" s="7"/>
      <c r="D675" s="29"/>
      <c r="E675" s="52"/>
      <c r="F675" s="29"/>
      <c r="G675" s="29"/>
      <c r="H675" s="29"/>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7"/>
    </row>
    <row r="676" spans="1:49" customFormat="1" hidden="1" x14ac:dyDescent="0.3">
      <c r="A676" s="190"/>
      <c r="B676" s="22"/>
      <c r="C676" s="7"/>
      <c r="D676" s="29"/>
      <c r="E676" s="52"/>
      <c r="F676" s="29"/>
      <c r="G676" s="29"/>
      <c r="H676" s="29"/>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7"/>
    </row>
    <row r="677" spans="1:49" customFormat="1" hidden="1" x14ac:dyDescent="0.3">
      <c r="A677" s="190"/>
      <c r="B677" s="22"/>
      <c r="C677" s="7"/>
      <c r="D677" s="29"/>
      <c r="E677" s="52"/>
      <c r="F677" s="29"/>
      <c r="G677" s="29"/>
      <c r="H677" s="29"/>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7"/>
    </row>
    <row r="678" spans="1:49" customFormat="1" hidden="1" x14ac:dyDescent="0.3">
      <c r="A678" s="190"/>
      <c r="B678" s="22"/>
      <c r="C678" s="7"/>
      <c r="D678" s="29"/>
      <c r="E678" s="52"/>
      <c r="F678" s="29"/>
      <c r="G678" s="29"/>
      <c r="H678" s="29"/>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7"/>
    </row>
    <row r="679" spans="1:49" customFormat="1" hidden="1" x14ac:dyDescent="0.3">
      <c r="A679" s="190"/>
      <c r="B679" s="22"/>
      <c r="C679" s="7"/>
      <c r="D679" s="29"/>
      <c r="E679" s="52"/>
      <c r="F679" s="29"/>
      <c r="G679" s="29"/>
      <c r="H679" s="29"/>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7"/>
    </row>
    <row r="680" spans="1:49" customFormat="1" hidden="1" x14ac:dyDescent="0.3">
      <c r="A680" s="190"/>
      <c r="B680" s="22"/>
      <c r="C680" s="7"/>
      <c r="D680" s="29"/>
      <c r="E680" s="52"/>
      <c r="F680" s="29"/>
      <c r="G680" s="29"/>
      <c r="H680" s="29"/>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7"/>
    </row>
    <row r="681" spans="1:49" customFormat="1" hidden="1" x14ac:dyDescent="0.3">
      <c r="A681" s="190"/>
      <c r="B681" s="22"/>
      <c r="C681" s="7"/>
      <c r="D681" s="29"/>
      <c r="E681" s="52"/>
      <c r="F681" s="29"/>
      <c r="G681" s="29"/>
      <c r="H681" s="29"/>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7"/>
    </row>
    <row r="682" spans="1:49" customFormat="1" hidden="1" x14ac:dyDescent="0.3">
      <c r="A682" s="190"/>
      <c r="B682" s="22"/>
      <c r="C682" s="7"/>
      <c r="D682" s="29"/>
      <c r="E682" s="52"/>
      <c r="F682" s="29"/>
      <c r="G682" s="29"/>
      <c r="H682" s="29"/>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7"/>
    </row>
    <row r="683" spans="1:49" customFormat="1" hidden="1" x14ac:dyDescent="0.3">
      <c r="A683" s="190"/>
      <c r="B683" s="22"/>
      <c r="C683" s="7"/>
      <c r="D683" s="29"/>
      <c r="E683" s="52"/>
      <c r="F683" s="29"/>
      <c r="G683" s="29"/>
      <c r="H683" s="29"/>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7"/>
    </row>
    <row r="684" spans="1:49" customFormat="1" hidden="1" x14ac:dyDescent="0.3">
      <c r="A684" s="190"/>
      <c r="B684" s="22"/>
      <c r="C684" s="7"/>
      <c r="D684" s="29"/>
      <c r="E684" s="52"/>
      <c r="F684" s="29"/>
      <c r="G684" s="29"/>
      <c r="H684" s="29"/>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7"/>
    </row>
    <row r="685" spans="1:49" customFormat="1" hidden="1" x14ac:dyDescent="0.3">
      <c r="A685" s="190"/>
      <c r="B685" s="22"/>
      <c r="C685" s="7"/>
      <c r="D685" s="29"/>
      <c r="E685" s="52"/>
      <c r="F685" s="29"/>
      <c r="G685" s="29"/>
      <c r="H685" s="29"/>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7"/>
    </row>
    <row r="686" spans="1:49" customFormat="1" hidden="1" x14ac:dyDescent="0.3">
      <c r="A686" s="190"/>
      <c r="B686" s="22"/>
      <c r="C686" s="7"/>
      <c r="D686" s="29"/>
      <c r="E686" s="52"/>
      <c r="F686" s="29"/>
      <c r="G686" s="29"/>
      <c r="H686" s="29"/>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7"/>
    </row>
    <row r="687" spans="1:49" customFormat="1" hidden="1" x14ac:dyDescent="0.3">
      <c r="A687" s="190"/>
      <c r="B687" s="22"/>
      <c r="C687" s="7"/>
      <c r="D687" s="29"/>
      <c r="E687" s="52"/>
      <c r="F687" s="29"/>
      <c r="G687" s="29"/>
      <c r="H687" s="29"/>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7"/>
    </row>
    <row r="688" spans="1:49" customFormat="1" hidden="1" x14ac:dyDescent="0.3">
      <c r="A688" s="190"/>
      <c r="B688" s="22"/>
      <c r="C688" s="7"/>
      <c r="D688" s="29"/>
      <c r="E688" s="52"/>
      <c r="F688" s="29"/>
      <c r="G688" s="29"/>
      <c r="H688" s="29"/>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7"/>
    </row>
    <row r="689" spans="1:49" customFormat="1" hidden="1" x14ac:dyDescent="0.3">
      <c r="A689" s="190"/>
      <c r="B689" s="22"/>
      <c r="C689" s="7"/>
      <c r="D689" s="29"/>
      <c r="E689" s="52"/>
      <c r="F689" s="29"/>
      <c r="G689" s="29"/>
      <c r="H689" s="29"/>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7"/>
    </row>
    <row r="690" spans="1:49" customFormat="1" hidden="1" x14ac:dyDescent="0.3">
      <c r="A690" s="190"/>
      <c r="B690" s="22"/>
      <c r="C690" s="7"/>
      <c r="D690" s="29"/>
      <c r="E690" s="52"/>
      <c r="F690" s="29"/>
      <c r="G690" s="29"/>
      <c r="H690" s="29"/>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7"/>
    </row>
    <row r="691" spans="1:49" customFormat="1" hidden="1" x14ac:dyDescent="0.3">
      <c r="A691" s="190"/>
      <c r="B691" s="22"/>
      <c r="C691" s="7"/>
      <c r="D691" s="29"/>
      <c r="E691" s="52"/>
      <c r="F691" s="29"/>
      <c r="G691" s="29"/>
      <c r="H691" s="29"/>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7"/>
    </row>
    <row r="692" spans="1:49" customFormat="1" hidden="1" x14ac:dyDescent="0.3">
      <c r="A692" s="190"/>
      <c r="B692" s="22"/>
      <c r="C692" s="7"/>
      <c r="D692" s="29"/>
      <c r="E692" s="52"/>
      <c r="F692" s="29"/>
      <c r="G692" s="29"/>
      <c r="H692" s="29"/>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7"/>
    </row>
    <row r="693" spans="1:49" customFormat="1" hidden="1" x14ac:dyDescent="0.3">
      <c r="A693" s="190"/>
      <c r="B693" s="22"/>
      <c r="C693" s="7"/>
      <c r="D693" s="29"/>
      <c r="E693" s="52"/>
      <c r="F693" s="29"/>
      <c r="G693" s="29"/>
      <c r="H693" s="29"/>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7"/>
    </row>
    <row r="694" spans="1:49" customFormat="1" hidden="1" x14ac:dyDescent="0.3">
      <c r="A694" s="190"/>
      <c r="B694" s="22"/>
      <c r="C694" s="7"/>
      <c r="D694" s="29"/>
      <c r="E694" s="52"/>
      <c r="F694" s="29"/>
      <c r="G694" s="29"/>
      <c r="H694" s="29"/>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7"/>
    </row>
    <row r="695" spans="1:49" customFormat="1" hidden="1" x14ac:dyDescent="0.3">
      <c r="A695" s="190"/>
      <c r="B695" s="22"/>
      <c r="C695" s="7"/>
      <c r="D695" s="29"/>
      <c r="E695" s="52"/>
      <c r="F695" s="29"/>
      <c r="G695" s="29"/>
      <c r="H695" s="29"/>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7"/>
    </row>
    <row r="696" spans="1:49" customFormat="1" hidden="1" x14ac:dyDescent="0.3">
      <c r="A696" s="190"/>
      <c r="B696" s="22"/>
      <c r="C696" s="7"/>
      <c r="D696" s="29"/>
      <c r="E696" s="52"/>
      <c r="F696" s="29"/>
      <c r="G696" s="29"/>
      <c r="H696" s="29"/>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7"/>
    </row>
    <row r="697" spans="1:49" customFormat="1" hidden="1" x14ac:dyDescent="0.3">
      <c r="A697" s="190"/>
      <c r="B697" s="22"/>
      <c r="C697" s="7"/>
      <c r="D697" s="29"/>
      <c r="E697" s="52"/>
      <c r="F697" s="29"/>
      <c r="G697" s="29"/>
      <c r="H697" s="29"/>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7"/>
    </row>
    <row r="698" spans="1:49" customFormat="1" hidden="1" x14ac:dyDescent="0.3">
      <c r="A698" s="190"/>
      <c r="B698" s="22"/>
      <c r="C698" s="7"/>
      <c r="D698" s="29"/>
      <c r="E698" s="52"/>
      <c r="F698" s="29"/>
      <c r="G698" s="29"/>
      <c r="H698" s="29"/>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7"/>
    </row>
    <row r="699" spans="1:49" customFormat="1" hidden="1" x14ac:dyDescent="0.3">
      <c r="A699" s="190"/>
      <c r="B699" s="22"/>
      <c r="C699" s="7"/>
      <c r="D699" s="29"/>
      <c r="E699" s="52"/>
      <c r="F699" s="29"/>
      <c r="G699" s="29"/>
      <c r="H699" s="29"/>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7"/>
    </row>
    <row r="700" spans="1:49" customFormat="1" hidden="1" x14ac:dyDescent="0.3">
      <c r="A700" s="190"/>
      <c r="B700" s="22"/>
      <c r="C700" s="7"/>
      <c r="D700" s="29"/>
      <c r="E700" s="52"/>
      <c r="F700" s="29"/>
      <c r="G700" s="29"/>
      <c r="H700" s="29"/>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7"/>
    </row>
    <row r="701" spans="1:49" customFormat="1" hidden="1" x14ac:dyDescent="0.3">
      <c r="A701" s="190"/>
      <c r="B701" s="22"/>
      <c r="C701" s="7"/>
      <c r="D701" s="29"/>
      <c r="E701" s="52"/>
      <c r="F701" s="29"/>
      <c r="G701" s="29"/>
      <c r="H701" s="29"/>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7"/>
    </row>
    <row r="702" spans="1:49" customFormat="1" hidden="1" x14ac:dyDescent="0.3">
      <c r="A702" s="190"/>
      <c r="B702" s="22"/>
      <c r="C702" s="7"/>
      <c r="D702" s="29"/>
      <c r="E702" s="52"/>
      <c r="F702" s="29"/>
      <c r="G702" s="29"/>
      <c r="H702" s="29"/>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7"/>
    </row>
    <row r="703" spans="1:49" customFormat="1" hidden="1" x14ac:dyDescent="0.3">
      <c r="A703" s="190"/>
      <c r="B703" s="22"/>
      <c r="C703" s="7"/>
      <c r="D703" s="29"/>
      <c r="E703" s="52"/>
      <c r="F703" s="29"/>
      <c r="G703" s="29"/>
      <c r="H703" s="29"/>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7"/>
    </row>
    <row r="704" spans="1:49" customFormat="1" hidden="1" x14ac:dyDescent="0.3">
      <c r="A704" s="190"/>
      <c r="B704" s="22"/>
      <c r="C704" s="7"/>
      <c r="D704" s="29"/>
      <c r="E704" s="52"/>
      <c r="F704" s="29"/>
      <c r="G704" s="29"/>
      <c r="H704" s="29"/>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7"/>
    </row>
    <row r="705" spans="1:49" customFormat="1" hidden="1" x14ac:dyDescent="0.3">
      <c r="A705" s="190"/>
      <c r="B705" s="22"/>
      <c r="C705" s="7"/>
      <c r="D705" s="29"/>
      <c r="E705" s="52"/>
      <c r="F705" s="29"/>
      <c r="G705" s="29"/>
      <c r="H705" s="29"/>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7"/>
    </row>
    <row r="706" spans="1:49" customFormat="1" hidden="1" x14ac:dyDescent="0.3">
      <c r="A706" s="190"/>
      <c r="B706" s="22"/>
      <c r="C706" s="7"/>
      <c r="D706" s="29"/>
      <c r="E706" s="52"/>
      <c r="F706" s="29"/>
      <c r="G706" s="29"/>
      <c r="H706" s="29"/>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7"/>
    </row>
    <row r="707" spans="1:49" customFormat="1" hidden="1" x14ac:dyDescent="0.3">
      <c r="A707" s="190"/>
      <c r="B707" s="22"/>
      <c r="C707" s="7"/>
      <c r="D707" s="29"/>
      <c r="E707" s="52"/>
      <c r="F707" s="29"/>
      <c r="G707" s="29"/>
      <c r="H707" s="29"/>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7"/>
    </row>
    <row r="708" spans="1:49" customFormat="1" hidden="1" x14ac:dyDescent="0.3">
      <c r="A708" s="190"/>
      <c r="B708" s="22"/>
      <c r="C708" s="7"/>
      <c r="D708" s="29"/>
      <c r="E708" s="52"/>
      <c r="F708" s="29"/>
      <c r="G708" s="29"/>
      <c r="H708" s="29"/>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7"/>
    </row>
    <row r="709" spans="1:49" customFormat="1" hidden="1" x14ac:dyDescent="0.3">
      <c r="A709" s="190"/>
      <c r="B709" s="22"/>
      <c r="C709" s="7"/>
      <c r="D709" s="29"/>
      <c r="E709" s="52"/>
      <c r="F709" s="29"/>
      <c r="G709" s="29"/>
      <c r="H709" s="29"/>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7"/>
    </row>
    <row r="710" spans="1:49" customFormat="1" hidden="1" x14ac:dyDescent="0.3">
      <c r="A710" s="190"/>
      <c r="B710" s="22"/>
      <c r="C710" s="7"/>
      <c r="D710" s="29"/>
      <c r="E710" s="52"/>
      <c r="F710" s="29"/>
      <c r="G710" s="29"/>
      <c r="H710" s="29"/>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7"/>
    </row>
    <row r="711" spans="1:49" customFormat="1" hidden="1" x14ac:dyDescent="0.3">
      <c r="A711" s="190"/>
      <c r="B711" s="22"/>
      <c r="C711" s="7"/>
      <c r="D711" s="29"/>
      <c r="E711" s="52"/>
      <c r="F711" s="29"/>
      <c r="G711" s="29"/>
      <c r="H711" s="29"/>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7"/>
    </row>
    <row r="712" spans="1:49" customFormat="1" hidden="1" x14ac:dyDescent="0.3">
      <c r="A712" s="190"/>
      <c r="B712" s="22"/>
      <c r="C712" s="7"/>
      <c r="D712" s="29"/>
      <c r="E712" s="52"/>
      <c r="F712" s="29"/>
      <c r="G712" s="29"/>
      <c r="H712" s="29"/>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7"/>
    </row>
    <row r="713" spans="1:49" customFormat="1" hidden="1" x14ac:dyDescent="0.3">
      <c r="A713" s="190"/>
      <c r="B713" s="22"/>
      <c r="C713" s="7"/>
      <c r="D713" s="29"/>
      <c r="E713" s="52"/>
      <c r="F713" s="29"/>
      <c r="G713" s="29"/>
      <c r="H713" s="29"/>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7"/>
    </row>
    <row r="714" spans="1:49" customFormat="1" hidden="1" x14ac:dyDescent="0.3">
      <c r="A714" s="190"/>
      <c r="B714" s="22"/>
      <c r="C714" s="7"/>
      <c r="D714" s="29"/>
      <c r="E714" s="52"/>
      <c r="F714" s="29"/>
      <c r="G714" s="29"/>
      <c r="H714" s="29"/>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7"/>
    </row>
    <row r="715" spans="1:49" customFormat="1" hidden="1" x14ac:dyDescent="0.3">
      <c r="A715" s="190"/>
      <c r="B715" s="22"/>
      <c r="C715" s="7"/>
      <c r="D715" s="29"/>
      <c r="E715" s="52"/>
      <c r="F715" s="29"/>
      <c r="G715" s="29"/>
      <c r="H715" s="29"/>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7"/>
    </row>
    <row r="716" spans="1:49" customFormat="1" hidden="1" x14ac:dyDescent="0.3">
      <c r="A716" s="190"/>
      <c r="B716" s="22"/>
      <c r="C716" s="7"/>
      <c r="D716" s="29"/>
      <c r="E716" s="52"/>
      <c r="F716" s="29"/>
      <c r="G716" s="29"/>
      <c r="H716" s="29"/>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7"/>
    </row>
    <row r="717" spans="1:49" customFormat="1" hidden="1" x14ac:dyDescent="0.3">
      <c r="A717" s="190"/>
      <c r="B717" s="22"/>
      <c r="C717" s="7"/>
      <c r="D717" s="29"/>
      <c r="E717" s="52"/>
      <c r="F717" s="29"/>
      <c r="G717" s="29"/>
      <c r="H717" s="29"/>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7"/>
    </row>
    <row r="718" spans="1:49" customFormat="1" hidden="1" x14ac:dyDescent="0.3">
      <c r="A718" s="190"/>
      <c r="B718" s="22"/>
      <c r="C718" s="7"/>
      <c r="D718" s="29"/>
      <c r="E718" s="52"/>
      <c r="F718" s="29"/>
      <c r="G718" s="29"/>
      <c r="H718" s="29"/>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7"/>
    </row>
    <row r="719" spans="1:49" customFormat="1" hidden="1" x14ac:dyDescent="0.3">
      <c r="A719" s="190"/>
      <c r="B719" s="22"/>
      <c r="C719" s="7"/>
      <c r="D719" s="29"/>
      <c r="E719" s="52"/>
      <c r="F719" s="29"/>
      <c r="G719" s="29"/>
      <c r="H719" s="29"/>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7"/>
    </row>
    <row r="720" spans="1:49" customFormat="1" hidden="1" x14ac:dyDescent="0.3">
      <c r="A720" s="190"/>
      <c r="B720" s="22"/>
      <c r="C720" s="7"/>
      <c r="D720" s="29"/>
      <c r="E720" s="52"/>
      <c r="F720" s="29"/>
      <c r="G720" s="29"/>
      <c r="H720" s="29"/>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7"/>
    </row>
    <row r="721" spans="1:49" customFormat="1" hidden="1" x14ac:dyDescent="0.3">
      <c r="A721" s="190"/>
      <c r="B721" s="22"/>
      <c r="C721" s="7"/>
      <c r="D721" s="29"/>
      <c r="E721" s="52"/>
      <c r="F721" s="29"/>
      <c r="G721" s="29"/>
      <c r="H721" s="29"/>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7"/>
    </row>
    <row r="722" spans="1:49" customFormat="1" hidden="1" x14ac:dyDescent="0.3">
      <c r="A722" s="190"/>
      <c r="B722" s="22"/>
      <c r="C722" s="7"/>
      <c r="D722" s="29"/>
      <c r="E722" s="52"/>
      <c r="F722" s="29"/>
      <c r="G722" s="29"/>
      <c r="H722" s="29"/>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7"/>
    </row>
    <row r="723" spans="1:49" customFormat="1" hidden="1" x14ac:dyDescent="0.3">
      <c r="A723" s="190"/>
      <c r="B723" s="22"/>
      <c r="C723" s="7"/>
      <c r="D723" s="29"/>
      <c r="E723" s="52"/>
      <c r="F723" s="29"/>
      <c r="G723" s="29"/>
      <c r="H723" s="29"/>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7"/>
    </row>
    <row r="724" spans="1:49" customFormat="1" hidden="1" x14ac:dyDescent="0.3">
      <c r="A724" s="190"/>
      <c r="B724" s="22"/>
      <c r="C724" s="7"/>
      <c r="D724" s="29"/>
      <c r="E724" s="52"/>
      <c r="F724" s="29"/>
      <c r="G724" s="29"/>
      <c r="H724" s="29"/>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7"/>
    </row>
    <row r="725" spans="1:49" customFormat="1" hidden="1" x14ac:dyDescent="0.3">
      <c r="A725" s="190"/>
      <c r="B725" s="22"/>
      <c r="C725" s="7"/>
      <c r="D725" s="29"/>
      <c r="E725" s="52"/>
      <c r="F725" s="29"/>
      <c r="G725" s="29"/>
      <c r="H725" s="29"/>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7"/>
    </row>
    <row r="726" spans="1:49" customFormat="1" hidden="1" x14ac:dyDescent="0.3">
      <c r="A726" s="190"/>
      <c r="B726" s="22"/>
      <c r="C726" s="7"/>
      <c r="D726" s="29"/>
      <c r="E726" s="52"/>
      <c r="F726" s="29"/>
      <c r="G726" s="29"/>
      <c r="H726" s="29"/>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7"/>
    </row>
    <row r="727" spans="1:49" customFormat="1" hidden="1" x14ac:dyDescent="0.3">
      <c r="A727" s="190"/>
      <c r="B727" s="22"/>
      <c r="C727" s="7"/>
      <c r="D727" s="29"/>
      <c r="E727" s="52"/>
      <c r="F727" s="29"/>
      <c r="G727" s="29"/>
      <c r="H727" s="29"/>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7"/>
    </row>
    <row r="728" spans="1:49" customFormat="1" hidden="1" x14ac:dyDescent="0.3">
      <c r="A728" s="190"/>
      <c r="B728" s="22"/>
      <c r="C728" s="7"/>
      <c r="D728" s="29"/>
      <c r="E728" s="52"/>
      <c r="F728" s="29"/>
      <c r="G728" s="29"/>
      <c r="H728" s="29"/>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7"/>
    </row>
    <row r="729" spans="1:49" customFormat="1" hidden="1" x14ac:dyDescent="0.3">
      <c r="A729" s="190"/>
      <c r="B729" s="22"/>
      <c r="C729" s="7"/>
      <c r="D729" s="29"/>
      <c r="E729" s="52"/>
      <c r="F729" s="29"/>
      <c r="G729" s="29"/>
      <c r="H729" s="29"/>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7"/>
    </row>
    <row r="730" spans="1:49" customFormat="1" hidden="1" x14ac:dyDescent="0.3">
      <c r="A730" s="190"/>
      <c r="B730" s="22"/>
      <c r="C730" s="7"/>
      <c r="D730" s="29"/>
      <c r="E730" s="52"/>
      <c r="F730" s="29"/>
      <c r="G730" s="29"/>
      <c r="H730" s="29"/>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7"/>
    </row>
    <row r="731" spans="1:49" customFormat="1" hidden="1" x14ac:dyDescent="0.3">
      <c r="A731" s="190"/>
      <c r="B731" s="22"/>
      <c r="C731" s="7"/>
      <c r="D731" s="29"/>
      <c r="E731" s="52"/>
      <c r="F731" s="29"/>
      <c r="G731" s="29"/>
      <c r="H731" s="29"/>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7"/>
    </row>
    <row r="732" spans="1:49" customFormat="1" hidden="1" x14ac:dyDescent="0.3">
      <c r="A732" s="190"/>
      <c r="B732" s="22"/>
      <c r="C732" s="7"/>
      <c r="D732" s="29"/>
      <c r="E732" s="52"/>
      <c r="F732" s="29"/>
      <c r="G732" s="29"/>
      <c r="H732" s="29"/>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7"/>
    </row>
    <row r="733" spans="1:49" customFormat="1" hidden="1" x14ac:dyDescent="0.3">
      <c r="A733" s="190"/>
      <c r="B733" s="22"/>
      <c r="C733" s="7"/>
      <c r="D733" s="29"/>
      <c r="E733" s="52"/>
      <c r="F733" s="29"/>
      <c r="G733" s="29"/>
      <c r="H733" s="29"/>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7"/>
    </row>
    <row r="734" spans="1:49" customFormat="1" hidden="1" x14ac:dyDescent="0.3">
      <c r="A734" s="190"/>
      <c r="B734" s="22"/>
      <c r="C734" s="7"/>
      <c r="D734" s="29"/>
      <c r="E734" s="52"/>
      <c r="F734" s="29"/>
      <c r="G734" s="29"/>
      <c r="H734" s="29"/>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7"/>
    </row>
    <row r="735" spans="1:49" customFormat="1" hidden="1" x14ac:dyDescent="0.3">
      <c r="A735" s="190"/>
      <c r="B735" s="22"/>
      <c r="C735" s="7"/>
      <c r="D735" s="29"/>
      <c r="E735" s="52"/>
      <c r="F735" s="29"/>
      <c r="G735" s="29"/>
      <c r="H735" s="29"/>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7"/>
    </row>
    <row r="736" spans="1:49" customFormat="1" hidden="1" x14ac:dyDescent="0.3">
      <c r="A736" s="190"/>
      <c r="B736" s="22"/>
      <c r="C736" s="7"/>
      <c r="D736" s="29"/>
      <c r="E736" s="52"/>
      <c r="F736" s="29"/>
      <c r="G736" s="29"/>
      <c r="H736" s="29"/>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7"/>
    </row>
    <row r="737" spans="1:49" customFormat="1" hidden="1" x14ac:dyDescent="0.3">
      <c r="A737" s="190"/>
      <c r="B737" s="22"/>
      <c r="C737" s="7"/>
      <c r="D737" s="29"/>
      <c r="E737" s="52"/>
      <c r="F737" s="29"/>
      <c r="G737" s="29"/>
      <c r="H737" s="29"/>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7"/>
    </row>
    <row r="738" spans="1:49" customFormat="1" hidden="1" x14ac:dyDescent="0.3">
      <c r="A738" s="190"/>
      <c r="B738" s="22"/>
      <c r="C738" s="7"/>
      <c r="D738" s="29"/>
      <c r="E738" s="52"/>
      <c r="F738" s="29"/>
      <c r="G738" s="29"/>
      <c r="H738" s="29"/>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7"/>
    </row>
    <row r="739" spans="1:49" customFormat="1" hidden="1" x14ac:dyDescent="0.3">
      <c r="A739" s="190"/>
      <c r="B739" s="22"/>
      <c r="C739" s="7"/>
      <c r="D739" s="29"/>
      <c r="E739" s="52"/>
      <c r="F739" s="29"/>
      <c r="G739" s="29"/>
      <c r="H739" s="29"/>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7"/>
    </row>
    <row r="740" spans="1:49" customFormat="1" hidden="1" x14ac:dyDescent="0.3">
      <c r="A740" s="190"/>
      <c r="B740" s="22"/>
      <c r="C740" s="7"/>
      <c r="D740" s="29"/>
      <c r="E740" s="52"/>
      <c r="F740" s="29"/>
      <c r="G740" s="29"/>
      <c r="H740" s="29"/>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7"/>
    </row>
    <row r="741" spans="1:49" customFormat="1" hidden="1" x14ac:dyDescent="0.3">
      <c r="A741" s="190"/>
      <c r="B741" s="22"/>
      <c r="C741" s="7"/>
      <c r="D741" s="29"/>
      <c r="E741" s="52"/>
      <c r="F741" s="29"/>
      <c r="G741" s="29"/>
      <c r="H741" s="29"/>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7"/>
    </row>
    <row r="742" spans="1:49" customFormat="1" hidden="1" x14ac:dyDescent="0.3">
      <c r="A742" s="190"/>
      <c r="B742" s="22"/>
      <c r="C742" s="7"/>
      <c r="D742" s="29"/>
      <c r="E742" s="52"/>
      <c r="F742" s="29"/>
      <c r="G742" s="29"/>
      <c r="H742" s="29"/>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7"/>
    </row>
    <row r="743" spans="1:49" customFormat="1" hidden="1" x14ac:dyDescent="0.3">
      <c r="A743" s="190"/>
      <c r="B743" s="22"/>
      <c r="C743" s="7"/>
      <c r="D743" s="29"/>
      <c r="E743" s="52"/>
      <c r="F743" s="29"/>
      <c r="G743" s="29"/>
      <c r="H743" s="29"/>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7"/>
    </row>
    <row r="744" spans="1:49" customFormat="1" hidden="1" x14ac:dyDescent="0.3">
      <c r="A744" s="190"/>
      <c r="B744" s="22"/>
      <c r="C744" s="7"/>
      <c r="D744" s="29"/>
      <c r="E744" s="52"/>
      <c r="F744" s="29"/>
      <c r="G744" s="29"/>
      <c r="H744" s="29"/>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7"/>
    </row>
    <row r="745" spans="1:49" customFormat="1" hidden="1" x14ac:dyDescent="0.3">
      <c r="A745" s="190"/>
      <c r="B745" s="22"/>
      <c r="C745" s="7"/>
      <c r="D745" s="29"/>
      <c r="E745" s="52"/>
      <c r="F745" s="29"/>
      <c r="G745" s="29"/>
      <c r="H745" s="29"/>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7"/>
    </row>
    <row r="746" spans="1:49" customFormat="1" hidden="1" x14ac:dyDescent="0.3">
      <c r="A746" s="190"/>
      <c r="B746" s="22"/>
      <c r="C746" s="7"/>
      <c r="D746" s="29"/>
      <c r="E746" s="52"/>
      <c r="F746" s="29"/>
      <c r="G746" s="29"/>
      <c r="H746" s="29"/>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7"/>
    </row>
    <row r="747" spans="1:49" customFormat="1" hidden="1" x14ac:dyDescent="0.3">
      <c r="A747" s="190"/>
      <c r="B747" s="22"/>
      <c r="C747" s="7"/>
      <c r="D747" s="29"/>
      <c r="E747" s="52"/>
      <c r="F747" s="29"/>
      <c r="G747" s="29"/>
      <c r="H747" s="29"/>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7"/>
    </row>
    <row r="748" spans="1:49" customFormat="1" hidden="1" x14ac:dyDescent="0.3">
      <c r="A748" s="190"/>
      <c r="B748" s="22"/>
      <c r="C748" s="7"/>
      <c r="D748" s="29"/>
      <c r="E748" s="52"/>
      <c r="F748" s="29"/>
      <c r="G748" s="29"/>
      <c r="H748" s="29"/>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7"/>
    </row>
    <row r="749" spans="1:49" customFormat="1" hidden="1" x14ac:dyDescent="0.3">
      <c r="A749" s="190"/>
      <c r="B749" s="22"/>
      <c r="C749" s="7"/>
      <c r="D749" s="29"/>
      <c r="E749" s="52"/>
      <c r="F749" s="29"/>
      <c r="G749" s="29"/>
      <c r="H749" s="29"/>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7"/>
    </row>
    <row r="750" spans="1:49" customFormat="1" hidden="1" x14ac:dyDescent="0.3">
      <c r="A750" s="190"/>
      <c r="B750" s="22"/>
      <c r="C750" s="7"/>
      <c r="D750" s="29"/>
      <c r="E750" s="52"/>
      <c r="F750" s="29"/>
      <c r="G750" s="29"/>
      <c r="H750" s="29"/>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7"/>
    </row>
    <row r="751" spans="1:49" customFormat="1" hidden="1" x14ac:dyDescent="0.3">
      <c r="A751" s="190"/>
      <c r="B751" s="22"/>
      <c r="C751" s="7"/>
      <c r="D751" s="29"/>
      <c r="E751" s="52"/>
      <c r="F751" s="29"/>
      <c r="G751" s="29"/>
      <c r="H751" s="29"/>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7"/>
    </row>
    <row r="752" spans="1:49" customFormat="1" hidden="1" x14ac:dyDescent="0.3">
      <c r="A752" s="190"/>
      <c r="B752" s="22"/>
      <c r="C752" s="7"/>
      <c r="D752" s="29"/>
      <c r="E752" s="52"/>
      <c r="F752" s="29"/>
      <c r="G752" s="29"/>
      <c r="H752" s="29"/>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7"/>
    </row>
    <row r="753" spans="1:49" customFormat="1" hidden="1" x14ac:dyDescent="0.3">
      <c r="A753" s="190"/>
      <c r="B753" s="22"/>
      <c r="C753" s="7"/>
      <c r="D753" s="29"/>
      <c r="E753" s="52"/>
      <c r="F753" s="29"/>
      <c r="G753" s="29"/>
      <c r="H753" s="29"/>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7"/>
    </row>
    <row r="754" spans="1:49" customFormat="1" hidden="1" x14ac:dyDescent="0.3">
      <c r="A754" s="190"/>
      <c r="B754" s="22"/>
      <c r="C754" s="7"/>
      <c r="D754" s="29"/>
      <c r="E754" s="52"/>
      <c r="F754" s="29"/>
      <c r="G754" s="29"/>
      <c r="H754" s="29"/>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7"/>
    </row>
    <row r="755" spans="1:49" customFormat="1" hidden="1" x14ac:dyDescent="0.3">
      <c r="A755" s="190"/>
      <c r="B755" s="22"/>
      <c r="C755" s="7"/>
      <c r="D755" s="29"/>
      <c r="E755" s="52"/>
      <c r="F755" s="29"/>
      <c r="G755" s="29"/>
      <c r="H755" s="29"/>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7"/>
    </row>
    <row r="756" spans="1:49" customFormat="1" hidden="1" x14ac:dyDescent="0.3">
      <c r="A756" s="190"/>
      <c r="B756" s="22"/>
      <c r="C756" s="7"/>
      <c r="D756" s="29"/>
      <c r="E756" s="52"/>
      <c r="F756" s="29"/>
      <c r="G756" s="29"/>
      <c r="H756" s="29"/>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7"/>
    </row>
    <row r="757" spans="1:49" customFormat="1" hidden="1" x14ac:dyDescent="0.3">
      <c r="A757" s="190"/>
      <c r="B757" s="22"/>
      <c r="C757" s="7"/>
      <c r="D757" s="29"/>
      <c r="E757" s="52"/>
      <c r="F757" s="29"/>
      <c r="G757" s="29"/>
      <c r="H757" s="29"/>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7"/>
    </row>
    <row r="758" spans="1:49" customFormat="1" hidden="1" x14ac:dyDescent="0.3">
      <c r="A758" s="190"/>
      <c r="B758" s="22"/>
      <c r="C758" s="7"/>
      <c r="D758" s="29"/>
      <c r="E758" s="52"/>
      <c r="F758" s="29"/>
      <c r="G758" s="29"/>
      <c r="H758" s="29"/>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7"/>
    </row>
    <row r="759" spans="1:49" customFormat="1" hidden="1" x14ac:dyDescent="0.3">
      <c r="A759" s="190"/>
      <c r="B759" s="22"/>
      <c r="C759" s="7"/>
      <c r="D759" s="29"/>
      <c r="E759" s="52"/>
      <c r="F759" s="29"/>
      <c r="G759" s="29"/>
      <c r="H759" s="29"/>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7"/>
    </row>
    <row r="760" spans="1:49" customFormat="1" hidden="1" x14ac:dyDescent="0.3">
      <c r="A760" s="190"/>
      <c r="B760" s="22"/>
      <c r="C760" s="7"/>
      <c r="D760" s="29"/>
      <c r="E760" s="52"/>
      <c r="F760" s="29"/>
      <c r="G760" s="29"/>
      <c r="H760" s="29"/>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7"/>
    </row>
    <row r="761" spans="1:49" customFormat="1" hidden="1" x14ac:dyDescent="0.3">
      <c r="A761" s="190"/>
      <c r="B761" s="22"/>
      <c r="C761" s="7"/>
      <c r="D761" s="29"/>
      <c r="E761" s="52"/>
      <c r="F761" s="29"/>
      <c r="G761" s="29"/>
      <c r="H761" s="29"/>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7"/>
    </row>
    <row r="762" spans="1:49" customFormat="1" hidden="1" x14ac:dyDescent="0.3">
      <c r="A762" s="190"/>
      <c r="B762" s="22"/>
      <c r="C762" s="7"/>
      <c r="D762" s="29"/>
      <c r="E762" s="52"/>
      <c r="F762" s="29"/>
      <c r="G762" s="29"/>
      <c r="H762" s="29"/>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7"/>
    </row>
    <row r="763" spans="1:49" customFormat="1" hidden="1" x14ac:dyDescent="0.3">
      <c r="A763" s="190"/>
      <c r="B763" s="22"/>
      <c r="C763" s="7"/>
      <c r="D763" s="29"/>
      <c r="E763" s="52"/>
      <c r="F763" s="29"/>
      <c r="G763" s="29"/>
      <c r="H763" s="29"/>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7"/>
    </row>
    <row r="764" spans="1:49" customFormat="1" hidden="1" x14ac:dyDescent="0.3">
      <c r="A764" s="190"/>
      <c r="B764" s="22"/>
      <c r="C764" s="7"/>
      <c r="D764" s="29"/>
      <c r="E764" s="52"/>
      <c r="F764" s="29"/>
      <c r="G764" s="29"/>
      <c r="H764" s="29"/>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7"/>
    </row>
    <row r="765" spans="1:49" customFormat="1" hidden="1" x14ac:dyDescent="0.3">
      <c r="A765" s="190"/>
      <c r="B765" s="22"/>
      <c r="C765" s="7"/>
      <c r="D765" s="29"/>
      <c r="E765" s="52"/>
      <c r="F765" s="29"/>
      <c r="G765" s="29"/>
      <c r="H765" s="29"/>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7"/>
    </row>
    <row r="766" spans="1:49" customFormat="1" hidden="1" x14ac:dyDescent="0.3">
      <c r="A766" s="190"/>
      <c r="B766" s="22"/>
      <c r="C766" s="7"/>
      <c r="D766" s="29"/>
      <c r="E766" s="52"/>
      <c r="F766" s="29"/>
      <c r="G766" s="29"/>
      <c r="H766" s="29"/>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7"/>
    </row>
    <row r="767" spans="1:49" customFormat="1" hidden="1" x14ac:dyDescent="0.3">
      <c r="A767" s="190"/>
      <c r="B767" s="22"/>
      <c r="C767" s="7"/>
      <c r="D767" s="29"/>
      <c r="E767" s="52"/>
      <c r="F767" s="29"/>
      <c r="G767" s="29"/>
      <c r="H767" s="29"/>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7"/>
    </row>
    <row r="768" spans="1:49" customFormat="1" hidden="1" x14ac:dyDescent="0.3">
      <c r="A768" s="190"/>
      <c r="B768" s="22"/>
      <c r="C768" s="7"/>
      <c r="D768" s="29"/>
      <c r="E768" s="52"/>
      <c r="F768" s="29"/>
      <c r="G768" s="29"/>
      <c r="H768" s="29"/>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7"/>
    </row>
    <row r="769" spans="1:49" customFormat="1" hidden="1" x14ac:dyDescent="0.3">
      <c r="A769" s="190"/>
      <c r="B769" s="22"/>
      <c r="C769" s="7"/>
      <c r="D769" s="29"/>
      <c r="E769" s="52"/>
      <c r="F769" s="29"/>
      <c r="G769" s="29"/>
      <c r="H769" s="29"/>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7"/>
    </row>
    <row r="770" spans="1:49" customFormat="1" hidden="1" x14ac:dyDescent="0.3">
      <c r="A770" s="190"/>
      <c r="B770" s="22"/>
      <c r="C770" s="7"/>
      <c r="D770" s="29"/>
      <c r="E770" s="52"/>
      <c r="F770" s="29"/>
      <c r="G770" s="29"/>
      <c r="H770" s="29"/>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7"/>
    </row>
    <row r="771" spans="1:49" customFormat="1" hidden="1" x14ac:dyDescent="0.3">
      <c r="A771" s="190"/>
      <c r="B771" s="22"/>
      <c r="C771" s="7"/>
      <c r="D771" s="29"/>
      <c r="E771" s="52"/>
      <c r="F771" s="29"/>
      <c r="G771" s="29"/>
      <c r="H771" s="29"/>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7"/>
    </row>
    <row r="772" spans="1:49" customFormat="1" hidden="1" x14ac:dyDescent="0.3">
      <c r="A772" s="190"/>
      <c r="B772" s="22"/>
      <c r="C772" s="7"/>
      <c r="D772" s="29"/>
      <c r="E772" s="52"/>
      <c r="F772" s="29"/>
      <c r="G772" s="29"/>
      <c r="H772" s="29"/>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7"/>
    </row>
    <row r="773" spans="1:49" customFormat="1" hidden="1" x14ac:dyDescent="0.3">
      <c r="A773" s="190"/>
      <c r="B773" s="22"/>
      <c r="C773" s="7"/>
      <c r="D773" s="29"/>
      <c r="E773" s="52"/>
      <c r="F773" s="29"/>
      <c r="G773" s="29"/>
      <c r="H773" s="29"/>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7"/>
    </row>
    <row r="774" spans="1:49" customFormat="1" hidden="1" x14ac:dyDescent="0.3">
      <c r="A774" s="190"/>
      <c r="B774" s="22"/>
      <c r="C774" s="7"/>
      <c r="D774" s="29"/>
      <c r="E774" s="52"/>
      <c r="F774" s="29"/>
      <c r="G774" s="29"/>
      <c r="H774" s="29"/>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7"/>
    </row>
    <row r="775" spans="1:49" customFormat="1" hidden="1" x14ac:dyDescent="0.3">
      <c r="A775" s="190"/>
      <c r="B775" s="22"/>
      <c r="C775" s="7"/>
      <c r="D775" s="29"/>
      <c r="E775" s="52"/>
      <c r="F775" s="29"/>
      <c r="G775" s="29"/>
      <c r="H775" s="29"/>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7"/>
    </row>
    <row r="776" spans="1:49" customFormat="1" hidden="1" x14ac:dyDescent="0.3">
      <c r="A776" s="190"/>
      <c r="B776" s="22"/>
      <c r="C776" s="7"/>
      <c r="D776" s="29"/>
      <c r="E776" s="52"/>
      <c r="F776" s="29"/>
      <c r="G776" s="29"/>
      <c r="H776" s="29"/>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7"/>
    </row>
    <row r="777" spans="1:49" customFormat="1" hidden="1" x14ac:dyDescent="0.3">
      <c r="A777" s="190"/>
      <c r="B777" s="22"/>
      <c r="C777" s="7"/>
      <c r="D777" s="29"/>
      <c r="E777" s="52"/>
      <c r="F777" s="29"/>
      <c r="G777" s="29"/>
      <c r="H777" s="29"/>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7"/>
    </row>
    <row r="778" spans="1:49" customFormat="1" hidden="1" x14ac:dyDescent="0.3">
      <c r="A778" s="190"/>
      <c r="B778" s="22"/>
      <c r="C778" s="7"/>
      <c r="D778" s="29"/>
      <c r="E778" s="52"/>
      <c r="F778" s="29"/>
      <c r="G778" s="29"/>
      <c r="H778" s="29"/>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7"/>
    </row>
    <row r="779" spans="1:49" customFormat="1" hidden="1" x14ac:dyDescent="0.3">
      <c r="A779" s="190"/>
      <c r="B779" s="22"/>
      <c r="C779" s="7"/>
      <c r="D779" s="29"/>
      <c r="E779" s="52"/>
      <c r="F779" s="29"/>
      <c r="G779" s="29"/>
      <c r="H779" s="29"/>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7"/>
    </row>
    <row r="780" spans="1:49" customFormat="1" hidden="1" x14ac:dyDescent="0.3">
      <c r="A780" s="190"/>
      <c r="B780" s="22"/>
      <c r="C780" s="7"/>
      <c r="D780" s="29"/>
      <c r="E780" s="52"/>
      <c r="F780" s="29"/>
      <c r="G780" s="29"/>
      <c r="H780" s="29"/>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7"/>
    </row>
    <row r="781" spans="1:49" customFormat="1" hidden="1" x14ac:dyDescent="0.3">
      <c r="A781" s="190"/>
      <c r="B781" s="22"/>
      <c r="C781" s="7"/>
      <c r="D781" s="29"/>
      <c r="E781" s="52"/>
      <c r="F781" s="29"/>
      <c r="G781" s="29"/>
      <c r="H781" s="29"/>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7"/>
    </row>
    <row r="782" spans="1:49" customFormat="1" hidden="1" x14ac:dyDescent="0.3">
      <c r="A782" s="190"/>
      <c r="B782" s="22"/>
      <c r="C782" s="7"/>
      <c r="D782" s="29"/>
      <c r="E782" s="52"/>
      <c r="F782" s="29"/>
      <c r="G782" s="29"/>
      <c r="H782" s="29"/>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7"/>
    </row>
    <row r="783" spans="1:49" customFormat="1" hidden="1" x14ac:dyDescent="0.3">
      <c r="A783" s="190"/>
      <c r="B783" s="22"/>
      <c r="C783" s="7"/>
      <c r="D783" s="29"/>
      <c r="E783" s="52"/>
      <c r="F783" s="29"/>
      <c r="G783" s="29"/>
      <c r="H783" s="29"/>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7"/>
    </row>
    <row r="784" spans="1:49" customFormat="1" hidden="1" x14ac:dyDescent="0.3">
      <c r="A784" s="190"/>
      <c r="B784" s="22"/>
      <c r="C784" s="7"/>
      <c r="D784" s="29"/>
      <c r="E784" s="52"/>
      <c r="F784" s="29"/>
      <c r="G784" s="29"/>
      <c r="H784" s="29"/>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7"/>
    </row>
    <row r="785" spans="1:49" customFormat="1" hidden="1" x14ac:dyDescent="0.3">
      <c r="A785" s="190"/>
      <c r="B785" s="22"/>
      <c r="C785" s="7"/>
      <c r="D785" s="29"/>
      <c r="E785" s="52"/>
      <c r="F785" s="29"/>
      <c r="G785" s="29"/>
      <c r="H785" s="29"/>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7"/>
    </row>
    <row r="786" spans="1:49" customFormat="1" hidden="1" x14ac:dyDescent="0.3">
      <c r="A786" s="190"/>
      <c r="B786" s="22"/>
      <c r="C786" s="7"/>
      <c r="D786" s="29"/>
      <c r="E786" s="52"/>
      <c r="F786" s="29"/>
      <c r="G786" s="29"/>
      <c r="H786" s="29"/>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7"/>
    </row>
    <row r="787" spans="1:49" customFormat="1" hidden="1" x14ac:dyDescent="0.3">
      <c r="A787" s="190"/>
      <c r="B787" s="22"/>
      <c r="C787" s="7"/>
      <c r="D787" s="29"/>
      <c r="E787" s="52"/>
      <c r="F787" s="29"/>
      <c r="G787" s="29"/>
      <c r="H787" s="29"/>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7"/>
    </row>
    <row r="788" spans="1:49" customFormat="1" hidden="1" x14ac:dyDescent="0.3">
      <c r="A788" s="190"/>
      <c r="B788" s="22"/>
      <c r="C788" s="7"/>
      <c r="D788" s="29"/>
      <c r="E788" s="52"/>
      <c r="F788" s="29"/>
      <c r="G788" s="29"/>
      <c r="H788" s="29"/>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7"/>
    </row>
    <row r="789" spans="1:49" customFormat="1" hidden="1" x14ac:dyDescent="0.3">
      <c r="A789" s="190"/>
      <c r="B789" s="22"/>
      <c r="C789" s="7"/>
      <c r="D789" s="29"/>
      <c r="E789" s="52"/>
      <c r="F789" s="29"/>
      <c r="G789" s="29"/>
      <c r="H789" s="29"/>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7"/>
    </row>
    <row r="790" spans="1:49" customFormat="1" hidden="1" x14ac:dyDescent="0.3">
      <c r="A790" s="190"/>
      <c r="B790" s="22"/>
      <c r="C790" s="7"/>
      <c r="D790" s="29"/>
      <c r="E790" s="52"/>
      <c r="F790" s="29"/>
      <c r="G790" s="29"/>
      <c r="H790" s="29"/>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7"/>
    </row>
    <row r="791" spans="1:49" customFormat="1" hidden="1" x14ac:dyDescent="0.3">
      <c r="A791" s="190"/>
      <c r="B791" s="22"/>
      <c r="C791" s="7"/>
      <c r="D791" s="29"/>
      <c r="E791" s="52"/>
      <c r="F791" s="29"/>
      <c r="G791" s="29"/>
      <c r="H791" s="29"/>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7"/>
    </row>
    <row r="792" spans="1:49" customFormat="1" hidden="1" x14ac:dyDescent="0.3">
      <c r="A792" s="190"/>
      <c r="B792" s="22"/>
      <c r="C792" s="7"/>
      <c r="D792" s="29"/>
      <c r="E792" s="52"/>
      <c r="F792" s="29"/>
      <c r="G792" s="29"/>
      <c r="H792" s="29"/>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7"/>
    </row>
    <row r="793" spans="1:49" customFormat="1" hidden="1" x14ac:dyDescent="0.3">
      <c r="A793" s="190"/>
      <c r="B793" s="22"/>
      <c r="C793" s="7"/>
      <c r="D793" s="29"/>
      <c r="E793" s="52"/>
      <c r="F793" s="29"/>
      <c r="G793" s="29"/>
      <c r="H793" s="29"/>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7"/>
    </row>
    <row r="794" spans="1:49" customFormat="1" hidden="1" x14ac:dyDescent="0.3">
      <c r="A794" s="190"/>
      <c r="B794" s="22"/>
      <c r="C794" s="7"/>
      <c r="D794" s="29"/>
      <c r="E794" s="52"/>
      <c r="F794" s="29"/>
      <c r="G794" s="29"/>
      <c r="H794" s="29"/>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7"/>
    </row>
    <row r="795" spans="1:49" customFormat="1" hidden="1" x14ac:dyDescent="0.3">
      <c r="A795" s="190"/>
      <c r="B795" s="22"/>
      <c r="C795" s="7"/>
      <c r="D795" s="29"/>
      <c r="E795" s="52"/>
      <c r="F795" s="29"/>
      <c r="G795" s="29"/>
      <c r="H795" s="29"/>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7"/>
    </row>
    <row r="796" spans="1:49" customFormat="1" hidden="1" x14ac:dyDescent="0.3">
      <c r="A796" s="190"/>
      <c r="B796" s="22"/>
      <c r="C796" s="7"/>
      <c r="D796" s="29"/>
      <c r="E796" s="52"/>
      <c r="F796" s="29"/>
      <c r="G796" s="29"/>
      <c r="H796" s="29"/>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7"/>
    </row>
    <row r="797" spans="1:49" customFormat="1" hidden="1" x14ac:dyDescent="0.3">
      <c r="A797" s="190"/>
      <c r="B797" s="22"/>
      <c r="C797" s="7"/>
      <c r="D797" s="29"/>
      <c r="E797" s="52"/>
      <c r="F797" s="29"/>
      <c r="G797" s="29"/>
      <c r="H797" s="29"/>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7"/>
    </row>
    <row r="798" spans="1:49" customFormat="1" hidden="1" x14ac:dyDescent="0.3">
      <c r="A798" s="190"/>
      <c r="B798" s="22"/>
      <c r="C798" s="7"/>
      <c r="D798" s="29"/>
      <c r="E798" s="52"/>
      <c r="F798" s="29"/>
      <c r="G798" s="29"/>
      <c r="H798" s="29"/>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7"/>
    </row>
    <row r="799" spans="1:49" customFormat="1" hidden="1" x14ac:dyDescent="0.3">
      <c r="A799" s="190"/>
      <c r="B799" s="22"/>
      <c r="C799" s="7"/>
      <c r="D799" s="29"/>
      <c r="E799" s="52"/>
      <c r="F799" s="29"/>
      <c r="G799" s="29"/>
      <c r="H799" s="29"/>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7"/>
    </row>
    <row r="800" spans="1:49" customFormat="1" hidden="1" x14ac:dyDescent="0.3">
      <c r="A800" s="190"/>
      <c r="B800" s="22"/>
      <c r="C800" s="7"/>
      <c r="D800" s="29"/>
      <c r="E800" s="52"/>
      <c r="F800" s="29"/>
      <c r="G800" s="29"/>
      <c r="H800" s="29"/>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7"/>
    </row>
    <row r="801" spans="1:49" customFormat="1" hidden="1" x14ac:dyDescent="0.3">
      <c r="A801" s="190"/>
      <c r="B801" s="22"/>
      <c r="C801" s="7"/>
      <c r="D801" s="29"/>
      <c r="E801" s="52"/>
      <c r="F801" s="29"/>
      <c r="G801" s="29"/>
      <c r="H801" s="29"/>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7"/>
    </row>
    <row r="802" spans="1:49" customFormat="1" hidden="1" x14ac:dyDescent="0.3">
      <c r="A802" s="190"/>
      <c r="B802" s="22"/>
      <c r="C802" s="7"/>
      <c r="D802" s="29"/>
      <c r="E802" s="52"/>
      <c r="F802" s="29"/>
      <c r="G802" s="29"/>
      <c r="H802" s="29"/>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7"/>
    </row>
    <row r="803" spans="1:49" customFormat="1" hidden="1" x14ac:dyDescent="0.3">
      <c r="A803" s="190"/>
      <c r="B803" s="22"/>
      <c r="C803" s="7"/>
      <c r="D803" s="29"/>
      <c r="E803" s="52"/>
      <c r="F803" s="29"/>
      <c r="G803" s="29"/>
      <c r="H803" s="29"/>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7"/>
    </row>
    <row r="804" spans="1:49" customFormat="1" hidden="1" x14ac:dyDescent="0.3">
      <c r="A804" s="190"/>
      <c r="B804" s="22"/>
      <c r="C804" s="7"/>
      <c r="D804" s="29"/>
      <c r="E804" s="52"/>
      <c r="F804" s="29"/>
      <c r="G804" s="29"/>
      <c r="H804" s="29"/>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7"/>
    </row>
    <row r="805" spans="1:49" customFormat="1" hidden="1" x14ac:dyDescent="0.3">
      <c r="A805" s="190"/>
      <c r="B805" s="22"/>
      <c r="C805" s="7"/>
      <c r="D805" s="29"/>
      <c r="E805" s="52"/>
      <c r="F805" s="29"/>
      <c r="G805" s="29"/>
      <c r="H805" s="29"/>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7"/>
    </row>
    <row r="806" spans="1:49" customFormat="1" hidden="1" x14ac:dyDescent="0.3">
      <c r="A806" s="190"/>
      <c r="B806" s="22"/>
      <c r="C806" s="7"/>
      <c r="D806" s="29"/>
      <c r="E806" s="52"/>
      <c r="F806" s="29"/>
      <c r="G806" s="29"/>
      <c r="H806" s="29"/>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7"/>
    </row>
    <row r="807" spans="1:49" customFormat="1" hidden="1" x14ac:dyDescent="0.3">
      <c r="A807" s="190"/>
      <c r="B807" s="22"/>
      <c r="C807" s="7"/>
      <c r="D807" s="29"/>
      <c r="E807" s="52"/>
      <c r="F807" s="29"/>
      <c r="G807" s="29"/>
      <c r="H807" s="29"/>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7"/>
    </row>
    <row r="808" spans="1:49" customFormat="1" hidden="1" x14ac:dyDescent="0.3">
      <c r="A808" s="190"/>
      <c r="B808" s="22"/>
      <c r="C808" s="7"/>
      <c r="D808" s="29"/>
      <c r="E808" s="52"/>
      <c r="F808" s="29"/>
      <c r="G808" s="29"/>
      <c r="H808" s="29"/>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7"/>
    </row>
    <row r="809" spans="1:49" customFormat="1" hidden="1" x14ac:dyDescent="0.3">
      <c r="A809" s="190"/>
      <c r="B809" s="22"/>
      <c r="C809" s="7"/>
      <c r="D809" s="29"/>
      <c r="E809" s="52"/>
      <c r="F809" s="29"/>
      <c r="G809" s="29"/>
      <c r="H809" s="29"/>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7"/>
    </row>
    <row r="810" spans="1:49" customFormat="1" hidden="1" x14ac:dyDescent="0.3">
      <c r="A810" s="190"/>
      <c r="B810" s="22"/>
      <c r="C810" s="7"/>
      <c r="D810" s="29"/>
      <c r="E810" s="52"/>
      <c r="F810" s="29"/>
      <c r="G810" s="29"/>
      <c r="H810" s="29"/>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7"/>
    </row>
    <row r="811" spans="1:49" customFormat="1" hidden="1" x14ac:dyDescent="0.3">
      <c r="A811" s="190"/>
      <c r="B811" s="22"/>
      <c r="C811" s="7"/>
      <c r="D811" s="29"/>
      <c r="E811" s="52"/>
      <c r="F811" s="29"/>
      <c r="G811" s="29"/>
      <c r="H811" s="29"/>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7"/>
    </row>
    <row r="812" spans="1:49" customFormat="1" hidden="1" x14ac:dyDescent="0.3">
      <c r="A812" s="190"/>
      <c r="B812" s="22"/>
      <c r="C812" s="7"/>
      <c r="D812" s="29"/>
      <c r="E812" s="52"/>
      <c r="F812" s="29"/>
      <c r="G812" s="29"/>
      <c r="H812" s="29"/>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7"/>
    </row>
    <row r="813" spans="1:49" customFormat="1" hidden="1" x14ac:dyDescent="0.3">
      <c r="A813" s="190"/>
      <c r="B813" s="22"/>
      <c r="C813" s="7"/>
      <c r="D813" s="29"/>
      <c r="E813" s="52"/>
      <c r="F813" s="29"/>
      <c r="G813" s="29"/>
      <c r="H813" s="29"/>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7"/>
    </row>
    <row r="814" spans="1:49" customFormat="1" hidden="1" x14ac:dyDescent="0.3">
      <c r="A814" s="190"/>
      <c r="B814" s="22"/>
      <c r="C814" s="7"/>
      <c r="D814" s="29"/>
      <c r="E814" s="52"/>
      <c r="F814" s="29"/>
      <c r="G814" s="29"/>
      <c r="H814" s="29"/>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7"/>
    </row>
    <row r="815" spans="1:49" customFormat="1" hidden="1" x14ac:dyDescent="0.3">
      <c r="A815" s="190"/>
      <c r="B815" s="22"/>
      <c r="C815" s="7"/>
      <c r="D815" s="29"/>
      <c r="E815" s="52"/>
      <c r="F815" s="29"/>
      <c r="G815" s="29"/>
      <c r="H815" s="29"/>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7"/>
    </row>
    <row r="816" spans="1:49" customFormat="1" hidden="1" x14ac:dyDescent="0.3">
      <c r="A816" s="190"/>
      <c r="B816" s="22"/>
      <c r="C816" s="7"/>
      <c r="D816" s="29"/>
      <c r="E816" s="52"/>
      <c r="F816" s="29"/>
      <c r="G816" s="29"/>
      <c r="H816" s="29"/>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7"/>
    </row>
    <row r="817" spans="1:49" customFormat="1" hidden="1" x14ac:dyDescent="0.3">
      <c r="A817" s="190"/>
      <c r="B817" s="22"/>
      <c r="C817" s="7"/>
      <c r="D817" s="29"/>
      <c r="E817" s="52"/>
      <c r="F817" s="29"/>
      <c r="G817" s="29"/>
      <c r="H817" s="29"/>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7"/>
    </row>
    <row r="818" spans="1:49" customFormat="1" hidden="1" x14ac:dyDescent="0.3">
      <c r="A818" s="190"/>
      <c r="B818" s="22"/>
      <c r="C818" s="7"/>
      <c r="D818" s="29"/>
      <c r="E818" s="52"/>
      <c r="F818" s="29"/>
      <c r="G818" s="29"/>
      <c r="H818" s="29"/>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7"/>
    </row>
    <row r="819" spans="1:49" customFormat="1" hidden="1" x14ac:dyDescent="0.3">
      <c r="A819" s="190"/>
      <c r="B819" s="22"/>
      <c r="C819" s="7"/>
      <c r="D819" s="29"/>
      <c r="E819" s="52"/>
      <c r="F819" s="29"/>
      <c r="G819" s="29"/>
      <c r="H819" s="29"/>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7"/>
    </row>
    <row r="820" spans="1:49" customFormat="1" hidden="1" x14ac:dyDescent="0.3">
      <c r="A820" s="190"/>
      <c r="B820" s="22"/>
      <c r="C820" s="7"/>
      <c r="D820" s="29"/>
      <c r="E820" s="52"/>
      <c r="F820" s="29"/>
      <c r="G820" s="29"/>
      <c r="H820" s="29"/>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7"/>
    </row>
    <row r="821" spans="1:49" customFormat="1" hidden="1" x14ac:dyDescent="0.3">
      <c r="A821" s="190"/>
      <c r="B821" s="22"/>
      <c r="C821" s="7"/>
      <c r="D821" s="29"/>
      <c r="E821" s="52"/>
      <c r="F821" s="29"/>
      <c r="G821" s="29"/>
      <c r="H821" s="29"/>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7"/>
    </row>
    <row r="822" spans="1:49" customFormat="1" hidden="1" x14ac:dyDescent="0.3">
      <c r="A822" s="190"/>
      <c r="B822" s="22"/>
      <c r="C822" s="7"/>
      <c r="D822" s="29"/>
      <c r="E822" s="52"/>
      <c r="F822" s="29"/>
      <c r="G822" s="29"/>
      <c r="H822" s="29"/>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7"/>
    </row>
    <row r="823" spans="1:49" customFormat="1" hidden="1" x14ac:dyDescent="0.3">
      <c r="A823" s="190"/>
      <c r="B823" s="22"/>
      <c r="C823" s="7"/>
      <c r="D823" s="29"/>
      <c r="E823" s="52"/>
      <c r="F823" s="29"/>
      <c r="G823" s="29"/>
      <c r="H823" s="29"/>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7"/>
    </row>
    <row r="824" spans="1:49" customFormat="1" hidden="1" x14ac:dyDescent="0.3">
      <c r="A824" s="190"/>
      <c r="B824" s="22"/>
      <c r="C824" s="7"/>
      <c r="D824" s="29"/>
      <c r="E824" s="52"/>
      <c r="F824" s="29"/>
      <c r="G824" s="29"/>
      <c r="H824" s="29"/>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7"/>
    </row>
    <row r="825" spans="1:49" customFormat="1" hidden="1" x14ac:dyDescent="0.3">
      <c r="A825" s="190"/>
      <c r="B825" s="22"/>
      <c r="C825" s="7"/>
      <c r="D825" s="29"/>
      <c r="E825" s="52"/>
      <c r="F825" s="29"/>
      <c r="G825" s="29"/>
      <c r="H825" s="29"/>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7"/>
    </row>
    <row r="826" spans="1:49" customFormat="1" hidden="1" x14ac:dyDescent="0.3">
      <c r="A826" s="190"/>
      <c r="B826" s="22"/>
      <c r="C826" s="7"/>
      <c r="D826" s="29"/>
      <c r="E826" s="52"/>
      <c r="F826" s="29"/>
      <c r="G826" s="29"/>
      <c r="H826" s="29"/>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7"/>
    </row>
    <row r="827" spans="1:49" customFormat="1" hidden="1" x14ac:dyDescent="0.3">
      <c r="A827" s="190"/>
      <c r="B827" s="22"/>
      <c r="C827" s="7"/>
      <c r="D827" s="29"/>
      <c r="E827" s="52"/>
      <c r="F827" s="29"/>
      <c r="G827" s="29"/>
      <c r="H827" s="29"/>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7"/>
    </row>
    <row r="828" spans="1:49" customFormat="1" hidden="1" x14ac:dyDescent="0.3">
      <c r="A828" s="190"/>
      <c r="B828" s="22"/>
      <c r="C828" s="7"/>
      <c r="D828" s="29"/>
      <c r="E828" s="52"/>
      <c r="F828" s="29"/>
      <c r="G828" s="29"/>
      <c r="H828" s="29"/>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7"/>
    </row>
    <row r="829" spans="1:49" customFormat="1" hidden="1" x14ac:dyDescent="0.3">
      <c r="A829" s="190"/>
      <c r="B829" s="22"/>
      <c r="C829" s="7"/>
      <c r="D829" s="29"/>
      <c r="E829" s="52"/>
      <c r="F829" s="29"/>
      <c r="G829" s="29"/>
      <c r="H829" s="29"/>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7"/>
    </row>
    <row r="830" spans="1:49" customFormat="1" hidden="1" x14ac:dyDescent="0.3">
      <c r="A830" s="190"/>
      <c r="B830" s="22"/>
      <c r="C830" s="7"/>
      <c r="D830" s="29"/>
      <c r="E830" s="52"/>
      <c r="F830" s="29"/>
      <c r="G830" s="29"/>
      <c r="H830" s="29"/>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7"/>
    </row>
    <row r="831" spans="1:49" customFormat="1" hidden="1" x14ac:dyDescent="0.3">
      <c r="A831" s="190"/>
      <c r="B831" s="22"/>
      <c r="C831" s="7"/>
      <c r="D831" s="29"/>
      <c r="E831" s="52"/>
      <c r="F831" s="29"/>
      <c r="G831" s="29"/>
      <c r="H831" s="29"/>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7"/>
    </row>
    <row r="832" spans="1:49" customFormat="1" hidden="1" x14ac:dyDescent="0.3">
      <c r="A832" s="190"/>
      <c r="B832" s="22"/>
      <c r="C832" s="7"/>
      <c r="D832" s="29"/>
      <c r="E832" s="52"/>
      <c r="F832" s="29"/>
      <c r="G832" s="29"/>
      <c r="H832" s="29"/>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7"/>
    </row>
    <row r="833" spans="1:49" customFormat="1" hidden="1" x14ac:dyDescent="0.3">
      <c r="A833" s="190"/>
      <c r="B833" s="22"/>
      <c r="C833" s="7"/>
      <c r="D833" s="29"/>
      <c r="E833" s="52"/>
      <c r="F833" s="29"/>
      <c r="G833" s="29"/>
      <c r="H833" s="29"/>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7"/>
    </row>
    <row r="834" spans="1:49" customFormat="1" hidden="1" x14ac:dyDescent="0.3">
      <c r="A834" s="190"/>
      <c r="B834" s="22"/>
      <c r="C834" s="7"/>
      <c r="D834" s="29"/>
      <c r="E834" s="52"/>
      <c r="F834" s="29"/>
      <c r="G834" s="29"/>
      <c r="H834" s="29"/>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7"/>
    </row>
    <row r="835" spans="1:49" customFormat="1" hidden="1" x14ac:dyDescent="0.3">
      <c r="A835" s="190"/>
      <c r="B835" s="22"/>
      <c r="C835" s="7"/>
      <c r="D835" s="29"/>
      <c r="E835" s="52"/>
      <c r="F835" s="29"/>
      <c r="G835" s="29"/>
      <c r="H835" s="29"/>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7"/>
    </row>
    <row r="836" spans="1:49" customFormat="1" hidden="1" x14ac:dyDescent="0.3">
      <c r="A836" s="190"/>
      <c r="B836" s="22"/>
      <c r="C836" s="7"/>
      <c r="D836" s="29"/>
      <c r="E836" s="52"/>
      <c r="F836" s="29"/>
      <c r="G836" s="29"/>
      <c r="H836" s="29"/>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7"/>
    </row>
    <row r="837" spans="1:49" customFormat="1" hidden="1" x14ac:dyDescent="0.3">
      <c r="A837" s="190"/>
      <c r="B837" s="22"/>
      <c r="C837" s="7"/>
      <c r="D837" s="29"/>
      <c r="E837" s="52"/>
      <c r="F837" s="29"/>
      <c r="G837" s="29"/>
      <c r="H837" s="29"/>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7"/>
    </row>
    <row r="838" spans="1:49" customFormat="1" hidden="1" x14ac:dyDescent="0.3">
      <c r="A838" s="190"/>
      <c r="B838" s="22"/>
      <c r="C838" s="7"/>
      <c r="D838" s="29"/>
      <c r="E838" s="52"/>
      <c r="F838" s="29"/>
      <c r="G838" s="29"/>
      <c r="H838" s="29"/>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7"/>
    </row>
    <row r="839" spans="1:49" customFormat="1" hidden="1" x14ac:dyDescent="0.3">
      <c r="A839" s="190"/>
      <c r="B839" s="22"/>
      <c r="C839" s="7"/>
      <c r="D839" s="29"/>
      <c r="E839" s="52"/>
      <c r="F839" s="29"/>
      <c r="G839" s="29"/>
      <c r="H839" s="29"/>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7"/>
    </row>
    <row r="840" spans="1:49" customFormat="1" hidden="1" x14ac:dyDescent="0.3">
      <c r="A840" s="190"/>
      <c r="B840" s="22"/>
      <c r="C840" s="7"/>
      <c r="D840" s="29"/>
      <c r="E840" s="52"/>
      <c r="F840" s="29"/>
      <c r="G840" s="29"/>
      <c r="H840" s="29"/>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7"/>
    </row>
    <row r="841" spans="1:49" customFormat="1" hidden="1" x14ac:dyDescent="0.3">
      <c r="A841" s="190"/>
      <c r="B841" s="22"/>
      <c r="C841" s="7"/>
      <c r="D841" s="29"/>
      <c r="E841" s="52"/>
      <c r="F841" s="29"/>
      <c r="G841" s="29"/>
      <c r="H841" s="29"/>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7"/>
    </row>
    <row r="842" spans="1:49" customFormat="1" hidden="1" x14ac:dyDescent="0.3">
      <c r="A842" s="190"/>
      <c r="B842" s="22"/>
      <c r="C842" s="7"/>
      <c r="D842" s="29"/>
      <c r="E842" s="52"/>
      <c r="F842" s="29"/>
      <c r="G842" s="29"/>
      <c r="H842" s="29"/>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7"/>
    </row>
    <row r="843" spans="1:49" customFormat="1" hidden="1" x14ac:dyDescent="0.3">
      <c r="A843" s="190"/>
      <c r="B843" s="22"/>
      <c r="C843" s="7"/>
      <c r="D843" s="29"/>
      <c r="E843" s="52"/>
      <c r="F843" s="29"/>
      <c r="G843" s="29"/>
      <c r="H843" s="29"/>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7"/>
    </row>
    <row r="844" spans="1:49" customFormat="1" hidden="1" x14ac:dyDescent="0.3">
      <c r="A844" s="190"/>
      <c r="B844" s="22"/>
      <c r="C844" s="7"/>
      <c r="D844" s="29"/>
      <c r="E844" s="52"/>
      <c r="F844" s="29"/>
      <c r="G844" s="29"/>
      <c r="H844" s="29"/>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7"/>
    </row>
    <row r="845" spans="1:49" customFormat="1" hidden="1" x14ac:dyDescent="0.3">
      <c r="A845" s="190"/>
      <c r="B845" s="22"/>
      <c r="C845" s="7"/>
      <c r="D845" s="29"/>
      <c r="E845" s="52"/>
      <c r="F845" s="29"/>
      <c r="G845" s="29"/>
      <c r="H845" s="29"/>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7"/>
    </row>
    <row r="846" spans="1:49" customFormat="1" hidden="1" x14ac:dyDescent="0.3">
      <c r="A846" s="190"/>
      <c r="B846" s="22"/>
      <c r="C846" s="7"/>
      <c r="D846" s="29"/>
      <c r="E846" s="52"/>
      <c r="F846" s="29"/>
      <c r="G846" s="29"/>
      <c r="H846" s="29"/>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7"/>
    </row>
    <row r="847" spans="1:49" customFormat="1" hidden="1" x14ac:dyDescent="0.3">
      <c r="A847" s="190"/>
      <c r="B847" s="22"/>
      <c r="C847" s="7"/>
      <c r="D847" s="29"/>
      <c r="E847" s="52"/>
      <c r="F847" s="29"/>
      <c r="G847" s="29"/>
      <c r="H847" s="29"/>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7"/>
    </row>
    <row r="848" spans="1:49" customFormat="1" hidden="1" x14ac:dyDescent="0.3">
      <c r="A848" s="190"/>
      <c r="B848" s="22"/>
      <c r="C848" s="7"/>
      <c r="D848" s="29"/>
      <c r="E848" s="52"/>
      <c r="F848" s="29"/>
      <c r="G848" s="29"/>
      <c r="H848" s="29"/>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7"/>
    </row>
    <row r="849" spans="1:49" customFormat="1" hidden="1" x14ac:dyDescent="0.3">
      <c r="A849" s="190"/>
      <c r="B849" s="22"/>
      <c r="C849" s="7"/>
      <c r="D849" s="29"/>
      <c r="E849" s="52"/>
      <c r="F849" s="29"/>
      <c r="G849" s="29"/>
      <c r="H849" s="29"/>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7"/>
    </row>
    <row r="850" spans="1:49" customFormat="1" hidden="1" x14ac:dyDescent="0.3">
      <c r="A850" s="190"/>
      <c r="B850" s="22"/>
      <c r="C850" s="7"/>
      <c r="D850" s="29"/>
      <c r="E850" s="52"/>
      <c r="F850" s="29"/>
      <c r="G850" s="29"/>
      <c r="H850" s="29"/>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7"/>
    </row>
    <row r="851" spans="1:49" customFormat="1" hidden="1" x14ac:dyDescent="0.3">
      <c r="A851" s="190"/>
      <c r="B851" s="22"/>
      <c r="C851" s="7"/>
      <c r="D851" s="29"/>
      <c r="E851" s="52"/>
      <c r="F851" s="29"/>
      <c r="G851" s="29"/>
      <c r="H851" s="29"/>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7"/>
    </row>
    <row r="852" spans="1:49" customFormat="1" hidden="1" x14ac:dyDescent="0.3">
      <c r="A852" s="190"/>
      <c r="B852" s="22"/>
      <c r="C852" s="7"/>
      <c r="D852" s="29"/>
      <c r="E852" s="52"/>
      <c r="F852" s="29"/>
      <c r="G852" s="29"/>
      <c r="H852" s="29"/>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7"/>
    </row>
    <row r="853" spans="1:49" customFormat="1" hidden="1" x14ac:dyDescent="0.3">
      <c r="A853" s="190"/>
      <c r="B853" s="22"/>
      <c r="C853" s="7"/>
      <c r="D853" s="29"/>
      <c r="E853" s="52"/>
      <c r="F853" s="29"/>
      <c r="G853" s="29"/>
      <c r="H853" s="29"/>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7"/>
    </row>
    <row r="854" spans="1:49" customFormat="1" hidden="1" x14ac:dyDescent="0.3">
      <c r="A854" s="190"/>
      <c r="B854" s="22"/>
      <c r="C854" s="7"/>
      <c r="D854" s="29"/>
      <c r="E854" s="52"/>
      <c r="F854" s="29"/>
      <c r="G854" s="29"/>
      <c r="H854" s="29"/>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7"/>
    </row>
    <row r="855" spans="1:49" customFormat="1" hidden="1" x14ac:dyDescent="0.3">
      <c r="A855" s="190"/>
      <c r="B855" s="22"/>
      <c r="C855" s="7"/>
      <c r="D855" s="29"/>
      <c r="E855" s="52"/>
      <c r="F855" s="29"/>
      <c r="G855" s="29"/>
      <c r="H855" s="29"/>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7"/>
    </row>
    <row r="856" spans="1:49" customFormat="1" hidden="1" x14ac:dyDescent="0.3">
      <c r="A856" s="190"/>
      <c r="B856" s="22"/>
      <c r="C856" s="7"/>
      <c r="D856" s="29"/>
      <c r="E856" s="52"/>
      <c r="F856" s="29"/>
      <c r="G856" s="29"/>
      <c r="H856" s="29"/>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7"/>
    </row>
    <row r="857" spans="1:49" customFormat="1" hidden="1" x14ac:dyDescent="0.3">
      <c r="A857" s="190"/>
      <c r="B857" s="22"/>
      <c r="C857" s="7"/>
      <c r="D857" s="29"/>
      <c r="E857" s="52"/>
      <c r="F857" s="29"/>
      <c r="G857" s="29"/>
      <c r="H857" s="29"/>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7"/>
    </row>
    <row r="858" spans="1:49" customFormat="1" hidden="1" x14ac:dyDescent="0.3">
      <c r="A858" s="190"/>
      <c r="B858" s="22"/>
      <c r="C858" s="7"/>
      <c r="D858" s="29"/>
      <c r="E858" s="52"/>
      <c r="F858" s="29"/>
      <c r="G858" s="29"/>
      <c r="H858" s="29"/>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7"/>
    </row>
    <row r="859" spans="1:49" customFormat="1" hidden="1" x14ac:dyDescent="0.3">
      <c r="A859" s="190"/>
      <c r="B859" s="22"/>
      <c r="C859" s="7"/>
      <c r="D859" s="29"/>
      <c r="E859" s="52"/>
      <c r="F859" s="29"/>
      <c r="G859" s="29"/>
      <c r="H859" s="29"/>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7"/>
    </row>
    <row r="860" spans="1:49" customFormat="1" hidden="1" x14ac:dyDescent="0.3">
      <c r="A860" s="190"/>
      <c r="B860" s="22"/>
      <c r="C860" s="7"/>
      <c r="D860" s="29"/>
      <c r="E860" s="52"/>
      <c r="F860" s="29"/>
      <c r="G860" s="29"/>
      <c r="H860" s="29"/>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7"/>
    </row>
    <row r="861" spans="1:49" customFormat="1" hidden="1" x14ac:dyDescent="0.3">
      <c r="A861" s="190"/>
      <c r="B861" s="22"/>
      <c r="C861" s="7"/>
      <c r="D861" s="29"/>
      <c r="E861" s="52"/>
      <c r="F861" s="29"/>
      <c r="G861" s="29"/>
      <c r="H861" s="29"/>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7"/>
    </row>
    <row r="862" spans="1:49" customFormat="1" hidden="1" x14ac:dyDescent="0.3">
      <c r="A862" s="190"/>
      <c r="B862" s="22"/>
      <c r="C862" s="7"/>
      <c r="D862" s="29"/>
      <c r="E862" s="52"/>
      <c r="F862" s="29"/>
      <c r="G862" s="29"/>
      <c r="H862" s="29"/>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7"/>
    </row>
    <row r="863" spans="1:49" customFormat="1" hidden="1" x14ac:dyDescent="0.3">
      <c r="A863" s="190"/>
      <c r="B863" s="22"/>
      <c r="C863" s="7"/>
      <c r="D863" s="29"/>
      <c r="E863" s="52"/>
      <c r="F863" s="29"/>
      <c r="G863" s="29"/>
      <c r="H863" s="29"/>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7"/>
    </row>
    <row r="864" spans="1:49" customFormat="1" hidden="1" x14ac:dyDescent="0.3">
      <c r="A864" s="190"/>
      <c r="B864" s="22"/>
      <c r="C864" s="7"/>
      <c r="D864" s="29"/>
      <c r="E864" s="52"/>
      <c r="F864" s="29"/>
      <c r="G864" s="29"/>
      <c r="H864" s="29"/>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7"/>
    </row>
    <row r="865" spans="1:49" customFormat="1" hidden="1" x14ac:dyDescent="0.3">
      <c r="A865" s="190"/>
      <c r="B865" s="22"/>
      <c r="C865" s="7"/>
      <c r="D865" s="29"/>
      <c r="E865" s="52"/>
      <c r="F865" s="29"/>
      <c r="G865" s="29"/>
      <c r="H865" s="29"/>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7"/>
    </row>
    <row r="866" spans="1:49" customFormat="1" hidden="1" x14ac:dyDescent="0.3">
      <c r="A866" s="190"/>
      <c r="B866" s="22"/>
      <c r="C866" s="7"/>
      <c r="D866" s="29"/>
      <c r="E866" s="52"/>
      <c r="F866" s="29"/>
      <c r="G866" s="29"/>
      <c r="H866" s="29"/>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7"/>
    </row>
    <row r="867" spans="1:49" customFormat="1" hidden="1" x14ac:dyDescent="0.3">
      <c r="A867" s="190"/>
      <c r="B867" s="22"/>
      <c r="C867" s="7"/>
      <c r="D867" s="29"/>
      <c r="E867" s="52"/>
      <c r="F867" s="29"/>
      <c r="G867" s="29"/>
      <c r="H867" s="29"/>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7"/>
    </row>
    <row r="868" spans="1:49" customFormat="1" hidden="1" x14ac:dyDescent="0.3">
      <c r="A868" s="190"/>
      <c r="B868" s="22"/>
      <c r="C868" s="7"/>
      <c r="D868" s="29"/>
      <c r="E868" s="52"/>
      <c r="F868" s="29"/>
      <c r="G868" s="29"/>
      <c r="H868" s="29"/>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7"/>
    </row>
    <row r="869" spans="1:49" customFormat="1" hidden="1" x14ac:dyDescent="0.3">
      <c r="A869" s="190"/>
      <c r="B869" s="22"/>
      <c r="C869" s="7"/>
      <c r="D869" s="29"/>
      <c r="E869" s="52"/>
      <c r="F869" s="29"/>
      <c r="G869" s="29"/>
      <c r="H869" s="29"/>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7"/>
    </row>
    <row r="870" spans="1:49" customFormat="1" hidden="1" x14ac:dyDescent="0.3">
      <c r="A870" s="190"/>
      <c r="B870" s="22"/>
      <c r="C870" s="7"/>
      <c r="D870" s="29"/>
      <c r="E870" s="52"/>
      <c r="F870" s="29"/>
      <c r="G870" s="29"/>
      <c r="H870" s="29"/>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7"/>
    </row>
    <row r="871" spans="1:49" customFormat="1" hidden="1" x14ac:dyDescent="0.3">
      <c r="A871" s="190"/>
      <c r="B871" s="22"/>
      <c r="C871" s="7"/>
      <c r="D871" s="29"/>
      <c r="E871" s="52"/>
      <c r="F871" s="29"/>
      <c r="G871" s="29"/>
      <c r="H871" s="29"/>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7"/>
    </row>
    <row r="872" spans="1:49" customFormat="1" hidden="1" x14ac:dyDescent="0.3">
      <c r="A872" s="190"/>
      <c r="B872" s="22"/>
      <c r="C872" s="7"/>
      <c r="D872" s="29"/>
      <c r="E872" s="52"/>
      <c r="F872" s="29"/>
      <c r="G872" s="29"/>
      <c r="H872" s="29"/>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7"/>
    </row>
    <row r="873" spans="1:49" customFormat="1" hidden="1" x14ac:dyDescent="0.3">
      <c r="A873" s="190"/>
      <c r="B873" s="22"/>
      <c r="C873" s="7"/>
      <c r="D873" s="29"/>
      <c r="E873" s="52"/>
      <c r="F873" s="29"/>
      <c r="G873" s="29"/>
      <c r="H873" s="29"/>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7"/>
    </row>
    <row r="874" spans="1:49" customFormat="1" hidden="1" x14ac:dyDescent="0.3">
      <c r="A874" s="190"/>
      <c r="B874" s="22"/>
      <c r="C874" s="7"/>
      <c r="D874" s="29"/>
      <c r="E874" s="52"/>
      <c r="F874" s="29"/>
      <c r="G874" s="29"/>
      <c r="H874" s="29"/>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7"/>
    </row>
    <row r="875" spans="1:49" customFormat="1" hidden="1" x14ac:dyDescent="0.3">
      <c r="A875" s="190"/>
      <c r="B875" s="22"/>
      <c r="C875" s="7"/>
      <c r="D875" s="29"/>
      <c r="E875" s="52"/>
      <c r="F875" s="29"/>
      <c r="G875" s="29"/>
      <c r="H875" s="29"/>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7"/>
    </row>
    <row r="876" spans="1:49" customFormat="1" hidden="1" x14ac:dyDescent="0.3">
      <c r="A876" s="190"/>
      <c r="B876" s="22"/>
      <c r="C876" s="7"/>
      <c r="D876" s="29"/>
      <c r="E876" s="52"/>
      <c r="F876" s="29"/>
      <c r="G876" s="29"/>
      <c r="H876" s="29"/>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7"/>
    </row>
    <row r="877" spans="1:49" customFormat="1" hidden="1" x14ac:dyDescent="0.3">
      <c r="A877" s="190"/>
      <c r="B877" s="22"/>
      <c r="C877" s="7"/>
      <c r="D877" s="29"/>
      <c r="E877" s="52"/>
      <c r="F877" s="29"/>
      <c r="G877" s="29"/>
      <c r="H877" s="29"/>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7"/>
    </row>
    <row r="878" spans="1:49" customFormat="1" hidden="1" x14ac:dyDescent="0.3">
      <c r="A878" s="190"/>
      <c r="B878" s="22"/>
      <c r="C878" s="7"/>
      <c r="D878" s="29"/>
      <c r="E878" s="52"/>
      <c r="F878" s="29"/>
      <c r="G878" s="29"/>
      <c r="H878" s="29"/>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7"/>
    </row>
    <row r="879" spans="1:49" customFormat="1" hidden="1" x14ac:dyDescent="0.3">
      <c r="A879" s="190"/>
      <c r="B879" s="22"/>
      <c r="C879" s="7"/>
      <c r="D879" s="29"/>
      <c r="E879" s="52"/>
      <c r="F879" s="29"/>
      <c r="G879" s="29"/>
      <c r="H879" s="29"/>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7"/>
    </row>
    <row r="880" spans="1:49" customFormat="1" hidden="1" x14ac:dyDescent="0.3">
      <c r="A880" s="190"/>
      <c r="B880" s="22"/>
      <c r="C880" s="7"/>
      <c r="D880" s="29"/>
      <c r="E880" s="52"/>
      <c r="F880" s="29"/>
      <c r="G880" s="29"/>
      <c r="H880" s="29"/>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7"/>
    </row>
    <row r="881" spans="1:49" customFormat="1" hidden="1" x14ac:dyDescent="0.3">
      <c r="A881" s="190"/>
      <c r="B881" s="22"/>
      <c r="C881" s="7"/>
      <c r="D881" s="29"/>
      <c r="E881" s="52"/>
      <c r="F881" s="29"/>
      <c r="G881" s="29"/>
      <c r="H881" s="29"/>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7"/>
    </row>
    <row r="882" spans="1:49" customFormat="1" hidden="1" x14ac:dyDescent="0.3">
      <c r="A882" s="190"/>
      <c r="B882" s="22"/>
      <c r="C882" s="7"/>
      <c r="D882" s="29"/>
      <c r="E882" s="52"/>
      <c r="F882" s="29"/>
      <c r="G882" s="29"/>
      <c r="H882" s="29"/>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7"/>
    </row>
    <row r="883" spans="1:49" customFormat="1" hidden="1" x14ac:dyDescent="0.3">
      <c r="A883" s="190"/>
      <c r="B883" s="22"/>
      <c r="C883" s="7"/>
      <c r="D883" s="29"/>
      <c r="E883" s="52"/>
      <c r="F883" s="29"/>
      <c r="G883" s="29"/>
      <c r="H883" s="29"/>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7"/>
    </row>
    <row r="884" spans="1:49" customFormat="1" hidden="1" x14ac:dyDescent="0.3">
      <c r="A884" s="190"/>
      <c r="B884" s="22"/>
      <c r="C884" s="7"/>
      <c r="D884" s="29"/>
      <c r="E884" s="52"/>
      <c r="F884" s="29"/>
      <c r="G884" s="29"/>
      <c r="H884" s="29"/>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7"/>
    </row>
    <row r="885" spans="1:49" customFormat="1" hidden="1" x14ac:dyDescent="0.3">
      <c r="A885" s="190"/>
      <c r="B885" s="22"/>
      <c r="C885" s="7"/>
      <c r="D885" s="29"/>
      <c r="E885" s="52"/>
      <c r="F885" s="29"/>
      <c r="G885" s="29"/>
      <c r="H885" s="29"/>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7"/>
    </row>
    <row r="886" spans="1:49" customFormat="1" hidden="1" x14ac:dyDescent="0.3">
      <c r="A886" s="190"/>
      <c r="B886" s="22"/>
      <c r="C886" s="7"/>
      <c r="D886" s="29"/>
      <c r="E886" s="52"/>
      <c r="F886" s="29"/>
      <c r="G886" s="29"/>
      <c r="H886" s="29"/>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7"/>
    </row>
    <row r="887" spans="1:49" customFormat="1" hidden="1" x14ac:dyDescent="0.3">
      <c r="A887" s="190"/>
      <c r="B887" s="22"/>
      <c r="C887" s="7"/>
      <c r="D887" s="29"/>
      <c r="E887" s="52"/>
      <c r="F887" s="29"/>
      <c r="G887" s="29"/>
      <c r="H887" s="29"/>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7"/>
    </row>
    <row r="888" spans="1:49" customFormat="1" hidden="1" x14ac:dyDescent="0.3">
      <c r="A888" s="190"/>
      <c r="B888" s="22"/>
      <c r="C888" s="7"/>
      <c r="D888" s="29"/>
      <c r="E888" s="52"/>
      <c r="F888" s="29"/>
      <c r="G888" s="29"/>
      <c r="H888" s="29"/>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7"/>
    </row>
    <row r="889" spans="1:49" customFormat="1" hidden="1" x14ac:dyDescent="0.3">
      <c r="A889" s="190"/>
      <c r="B889" s="22"/>
      <c r="C889" s="7"/>
      <c r="D889" s="29"/>
      <c r="E889" s="52"/>
      <c r="F889" s="29"/>
      <c r="G889" s="29"/>
      <c r="H889" s="29"/>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7"/>
    </row>
    <row r="890" spans="1:49" customFormat="1" hidden="1" x14ac:dyDescent="0.3">
      <c r="A890" s="190"/>
      <c r="B890" s="22"/>
      <c r="C890" s="7"/>
      <c r="D890" s="29"/>
      <c r="E890" s="52"/>
      <c r="F890" s="29"/>
      <c r="G890" s="29"/>
      <c r="H890" s="29"/>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7"/>
    </row>
    <row r="891" spans="1:49" customFormat="1" hidden="1" x14ac:dyDescent="0.3">
      <c r="A891" s="190"/>
      <c r="B891" s="22"/>
      <c r="C891" s="7"/>
      <c r="D891" s="29"/>
      <c r="E891" s="52"/>
      <c r="F891" s="29"/>
      <c r="G891" s="29"/>
      <c r="H891" s="29"/>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7"/>
    </row>
    <row r="892" spans="1:49" customFormat="1" hidden="1" x14ac:dyDescent="0.3">
      <c r="A892" s="190"/>
      <c r="B892" s="22"/>
      <c r="C892" s="7"/>
      <c r="D892" s="29"/>
      <c r="E892" s="52"/>
      <c r="F892" s="29"/>
      <c r="G892" s="29"/>
      <c r="H892" s="29"/>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7"/>
    </row>
    <row r="893" spans="1:49" customFormat="1" hidden="1" x14ac:dyDescent="0.3">
      <c r="A893" s="190"/>
      <c r="B893" s="22"/>
      <c r="C893" s="7"/>
      <c r="D893" s="29"/>
      <c r="E893" s="52"/>
      <c r="F893" s="29"/>
      <c r="G893" s="29"/>
      <c r="H893" s="29"/>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7"/>
    </row>
    <row r="894" spans="1:49" customFormat="1" hidden="1" x14ac:dyDescent="0.3">
      <c r="A894" s="190"/>
      <c r="B894" s="22"/>
      <c r="C894" s="7"/>
      <c r="D894" s="29"/>
      <c r="E894" s="52"/>
      <c r="F894" s="29"/>
      <c r="G894" s="29"/>
      <c r="H894" s="29"/>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7"/>
    </row>
    <row r="895" spans="1:49" customFormat="1" hidden="1" x14ac:dyDescent="0.3">
      <c r="A895" s="190"/>
      <c r="B895" s="22"/>
      <c r="C895" s="7"/>
      <c r="D895" s="29"/>
      <c r="E895" s="52"/>
      <c r="F895" s="29"/>
      <c r="G895" s="29"/>
      <c r="H895" s="29"/>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7"/>
    </row>
    <row r="896" spans="1:49" customFormat="1" hidden="1" x14ac:dyDescent="0.3">
      <c r="A896" s="190"/>
      <c r="B896" s="22"/>
      <c r="C896" s="7"/>
      <c r="D896" s="29"/>
      <c r="E896" s="52"/>
      <c r="F896" s="29"/>
      <c r="G896" s="29"/>
      <c r="H896" s="29"/>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7"/>
    </row>
    <row r="897" spans="1:49" customFormat="1" hidden="1" x14ac:dyDescent="0.3">
      <c r="A897" s="190"/>
      <c r="B897" s="22"/>
      <c r="C897" s="7"/>
      <c r="D897" s="29"/>
      <c r="E897" s="52"/>
      <c r="F897" s="29"/>
      <c r="G897" s="29"/>
      <c r="H897" s="29"/>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7"/>
    </row>
    <row r="898" spans="1:49" customFormat="1" hidden="1" x14ac:dyDescent="0.3">
      <c r="A898" s="190"/>
      <c r="B898" s="22"/>
      <c r="C898" s="7"/>
      <c r="D898" s="29"/>
      <c r="E898" s="52"/>
      <c r="F898" s="29"/>
      <c r="G898" s="29"/>
      <c r="H898" s="29"/>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7"/>
    </row>
    <row r="899" spans="1:49" customFormat="1" hidden="1" x14ac:dyDescent="0.3">
      <c r="A899" s="190"/>
      <c r="B899" s="22"/>
      <c r="C899" s="7"/>
      <c r="D899" s="29"/>
      <c r="E899" s="52"/>
      <c r="F899" s="29"/>
      <c r="G899" s="29"/>
      <c r="H899" s="29"/>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7"/>
    </row>
    <row r="900" spans="1:49" customFormat="1" hidden="1" x14ac:dyDescent="0.3">
      <c r="A900" s="190"/>
      <c r="B900" s="22"/>
      <c r="C900" s="7"/>
      <c r="D900" s="29"/>
      <c r="E900" s="52"/>
      <c r="F900" s="29"/>
      <c r="G900" s="29"/>
      <c r="H900" s="29"/>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7"/>
    </row>
    <row r="901" spans="1:49" customFormat="1" hidden="1" x14ac:dyDescent="0.3">
      <c r="A901" s="190"/>
      <c r="B901" s="22"/>
      <c r="C901" s="7"/>
      <c r="D901" s="29"/>
      <c r="E901" s="52"/>
      <c r="F901" s="29"/>
      <c r="G901" s="29"/>
      <c r="H901" s="29"/>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7"/>
    </row>
    <row r="902" spans="1:49" customFormat="1" hidden="1" x14ac:dyDescent="0.3">
      <c r="A902" s="190"/>
      <c r="B902" s="22"/>
      <c r="C902" s="7"/>
      <c r="D902" s="29"/>
      <c r="E902" s="52"/>
      <c r="F902" s="29"/>
      <c r="G902" s="29"/>
      <c r="H902" s="29"/>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7"/>
    </row>
    <row r="903" spans="1:49" customFormat="1" hidden="1" x14ac:dyDescent="0.3">
      <c r="A903" s="190"/>
      <c r="B903" s="22"/>
      <c r="C903" s="7"/>
      <c r="D903" s="29"/>
      <c r="E903" s="52"/>
      <c r="F903" s="29"/>
      <c r="G903" s="29"/>
      <c r="H903" s="29"/>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7"/>
    </row>
    <row r="904" spans="1:49" customFormat="1" hidden="1" x14ac:dyDescent="0.3">
      <c r="A904" s="190"/>
      <c r="B904" s="22"/>
      <c r="C904" s="7"/>
      <c r="D904" s="29"/>
      <c r="E904" s="52"/>
      <c r="F904" s="29"/>
      <c r="G904" s="29"/>
      <c r="H904" s="29"/>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7"/>
    </row>
    <row r="905" spans="1:49" customFormat="1" hidden="1" x14ac:dyDescent="0.3">
      <c r="A905" s="190"/>
      <c r="B905" s="22"/>
      <c r="C905" s="7"/>
      <c r="D905" s="29"/>
      <c r="E905" s="52"/>
      <c r="F905" s="29"/>
      <c r="G905" s="29"/>
      <c r="H905" s="29"/>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7"/>
    </row>
    <row r="906" spans="1:49" customFormat="1" hidden="1" x14ac:dyDescent="0.3">
      <c r="A906" s="190"/>
      <c r="B906" s="22"/>
      <c r="C906" s="7"/>
      <c r="D906" s="29"/>
      <c r="E906" s="52"/>
      <c r="F906" s="29"/>
      <c r="G906" s="29"/>
      <c r="H906" s="29"/>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7"/>
    </row>
    <row r="907" spans="1:49" customFormat="1" hidden="1" x14ac:dyDescent="0.3">
      <c r="A907" s="190"/>
      <c r="B907" s="22"/>
      <c r="C907" s="7"/>
      <c r="D907" s="29"/>
      <c r="E907" s="52"/>
      <c r="F907" s="29"/>
      <c r="G907" s="29"/>
      <c r="H907" s="29"/>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7"/>
    </row>
    <row r="908" spans="1:49" customFormat="1" hidden="1" x14ac:dyDescent="0.3">
      <c r="A908" s="190"/>
      <c r="B908" s="22"/>
      <c r="C908" s="7"/>
      <c r="D908" s="29"/>
      <c r="E908" s="52"/>
      <c r="F908" s="29"/>
      <c r="G908" s="29"/>
      <c r="H908" s="29"/>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7"/>
    </row>
    <row r="909" spans="1:49" customFormat="1" hidden="1" x14ac:dyDescent="0.3">
      <c r="A909" s="190"/>
      <c r="B909" s="22"/>
      <c r="C909" s="7"/>
      <c r="D909" s="29"/>
      <c r="E909" s="52"/>
      <c r="F909" s="29"/>
      <c r="G909" s="29"/>
      <c r="H909" s="29"/>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7"/>
    </row>
    <row r="910" spans="1:49" customFormat="1" hidden="1" x14ac:dyDescent="0.3">
      <c r="A910" s="190"/>
      <c r="B910" s="22"/>
      <c r="C910" s="7"/>
      <c r="D910" s="29"/>
      <c r="E910" s="52"/>
      <c r="F910" s="29"/>
      <c r="G910" s="29"/>
      <c r="H910" s="29"/>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7"/>
    </row>
    <row r="911" spans="1:49" customFormat="1" hidden="1" x14ac:dyDescent="0.3">
      <c r="A911" s="190"/>
      <c r="B911" s="22"/>
      <c r="C911" s="7"/>
      <c r="D911" s="29"/>
      <c r="E911" s="52"/>
      <c r="F911" s="29"/>
      <c r="G911" s="29"/>
      <c r="H911" s="29"/>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7"/>
    </row>
    <row r="912" spans="1:49" customFormat="1" hidden="1" x14ac:dyDescent="0.3">
      <c r="A912" s="190"/>
      <c r="B912" s="22"/>
      <c r="C912" s="7"/>
      <c r="D912" s="29"/>
      <c r="E912" s="52"/>
      <c r="F912" s="29"/>
      <c r="G912" s="29"/>
      <c r="H912" s="29"/>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7"/>
    </row>
    <row r="913" spans="1:49" customFormat="1" hidden="1" x14ac:dyDescent="0.3">
      <c r="A913" s="190"/>
      <c r="B913" s="22"/>
      <c r="C913" s="7"/>
      <c r="D913" s="29"/>
      <c r="E913" s="52"/>
      <c r="F913" s="29"/>
      <c r="G913" s="29"/>
      <c r="H913" s="29"/>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7"/>
    </row>
    <row r="914" spans="1:49" customFormat="1" hidden="1" x14ac:dyDescent="0.3">
      <c r="A914" s="190"/>
      <c r="B914" s="22"/>
      <c r="C914" s="7"/>
      <c r="D914" s="29"/>
      <c r="E914" s="52"/>
      <c r="F914" s="29"/>
      <c r="G914" s="29"/>
      <c r="H914" s="29"/>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7"/>
    </row>
    <row r="915" spans="1:49" customFormat="1" hidden="1" x14ac:dyDescent="0.3">
      <c r="A915" s="190"/>
      <c r="B915" s="22"/>
      <c r="C915" s="7"/>
      <c r="D915" s="29"/>
      <c r="E915" s="52"/>
      <c r="F915" s="29"/>
      <c r="G915" s="29"/>
      <c r="H915" s="29"/>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7"/>
    </row>
    <row r="916" spans="1:49" customFormat="1" hidden="1" x14ac:dyDescent="0.3">
      <c r="A916" s="190"/>
      <c r="B916" s="22"/>
      <c r="C916" s="7"/>
      <c r="D916" s="29"/>
      <c r="E916" s="52"/>
      <c r="F916" s="29"/>
      <c r="G916" s="29"/>
      <c r="H916" s="29"/>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7"/>
    </row>
    <row r="917" spans="1:49" customFormat="1" hidden="1" x14ac:dyDescent="0.3">
      <c r="A917" s="190"/>
      <c r="B917" s="22"/>
      <c r="C917" s="7"/>
      <c r="D917" s="29"/>
      <c r="E917" s="52"/>
      <c r="F917" s="29"/>
      <c r="G917" s="29"/>
      <c r="H917" s="29"/>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7"/>
    </row>
    <row r="918" spans="1:49" customFormat="1" hidden="1" x14ac:dyDescent="0.3">
      <c r="A918" s="190"/>
      <c r="B918" s="22"/>
      <c r="C918" s="7"/>
      <c r="D918" s="29"/>
      <c r="E918" s="52"/>
      <c r="F918" s="29"/>
      <c r="G918" s="29"/>
      <c r="H918" s="29"/>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7"/>
    </row>
    <row r="919" spans="1:49" customFormat="1" hidden="1" x14ac:dyDescent="0.3">
      <c r="A919" s="190"/>
      <c r="B919" s="22"/>
      <c r="C919" s="7"/>
      <c r="D919" s="29"/>
      <c r="E919" s="52"/>
      <c r="F919" s="29"/>
      <c r="G919" s="29"/>
      <c r="H919" s="29"/>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7"/>
    </row>
    <row r="920" spans="1:49" customFormat="1" hidden="1" x14ac:dyDescent="0.3">
      <c r="A920" s="190"/>
      <c r="B920" s="22"/>
      <c r="C920" s="7"/>
      <c r="D920" s="29"/>
      <c r="E920" s="52"/>
      <c r="F920" s="29"/>
      <c r="G920" s="29"/>
      <c r="H920" s="29"/>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7"/>
    </row>
    <row r="921" spans="1:49" customFormat="1" hidden="1" x14ac:dyDescent="0.3">
      <c r="A921" s="190"/>
      <c r="B921" s="22"/>
      <c r="C921" s="7"/>
      <c r="D921" s="29"/>
      <c r="E921" s="52"/>
      <c r="F921" s="29"/>
      <c r="G921" s="29"/>
      <c r="H921" s="29"/>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7"/>
    </row>
    <row r="922" spans="1:49" customFormat="1" hidden="1" x14ac:dyDescent="0.3">
      <c r="A922" s="190"/>
      <c r="B922" s="22"/>
      <c r="C922" s="7"/>
      <c r="D922" s="29"/>
      <c r="E922" s="52"/>
      <c r="F922" s="29"/>
      <c r="G922" s="29"/>
      <c r="H922" s="29"/>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7"/>
    </row>
    <row r="923" spans="1:49" customFormat="1" hidden="1" x14ac:dyDescent="0.3">
      <c r="A923" s="190"/>
      <c r="B923" s="22"/>
      <c r="C923" s="7"/>
      <c r="D923" s="29"/>
      <c r="E923" s="52"/>
      <c r="F923" s="29"/>
      <c r="G923" s="29"/>
      <c r="H923" s="29"/>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7"/>
    </row>
    <row r="924" spans="1:49" customFormat="1" hidden="1" x14ac:dyDescent="0.3">
      <c r="A924" s="190"/>
      <c r="B924" s="22"/>
      <c r="C924" s="7"/>
      <c r="D924" s="29"/>
      <c r="E924" s="52"/>
      <c r="F924" s="29"/>
      <c r="G924" s="29"/>
      <c r="H924" s="29"/>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7"/>
    </row>
    <row r="925" spans="1:49" customFormat="1" hidden="1" x14ac:dyDescent="0.3">
      <c r="A925" s="190"/>
      <c r="B925" s="22"/>
      <c r="C925" s="7"/>
      <c r="D925" s="29"/>
      <c r="E925" s="52"/>
      <c r="F925" s="29"/>
      <c r="G925" s="29"/>
      <c r="H925" s="29"/>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7"/>
    </row>
    <row r="926" spans="1:49" customFormat="1" hidden="1" x14ac:dyDescent="0.3">
      <c r="A926" s="190"/>
      <c r="B926" s="22"/>
      <c r="C926" s="7"/>
      <c r="D926" s="29"/>
      <c r="E926" s="52"/>
      <c r="F926" s="29"/>
      <c r="G926" s="29"/>
      <c r="H926" s="29"/>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7"/>
    </row>
    <row r="927" spans="1:49" customFormat="1" hidden="1" x14ac:dyDescent="0.3">
      <c r="A927" s="190"/>
      <c r="B927" s="22"/>
      <c r="C927" s="7"/>
      <c r="D927" s="29"/>
      <c r="E927" s="52"/>
      <c r="F927" s="29"/>
      <c r="G927" s="29"/>
      <c r="H927" s="29"/>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7"/>
    </row>
    <row r="928" spans="1:49" customFormat="1" hidden="1" x14ac:dyDescent="0.3">
      <c r="A928" s="190"/>
      <c r="B928" s="22"/>
      <c r="C928" s="7"/>
      <c r="D928" s="29"/>
      <c r="E928" s="52"/>
      <c r="F928" s="29"/>
      <c r="G928" s="29"/>
      <c r="H928" s="29"/>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7"/>
    </row>
    <row r="929" spans="1:49" customFormat="1" hidden="1" x14ac:dyDescent="0.3">
      <c r="A929" s="190"/>
      <c r="B929" s="22"/>
      <c r="C929" s="7"/>
      <c r="D929" s="29"/>
      <c r="E929" s="52"/>
      <c r="F929" s="29"/>
      <c r="G929" s="29"/>
      <c r="H929" s="29"/>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7"/>
    </row>
    <row r="930" spans="1:49" customFormat="1" hidden="1" x14ac:dyDescent="0.3">
      <c r="A930" s="190"/>
      <c r="B930" s="22"/>
      <c r="C930" s="7"/>
      <c r="D930" s="29"/>
      <c r="E930" s="52"/>
      <c r="F930" s="29"/>
      <c r="G930" s="29"/>
      <c r="H930" s="29"/>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7"/>
    </row>
    <row r="931" spans="1:49" customFormat="1" hidden="1" x14ac:dyDescent="0.3">
      <c r="A931" s="190"/>
      <c r="B931" s="22"/>
      <c r="C931" s="7"/>
      <c r="D931" s="29"/>
      <c r="E931" s="52"/>
      <c r="F931" s="29"/>
      <c r="G931" s="29"/>
      <c r="H931" s="29"/>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7"/>
    </row>
    <row r="932" spans="1:49" customFormat="1" hidden="1" x14ac:dyDescent="0.3">
      <c r="A932" s="190"/>
      <c r="B932" s="22"/>
      <c r="C932" s="7"/>
      <c r="D932" s="29"/>
      <c r="E932" s="52"/>
      <c r="F932" s="29"/>
      <c r="G932" s="29"/>
      <c r="H932" s="29"/>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7"/>
    </row>
    <row r="933" spans="1:49" customFormat="1" hidden="1" x14ac:dyDescent="0.3">
      <c r="A933" s="190"/>
      <c r="B933" s="22"/>
      <c r="C933" s="7"/>
      <c r="D933" s="29"/>
      <c r="E933" s="52"/>
      <c r="F933" s="29"/>
      <c r="G933" s="29"/>
      <c r="H933" s="29"/>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7"/>
    </row>
    <row r="934" spans="1:49" customFormat="1" hidden="1" x14ac:dyDescent="0.3">
      <c r="A934" s="190"/>
      <c r="B934" s="22"/>
      <c r="C934" s="7"/>
      <c r="D934" s="29"/>
      <c r="E934" s="52"/>
      <c r="F934" s="29"/>
      <c r="G934" s="29"/>
      <c r="H934" s="29"/>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7"/>
    </row>
    <row r="935" spans="1:49" customFormat="1" hidden="1" x14ac:dyDescent="0.3">
      <c r="A935" s="190"/>
      <c r="B935" s="22"/>
      <c r="C935" s="7"/>
      <c r="D935" s="29"/>
      <c r="E935" s="52"/>
      <c r="F935" s="29"/>
      <c r="G935" s="29"/>
      <c r="H935" s="29"/>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7"/>
    </row>
    <row r="936" spans="1:49" customFormat="1" hidden="1" x14ac:dyDescent="0.3">
      <c r="A936" s="190"/>
      <c r="B936" s="22"/>
      <c r="C936" s="7"/>
      <c r="D936" s="29"/>
      <c r="E936" s="52"/>
      <c r="F936" s="29"/>
      <c r="G936" s="29"/>
      <c r="H936" s="29"/>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7"/>
    </row>
    <row r="937" spans="1:49" customFormat="1" hidden="1" x14ac:dyDescent="0.3">
      <c r="A937" s="190"/>
      <c r="B937" s="22"/>
      <c r="C937" s="7"/>
      <c r="D937" s="29"/>
      <c r="E937" s="52"/>
      <c r="F937" s="29"/>
      <c r="G937" s="29"/>
      <c r="H937" s="29"/>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7"/>
    </row>
    <row r="938" spans="1:49" customFormat="1" hidden="1" x14ac:dyDescent="0.3">
      <c r="A938" s="190"/>
      <c r="B938" s="22"/>
      <c r="C938" s="7"/>
      <c r="D938" s="29"/>
      <c r="E938" s="52"/>
      <c r="F938" s="29"/>
      <c r="G938" s="29"/>
      <c r="H938" s="29"/>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7"/>
    </row>
    <row r="939" spans="1:49" customFormat="1" hidden="1" x14ac:dyDescent="0.3">
      <c r="A939" s="190"/>
      <c r="B939" s="22"/>
      <c r="C939" s="7"/>
      <c r="D939" s="29"/>
      <c r="E939" s="52"/>
      <c r="F939" s="29"/>
      <c r="G939" s="29"/>
      <c r="H939" s="29"/>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7"/>
    </row>
    <row r="940" spans="1:49" customFormat="1" hidden="1" x14ac:dyDescent="0.3">
      <c r="A940" s="190"/>
      <c r="B940" s="22"/>
      <c r="C940" s="7"/>
      <c r="D940" s="29"/>
      <c r="E940" s="52"/>
      <c r="F940" s="29"/>
      <c r="G940" s="29"/>
      <c r="H940" s="29"/>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7"/>
    </row>
    <row r="941" spans="1:49" customFormat="1" hidden="1" x14ac:dyDescent="0.3">
      <c r="A941" s="190"/>
      <c r="B941" s="22"/>
      <c r="C941" s="7"/>
      <c r="D941" s="29"/>
      <c r="E941" s="52"/>
      <c r="F941" s="29"/>
      <c r="G941" s="29"/>
      <c r="H941" s="29"/>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7"/>
    </row>
    <row r="942" spans="1:49" customFormat="1" hidden="1" x14ac:dyDescent="0.3">
      <c r="A942" s="190"/>
      <c r="B942" s="22"/>
      <c r="C942" s="7"/>
      <c r="D942" s="29"/>
      <c r="E942" s="52"/>
      <c r="F942" s="29"/>
      <c r="G942" s="29"/>
      <c r="H942" s="29"/>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7"/>
    </row>
    <row r="943" spans="1:49" customFormat="1" hidden="1" x14ac:dyDescent="0.3">
      <c r="A943" s="190"/>
      <c r="B943" s="22"/>
      <c r="C943" s="7"/>
      <c r="D943" s="29"/>
      <c r="E943" s="52"/>
      <c r="F943" s="29"/>
      <c r="G943" s="29"/>
      <c r="H943" s="29"/>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7"/>
    </row>
    <row r="944" spans="1:49" customFormat="1" hidden="1" x14ac:dyDescent="0.3">
      <c r="A944" s="190"/>
      <c r="B944" s="22"/>
      <c r="C944" s="7"/>
      <c r="D944" s="29"/>
      <c r="E944" s="52"/>
      <c r="F944" s="29"/>
      <c r="G944" s="29"/>
      <c r="H944" s="29"/>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7"/>
    </row>
    <row r="945" spans="1:49" customFormat="1" hidden="1" x14ac:dyDescent="0.3">
      <c r="A945" s="190"/>
      <c r="B945" s="22"/>
      <c r="C945" s="7"/>
      <c r="D945" s="29"/>
      <c r="E945" s="52"/>
      <c r="F945" s="29"/>
      <c r="G945" s="29"/>
      <c r="H945" s="29"/>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7"/>
    </row>
    <row r="946" spans="1:49" customFormat="1" hidden="1" x14ac:dyDescent="0.3">
      <c r="A946" s="190"/>
      <c r="B946" s="22"/>
      <c r="C946" s="7"/>
      <c r="D946" s="29"/>
      <c r="E946" s="52"/>
      <c r="F946" s="29"/>
      <c r="G946" s="29"/>
      <c r="H946" s="29"/>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7"/>
    </row>
    <row r="947" spans="1:49" customFormat="1" hidden="1" x14ac:dyDescent="0.3">
      <c r="A947" s="190"/>
      <c r="B947" s="22"/>
      <c r="C947" s="7"/>
      <c r="D947" s="29"/>
      <c r="E947" s="52"/>
      <c r="F947" s="29"/>
      <c r="G947" s="29"/>
      <c r="H947" s="29"/>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7"/>
    </row>
    <row r="948" spans="1:49" customFormat="1" hidden="1" x14ac:dyDescent="0.3">
      <c r="A948" s="190"/>
      <c r="B948" s="22"/>
      <c r="C948" s="7"/>
      <c r="D948" s="29"/>
      <c r="E948" s="52"/>
      <c r="F948" s="29"/>
      <c r="G948" s="29"/>
      <c r="H948" s="29"/>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7"/>
    </row>
    <row r="949" spans="1:49" customFormat="1" hidden="1" x14ac:dyDescent="0.3">
      <c r="A949" s="190"/>
      <c r="B949" s="22"/>
      <c r="C949" s="7"/>
      <c r="D949" s="29"/>
      <c r="E949" s="52"/>
      <c r="F949" s="29"/>
      <c r="G949" s="29"/>
      <c r="H949" s="29"/>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7"/>
    </row>
    <row r="950" spans="1:49" customFormat="1" hidden="1" x14ac:dyDescent="0.3">
      <c r="A950" s="190"/>
      <c r="B950" s="22"/>
      <c r="C950" s="7"/>
      <c r="D950" s="29"/>
      <c r="E950" s="52"/>
      <c r="F950" s="29"/>
      <c r="G950" s="29"/>
      <c r="H950" s="29"/>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7"/>
    </row>
    <row r="951" spans="1:49" customFormat="1" hidden="1" x14ac:dyDescent="0.3">
      <c r="A951" s="190"/>
      <c r="B951" s="22"/>
      <c r="C951" s="7"/>
      <c r="D951" s="29"/>
      <c r="E951" s="52"/>
      <c r="F951" s="29"/>
      <c r="G951" s="29"/>
      <c r="H951" s="29"/>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7"/>
    </row>
    <row r="952" spans="1:49" customFormat="1" hidden="1" x14ac:dyDescent="0.3">
      <c r="A952" s="190"/>
      <c r="B952" s="22"/>
      <c r="C952" s="7"/>
      <c r="D952" s="29"/>
      <c r="E952" s="52"/>
      <c r="F952" s="29"/>
      <c r="G952" s="29"/>
      <c r="H952" s="29"/>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7"/>
    </row>
    <row r="953" spans="1:49" customFormat="1" hidden="1" x14ac:dyDescent="0.3">
      <c r="A953" s="190"/>
      <c r="B953" s="22"/>
      <c r="C953" s="7"/>
      <c r="D953" s="29"/>
      <c r="E953" s="52"/>
      <c r="F953" s="29"/>
      <c r="G953" s="29"/>
      <c r="H953" s="29"/>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7"/>
    </row>
    <row r="954" spans="1:49" customFormat="1" hidden="1" x14ac:dyDescent="0.3">
      <c r="A954" s="190"/>
      <c r="B954" s="22"/>
      <c r="C954" s="7"/>
      <c r="D954" s="29"/>
      <c r="E954" s="52"/>
      <c r="F954" s="29"/>
      <c r="G954" s="29"/>
      <c r="H954" s="29"/>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7"/>
    </row>
    <row r="955" spans="1:49" customFormat="1" hidden="1" x14ac:dyDescent="0.3">
      <c r="A955" s="190"/>
      <c r="B955" s="22"/>
      <c r="C955" s="7"/>
      <c r="D955" s="29"/>
      <c r="E955" s="52"/>
      <c r="F955" s="29"/>
      <c r="G955" s="29"/>
      <c r="H955" s="29"/>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7"/>
    </row>
    <row r="956" spans="1:49" customFormat="1" hidden="1" x14ac:dyDescent="0.3">
      <c r="A956" s="190"/>
      <c r="B956" s="22"/>
      <c r="C956" s="7"/>
      <c r="D956" s="29"/>
      <c r="E956" s="52"/>
      <c r="F956" s="29"/>
      <c r="G956" s="29"/>
      <c r="H956" s="29"/>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7"/>
    </row>
    <row r="957" spans="1:49" customFormat="1" hidden="1" x14ac:dyDescent="0.3">
      <c r="A957" s="190"/>
      <c r="B957" s="22"/>
      <c r="C957" s="7"/>
      <c r="D957" s="29"/>
      <c r="E957" s="52"/>
      <c r="F957" s="29"/>
      <c r="G957" s="29"/>
      <c r="H957" s="29"/>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7"/>
    </row>
    <row r="958" spans="1:49" customFormat="1" hidden="1" x14ac:dyDescent="0.3">
      <c r="A958" s="190"/>
      <c r="B958" s="22"/>
      <c r="C958" s="7"/>
      <c r="D958" s="29"/>
      <c r="E958" s="52"/>
      <c r="F958" s="29"/>
      <c r="G958" s="29"/>
      <c r="H958" s="29"/>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7"/>
    </row>
    <row r="959" spans="1:49" customFormat="1" hidden="1" x14ac:dyDescent="0.3">
      <c r="A959" s="190"/>
      <c r="B959" s="22"/>
      <c r="C959" s="7"/>
      <c r="D959" s="29"/>
      <c r="E959" s="52"/>
      <c r="F959" s="29"/>
      <c r="G959" s="29"/>
      <c r="H959" s="29"/>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7"/>
    </row>
    <row r="960" spans="1:49" customFormat="1" hidden="1" x14ac:dyDescent="0.3">
      <c r="A960" s="190"/>
      <c r="B960" s="22"/>
      <c r="C960" s="7"/>
      <c r="D960" s="29"/>
      <c r="E960" s="52"/>
      <c r="F960" s="29"/>
      <c r="G960" s="29"/>
      <c r="H960" s="29"/>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7"/>
    </row>
    <row r="961" spans="1:49" customFormat="1" hidden="1" x14ac:dyDescent="0.3">
      <c r="A961" s="190"/>
      <c r="B961" s="22"/>
      <c r="C961" s="7"/>
      <c r="D961" s="29"/>
      <c r="E961" s="52"/>
      <c r="F961" s="29"/>
      <c r="G961" s="29"/>
      <c r="H961" s="29"/>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7"/>
    </row>
    <row r="962" spans="1:49" customFormat="1" hidden="1" x14ac:dyDescent="0.3">
      <c r="A962" s="190"/>
      <c r="B962" s="22"/>
      <c r="C962" s="7"/>
      <c r="D962" s="29"/>
      <c r="E962" s="52"/>
      <c r="F962" s="29"/>
      <c r="G962" s="29"/>
      <c r="H962" s="29"/>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7"/>
    </row>
    <row r="963" spans="1:49" customFormat="1" hidden="1" x14ac:dyDescent="0.3">
      <c r="A963" s="190"/>
      <c r="B963" s="22"/>
      <c r="C963" s="7"/>
      <c r="D963" s="29"/>
      <c r="E963" s="52"/>
      <c r="F963" s="29"/>
      <c r="G963" s="29"/>
      <c r="H963" s="29"/>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7"/>
    </row>
    <row r="964" spans="1:49" customFormat="1" hidden="1" x14ac:dyDescent="0.3">
      <c r="A964" s="190"/>
      <c r="B964" s="22"/>
      <c r="C964" s="7"/>
      <c r="D964" s="29"/>
      <c r="E964" s="52"/>
      <c r="F964" s="29"/>
      <c r="G964" s="29"/>
      <c r="H964" s="29"/>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7"/>
    </row>
    <row r="965" spans="1:49" customFormat="1" hidden="1" x14ac:dyDescent="0.3">
      <c r="A965" s="190"/>
      <c r="B965" s="22"/>
      <c r="C965" s="7"/>
      <c r="D965" s="29"/>
      <c r="E965" s="52"/>
      <c r="F965" s="29"/>
      <c r="G965" s="29"/>
      <c r="H965" s="29"/>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7"/>
    </row>
    <row r="966" spans="1:49" customFormat="1" hidden="1" x14ac:dyDescent="0.3">
      <c r="A966" s="190"/>
      <c r="B966" s="22"/>
      <c r="C966" s="7"/>
      <c r="D966" s="29"/>
      <c r="E966" s="52"/>
      <c r="F966" s="29"/>
      <c r="G966" s="29"/>
      <c r="H966" s="29"/>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7"/>
    </row>
    <row r="967" spans="1:49" customFormat="1" hidden="1" x14ac:dyDescent="0.3">
      <c r="A967" s="190"/>
      <c r="B967" s="22"/>
      <c r="C967" s="7"/>
      <c r="D967" s="29"/>
      <c r="E967" s="52"/>
      <c r="F967" s="29"/>
      <c r="G967" s="29"/>
      <c r="H967" s="29"/>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7"/>
    </row>
    <row r="968" spans="1:49" customFormat="1" hidden="1" x14ac:dyDescent="0.3">
      <c r="A968" s="190"/>
      <c r="B968" s="22"/>
      <c r="C968" s="7"/>
      <c r="D968" s="29"/>
      <c r="E968" s="52"/>
      <c r="F968" s="29"/>
      <c r="G968" s="29"/>
      <c r="H968" s="29"/>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7"/>
    </row>
    <row r="969" spans="1:49" customFormat="1" hidden="1" x14ac:dyDescent="0.3">
      <c r="A969" s="190"/>
      <c r="B969" s="22"/>
      <c r="C969" s="7"/>
      <c r="D969" s="29"/>
      <c r="E969" s="52"/>
      <c r="F969" s="29"/>
      <c r="G969" s="29"/>
      <c r="H969" s="29"/>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7"/>
    </row>
    <row r="970" spans="1:49" customFormat="1" hidden="1" x14ac:dyDescent="0.3">
      <c r="A970" s="190"/>
      <c r="B970" s="22"/>
      <c r="C970" s="7"/>
      <c r="D970" s="29"/>
      <c r="E970" s="52"/>
      <c r="F970" s="29"/>
      <c r="G970" s="29"/>
      <c r="H970" s="29"/>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7"/>
    </row>
    <row r="971" spans="1:49" customFormat="1" hidden="1" x14ac:dyDescent="0.3">
      <c r="A971" s="190"/>
      <c r="B971" s="22"/>
      <c r="C971" s="7"/>
      <c r="D971" s="29"/>
      <c r="E971" s="52"/>
      <c r="F971" s="29"/>
      <c r="G971" s="29"/>
      <c r="H971" s="29"/>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7"/>
    </row>
    <row r="972" spans="1:49" customFormat="1" hidden="1" x14ac:dyDescent="0.3">
      <c r="A972" s="190"/>
      <c r="B972" s="22"/>
      <c r="C972" s="7"/>
      <c r="D972" s="29"/>
      <c r="E972" s="52"/>
      <c r="F972" s="29"/>
      <c r="G972" s="29"/>
      <c r="H972" s="29"/>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7"/>
    </row>
    <row r="973" spans="1:49" customFormat="1" hidden="1" x14ac:dyDescent="0.3">
      <c r="A973" s="190"/>
      <c r="B973" s="22"/>
      <c r="C973" s="7"/>
      <c r="D973" s="29"/>
      <c r="E973" s="52"/>
      <c r="F973" s="29"/>
      <c r="G973" s="29"/>
      <c r="H973" s="29"/>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7"/>
    </row>
    <row r="974" spans="1:49" customFormat="1" hidden="1" x14ac:dyDescent="0.3">
      <c r="A974" s="190"/>
      <c r="B974" s="22"/>
      <c r="C974" s="7"/>
      <c r="D974" s="29"/>
      <c r="E974" s="52"/>
      <c r="F974" s="29"/>
      <c r="G974" s="29"/>
      <c r="H974" s="29"/>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7"/>
    </row>
    <row r="975" spans="1:49" customFormat="1" hidden="1" x14ac:dyDescent="0.3">
      <c r="A975" s="190"/>
      <c r="B975" s="22"/>
      <c r="C975" s="7"/>
      <c r="D975" s="29"/>
      <c r="E975" s="52"/>
      <c r="F975" s="29"/>
      <c r="G975" s="29"/>
      <c r="H975" s="29"/>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7"/>
    </row>
    <row r="976" spans="1:49" customFormat="1" hidden="1" x14ac:dyDescent="0.3">
      <c r="A976" s="190"/>
      <c r="B976" s="22"/>
      <c r="C976" s="7"/>
      <c r="D976" s="29"/>
      <c r="E976" s="52"/>
      <c r="F976" s="29"/>
      <c r="G976" s="29"/>
      <c r="H976" s="29"/>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7"/>
    </row>
    <row r="977" spans="1:49" customFormat="1" hidden="1" x14ac:dyDescent="0.3">
      <c r="A977" s="190"/>
      <c r="B977" s="22"/>
      <c r="C977" s="7"/>
      <c r="D977" s="29"/>
      <c r="E977" s="52"/>
      <c r="F977" s="29"/>
      <c r="G977" s="29"/>
      <c r="H977" s="29"/>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7"/>
    </row>
    <row r="978" spans="1:49" customFormat="1" hidden="1" x14ac:dyDescent="0.3">
      <c r="A978" s="190"/>
      <c r="B978" s="22"/>
      <c r="C978" s="7"/>
      <c r="D978" s="29"/>
      <c r="E978" s="52"/>
      <c r="F978" s="29"/>
      <c r="G978" s="29"/>
      <c r="H978" s="29"/>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7"/>
    </row>
    <row r="979" spans="1:49" customFormat="1" hidden="1" x14ac:dyDescent="0.3">
      <c r="A979" s="190"/>
      <c r="B979" s="22"/>
      <c r="C979" s="7"/>
      <c r="D979" s="29"/>
      <c r="E979" s="52"/>
      <c r="F979" s="29"/>
      <c r="G979" s="29"/>
      <c r="H979" s="29"/>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7"/>
    </row>
    <row r="980" spans="1:49" customFormat="1" hidden="1" x14ac:dyDescent="0.3">
      <c r="A980" s="190"/>
      <c r="B980" s="22"/>
      <c r="C980" s="7"/>
      <c r="D980" s="29"/>
      <c r="E980" s="52"/>
      <c r="F980" s="29"/>
      <c r="G980" s="29"/>
      <c r="H980" s="29"/>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7"/>
    </row>
    <row r="981" spans="1:49" customFormat="1" hidden="1" x14ac:dyDescent="0.3">
      <c r="A981" s="190"/>
      <c r="B981" s="22"/>
      <c r="C981" s="7"/>
      <c r="D981" s="29"/>
      <c r="E981" s="52"/>
      <c r="F981" s="29"/>
      <c r="G981" s="29"/>
      <c r="H981" s="29"/>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7"/>
    </row>
    <row r="982" spans="1:49" customFormat="1" hidden="1" x14ac:dyDescent="0.3">
      <c r="A982" s="190"/>
      <c r="B982" s="22"/>
      <c r="C982" s="7"/>
      <c r="D982" s="29"/>
      <c r="E982" s="52"/>
      <c r="F982" s="29"/>
      <c r="G982" s="29"/>
      <c r="H982" s="29"/>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7"/>
    </row>
    <row r="983" spans="1:49" customFormat="1" hidden="1" x14ac:dyDescent="0.3">
      <c r="A983" s="190"/>
      <c r="B983" s="22"/>
      <c r="C983" s="7"/>
      <c r="D983" s="29"/>
      <c r="E983" s="52"/>
      <c r="F983" s="29"/>
      <c r="G983" s="29"/>
      <c r="H983" s="29"/>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7"/>
    </row>
    <row r="984" spans="1:49" customFormat="1" hidden="1" x14ac:dyDescent="0.3">
      <c r="A984" s="190"/>
      <c r="B984" s="22"/>
      <c r="C984" s="7"/>
      <c r="D984" s="29"/>
      <c r="E984" s="52"/>
      <c r="F984" s="29"/>
      <c r="G984" s="29"/>
      <c r="H984" s="29"/>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7"/>
    </row>
    <row r="985" spans="1:49" customFormat="1" hidden="1" x14ac:dyDescent="0.3">
      <c r="A985" s="190"/>
      <c r="B985" s="22"/>
      <c r="C985" s="7"/>
      <c r="D985" s="29"/>
      <c r="E985" s="52"/>
      <c r="F985" s="29"/>
      <c r="G985" s="29"/>
      <c r="H985" s="29"/>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7"/>
    </row>
    <row r="986" spans="1:49" customFormat="1" hidden="1" x14ac:dyDescent="0.3">
      <c r="A986" s="190"/>
      <c r="B986" s="22"/>
      <c r="C986" s="7"/>
      <c r="D986" s="29"/>
      <c r="E986" s="52"/>
      <c r="F986" s="29"/>
      <c r="G986" s="29"/>
      <c r="H986" s="29"/>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7"/>
    </row>
    <row r="987" spans="1:49" customFormat="1" hidden="1" x14ac:dyDescent="0.3">
      <c r="A987" s="190"/>
      <c r="B987" s="22"/>
      <c r="C987" s="7"/>
      <c r="D987" s="29"/>
      <c r="E987" s="52"/>
      <c r="F987" s="29"/>
      <c r="G987" s="29"/>
      <c r="H987" s="29"/>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7"/>
    </row>
    <row r="988" spans="1:49" customFormat="1" hidden="1" x14ac:dyDescent="0.3">
      <c r="A988" s="190"/>
      <c r="B988" s="22"/>
      <c r="C988" s="7"/>
      <c r="D988" s="29"/>
      <c r="E988" s="52"/>
      <c r="F988" s="29"/>
      <c r="G988" s="29"/>
      <c r="H988" s="29"/>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7"/>
    </row>
    <row r="989" spans="1:49" customFormat="1" hidden="1" x14ac:dyDescent="0.3">
      <c r="A989" s="190"/>
      <c r="B989" s="22"/>
      <c r="C989" s="7"/>
      <c r="D989" s="29"/>
      <c r="E989" s="52"/>
      <c r="F989" s="29"/>
      <c r="G989" s="29"/>
      <c r="H989" s="29"/>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7"/>
    </row>
    <row r="990" spans="1:49" customFormat="1" hidden="1" x14ac:dyDescent="0.3">
      <c r="A990" s="190"/>
      <c r="B990" s="22"/>
      <c r="C990" s="7"/>
      <c r="D990" s="29"/>
      <c r="E990" s="52"/>
      <c r="F990" s="29"/>
      <c r="G990" s="29"/>
      <c r="H990" s="29"/>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7"/>
    </row>
    <row r="991" spans="1:49" customFormat="1" hidden="1" x14ac:dyDescent="0.3">
      <c r="A991" s="190"/>
      <c r="B991" s="22"/>
      <c r="C991" s="7"/>
      <c r="D991" s="29"/>
      <c r="E991" s="52"/>
      <c r="F991" s="29"/>
      <c r="G991" s="29"/>
      <c r="H991" s="29"/>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7"/>
    </row>
    <row r="992" spans="1:49" customFormat="1" hidden="1" x14ac:dyDescent="0.3">
      <c r="A992" s="190"/>
      <c r="B992" s="22"/>
      <c r="C992" s="7"/>
      <c r="D992" s="29"/>
      <c r="E992" s="52"/>
      <c r="F992" s="29"/>
      <c r="G992" s="29"/>
      <c r="H992" s="29"/>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7"/>
    </row>
    <row r="993" spans="1:49" customFormat="1" hidden="1" x14ac:dyDescent="0.3">
      <c r="A993" s="190"/>
      <c r="B993" s="22"/>
      <c r="C993" s="7"/>
      <c r="D993" s="29"/>
      <c r="E993" s="52"/>
      <c r="F993" s="29"/>
      <c r="G993" s="29"/>
      <c r="H993" s="29"/>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7"/>
    </row>
    <row r="994" spans="1:49" customFormat="1" hidden="1" x14ac:dyDescent="0.3">
      <c r="A994" s="190"/>
      <c r="B994" s="22"/>
      <c r="C994" s="7"/>
      <c r="D994" s="29"/>
      <c r="E994" s="52"/>
      <c r="F994" s="29"/>
      <c r="G994" s="29"/>
      <c r="H994" s="29"/>
      <c r="I994" s="18"/>
      <c r="J994" s="18"/>
      <c r="K994" s="18"/>
      <c r="L994" s="18"/>
      <c r="M994" s="18"/>
      <c r="N994" s="18"/>
      <c r="O994" s="18"/>
      <c r="P994" s="18"/>
      <c r="Q994" s="18"/>
      <c r="R994" s="18"/>
      <c r="S994" s="18"/>
      <c r="T994" s="18"/>
      <c r="U994" s="18"/>
      <c r="V994" s="18"/>
      <c r="W994" s="18"/>
      <c r="X994" s="18"/>
      <c r="Y994" s="18"/>
      <c r="Z994" s="18"/>
      <c r="AA994" s="18"/>
      <c r="AB994" s="18"/>
      <c r="AC994" s="18"/>
      <c r="AD994" s="18"/>
      <c r="AE994" s="18"/>
      <c r="AF994" s="18"/>
      <c r="AG994" s="18"/>
      <c r="AH994" s="18"/>
      <c r="AI994" s="18"/>
      <c r="AJ994" s="18"/>
      <c r="AK994" s="18"/>
      <c r="AL994" s="18"/>
      <c r="AM994" s="18"/>
      <c r="AN994" s="18"/>
      <c r="AO994" s="18"/>
      <c r="AP994" s="18"/>
      <c r="AQ994" s="18"/>
      <c r="AR994" s="18"/>
      <c r="AS994" s="18"/>
      <c r="AT994" s="18"/>
      <c r="AU994" s="18"/>
      <c r="AV994" s="18"/>
      <c r="AW994" s="7"/>
    </row>
    <row r="995" spans="1:49" customFormat="1" hidden="1" x14ac:dyDescent="0.3">
      <c r="A995" s="190"/>
      <c r="B995" s="22"/>
      <c r="C995" s="7"/>
      <c r="D995" s="29"/>
      <c r="E995" s="52"/>
      <c r="F995" s="29"/>
      <c r="G995" s="29"/>
      <c r="H995" s="29"/>
      <c r="I995" s="18"/>
      <c r="J995" s="18"/>
      <c r="K995" s="18"/>
      <c r="L995" s="18"/>
      <c r="M995" s="18"/>
      <c r="N995" s="18"/>
      <c r="O995" s="18"/>
      <c r="P995" s="18"/>
      <c r="Q995" s="18"/>
      <c r="R995" s="18"/>
      <c r="S995" s="18"/>
      <c r="T995" s="18"/>
      <c r="U995" s="18"/>
      <c r="V995" s="18"/>
      <c r="W995" s="18"/>
      <c r="X995" s="18"/>
      <c r="Y995" s="18"/>
      <c r="Z995" s="18"/>
      <c r="AA995" s="18"/>
      <c r="AB995" s="18"/>
      <c r="AC995" s="18"/>
      <c r="AD995" s="18"/>
      <c r="AE995" s="18"/>
      <c r="AF995" s="18"/>
      <c r="AG995" s="18"/>
      <c r="AH995" s="18"/>
      <c r="AI995" s="18"/>
      <c r="AJ995" s="18"/>
      <c r="AK995" s="18"/>
      <c r="AL995" s="18"/>
      <c r="AM995" s="18"/>
      <c r="AN995" s="18"/>
      <c r="AO995" s="18"/>
      <c r="AP995" s="18"/>
      <c r="AQ995" s="18"/>
      <c r="AR995" s="18"/>
      <c r="AS995" s="18"/>
      <c r="AT995" s="18"/>
      <c r="AU995" s="18"/>
      <c r="AV995" s="18"/>
      <c r="AW995" s="7"/>
    </row>
    <row r="996" spans="1:49" customFormat="1" hidden="1" x14ac:dyDescent="0.3">
      <c r="A996" s="190"/>
      <c r="B996" s="22"/>
      <c r="C996" s="7"/>
      <c r="D996" s="29"/>
      <c r="E996" s="52"/>
      <c r="F996" s="29"/>
      <c r="G996" s="29"/>
      <c r="H996" s="29"/>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c r="AF996" s="18"/>
      <c r="AG996" s="18"/>
      <c r="AH996" s="18"/>
      <c r="AI996" s="18"/>
      <c r="AJ996" s="18"/>
      <c r="AK996" s="18"/>
      <c r="AL996" s="18"/>
      <c r="AM996" s="18"/>
      <c r="AN996" s="18"/>
      <c r="AO996" s="18"/>
      <c r="AP996" s="18"/>
      <c r="AQ996" s="18"/>
      <c r="AR996" s="18"/>
      <c r="AS996" s="18"/>
      <c r="AT996" s="18"/>
      <c r="AU996" s="18"/>
      <c r="AV996" s="18"/>
      <c r="AW996" s="7"/>
    </row>
    <row r="997" spans="1:49" customFormat="1" hidden="1" x14ac:dyDescent="0.3">
      <c r="A997" s="190"/>
      <c r="B997" s="22"/>
      <c r="C997" s="7"/>
      <c r="D997" s="29"/>
      <c r="E997" s="52"/>
      <c r="F997" s="29"/>
      <c r="G997" s="29"/>
      <c r="H997" s="29"/>
      <c r="I997" s="18"/>
      <c r="J997" s="18"/>
      <c r="K997" s="18"/>
      <c r="L997" s="18"/>
      <c r="M997" s="18"/>
      <c r="N997" s="18"/>
      <c r="O997" s="18"/>
      <c r="P997" s="18"/>
      <c r="Q997" s="18"/>
      <c r="R997" s="18"/>
      <c r="S997" s="18"/>
      <c r="T997" s="18"/>
      <c r="U997" s="18"/>
      <c r="V997" s="18"/>
      <c r="W997" s="18"/>
      <c r="X997" s="18"/>
      <c r="Y997" s="18"/>
      <c r="Z997" s="18"/>
      <c r="AA997" s="18"/>
      <c r="AB997" s="18"/>
      <c r="AC997" s="18"/>
      <c r="AD997" s="18"/>
      <c r="AE997" s="18"/>
      <c r="AF997" s="18"/>
      <c r="AG997" s="18"/>
      <c r="AH997" s="18"/>
      <c r="AI997" s="18"/>
      <c r="AJ997" s="18"/>
      <c r="AK997" s="18"/>
      <c r="AL997" s="18"/>
      <c r="AM997" s="18"/>
      <c r="AN997" s="18"/>
      <c r="AO997" s="18"/>
      <c r="AP997" s="18"/>
      <c r="AQ997" s="18"/>
      <c r="AR997" s="18"/>
      <c r="AS997" s="18"/>
      <c r="AT997" s="18"/>
      <c r="AU997" s="18"/>
      <c r="AV997" s="18"/>
      <c r="AW997" s="7"/>
    </row>
    <row r="998" spans="1:49" customFormat="1" hidden="1" x14ac:dyDescent="0.3">
      <c r="A998" s="190"/>
      <c r="B998" s="22"/>
      <c r="C998" s="7"/>
      <c r="D998" s="29"/>
      <c r="E998" s="52"/>
      <c r="F998" s="29"/>
      <c r="G998" s="29"/>
      <c r="H998" s="29"/>
      <c r="I998" s="18"/>
      <c r="J998" s="18"/>
      <c r="K998" s="18"/>
      <c r="L998" s="18"/>
      <c r="M998" s="18"/>
      <c r="N998" s="18"/>
      <c r="O998" s="18"/>
      <c r="P998" s="18"/>
      <c r="Q998" s="18"/>
      <c r="R998" s="18"/>
      <c r="S998" s="18"/>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c r="AW998" s="7"/>
    </row>
    <row r="999" spans="1:49" customFormat="1" hidden="1" x14ac:dyDescent="0.3">
      <c r="A999" s="190"/>
      <c r="B999" s="22"/>
      <c r="C999" s="7"/>
      <c r="D999" s="29"/>
      <c r="E999" s="52"/>
      <c r="F999" s="29"/>
      <c r="G999" s="29"/>
      <c r="H999" s="29"/>
      <c r="I999" s="18"/>
      <c r="J999" s="18"/>
      <c r="K999" s="18"/>
      <c r="L999" s="18"/>
      <c r="M999" s="18"/>
      <c r="N999" s="18"/>
      <c r="O999" s="18"/>
      <c r="P999" s="18"/>
      <c r="Q999" s="18"/>
      <c r="R999" s="18"/>
      <c r="S999" s="18"/>
      <c r="T999" s="18"/>
      <c r="U999" s="18"/>
      <c r="V999" s="18"/>
      <c r="W999" s="18"/>
      <c r="X999" s="18"/>
      <c r="Y999" s="18"/>
      <c r="Z999" s="18"/>
      <c r="AA999" s="18"/>
      <c r="AB999" s="18"/>
      <c r="AC999" s="18"/>
      <c r="AD999" s="18"/>
      <c r="AE999" s="18"/>
      <c r="AF999" s="18"/>
      <c r="AG999" s="18"/>
      <c r="AH999" s="18"/>
      <c r="AI999" s="18"/>
      <c r="AJ999" s="18"/>
      <c r="AK999" s="18"/>
      <c r="AL999" s="18"/>
      <c r="AM999" s="18"/>
      <c r="AN999" s="18"/>
      <c r="AO999" s="18"/>
      <c r="AP999" s="18"/>
      <c r="AQ999" s="18"/>
      <c r="AR999" s="18"/>
      <c r="AS999" s="18"/>
      <c r="AT999" s="18"/>
      <c r="AU999" s="18"/>
      <c r="AV999" s="18"/>
      <c r="AW999" s="7"/>
    </row>
    <row r="1000" spans="1:49" customFormat="1" hidden="1" x14ac:dyDescent="0.3">
      <c r="A1000" s="190"/>
      <c r="B1000" s="22"/>
      <c r="C1000" s="7"/>
      <c r="D1000" s="29"/>
      <c r="E1000" s="52"/>
      <c r="F1000" s="29"/>
      <c r="G1000" s="29"/>
      <c r="H1000" s="29"/>
      <c r="I1000" s="18"/>
      <c r="J1000" s="18"/>
      <c r="K1000" s="18"/>
      <c r="L1000" s="18"/>
      <c r="M1000" s="18"/>
      <c r="N1000" s="18"/>
      <c r="O1000" s="18"/>
      <c r="P1000" s="18"/>
      <c r="Q1000" s="18"/>
      <c r="R1000" s="18"/>
      <c r="S1000" s="18"/>
      <c r="T1000" s="18"/>
      <c r="U1000" s="18"/>
      <c r="V1000" s="18"/>
      <c r="W1000" s="18"/>
      <c r="X1000" s="18"/>
      <c r="Y1000" s="18"/>
      <c r="Z1000" s="18"/>
      <c r="AA1000" s="18"/>
      <c r="AB1000" s="18"/>
      <c r="AC1000" s="18"/>
      <c r="AD1000" s="18"/>
      <c r="AE1000" s="18"/>
      <c r="AF1000" s="18"/>
      <c r="AG1000" s="18"/>
      <c r="AH1000" s="18"/>
      <c r="AI1000" s="18"/>
      <c r="AJ1000" s="18"/>
      <c r="AK1000" s="18"/>
      <c r="AL1000" s="18"/>
      <c r="AM1000" s="18"/>
      <c r="AN1000" s="18"/>
      <c r="AO1000" s="18"/>
      <c r="AP1000" s="18"/>
      <c r="AQ1000" s="18"/>
      <c r="AR1000" s="18"/>
      <c r="AS1000" s="18"/>
      <c r="AT1000" s="18"/>
      <c r="AU1000" s="18"/>
      <c r="AV1000" s="18"/>
      <c r="AW1000" s="7"/>
    </row>
    <row r="1001" spans="1:49" customFormat="1" hidden="1" x14ac:dyDescent="0.3">
      <c r="A1001" s="190"/>
      <c r="B1001" s="22"/>
      <c r="C1001" s="7"/>
      <c r="D1001" s="29"/>
      <c r="E1001" s="52"/>
      <c r="F1001" s="29"/>
      <c r="G1001" s="29"/>
      <c r="H1001" s="29"/>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L1001" s="18"/>
      <c r="AM1001" s="18"/>
      <c r="AN1001" s="18"/>
      <c r="AO1001" s="18"/>
      <c r="AP1001" s="18"/>
      <c r="AQ1001" s="18"/>
      <c r="AR1001" s="18"/>
      <c r="AS1001" s="18"/>
      <c r="AT1001" s="18"/>
      <c r="AU1001" s="18"/>
      <c r="AV1001" s="18"/>
      <c r="AW1001" s="7"/>
    </row>
    <row r="1002" spans="1:49" customFormat="1" hidden="1" x14ac:dyDescent="0.3">
      <c r="A1002" s="190"/>
      <c r="B1002" s="22"/>
      <c r="C1002" s="7"/>
      <c r="D1002" s="29"/>
      <c r="E1002" s="52"/>
      <c r="F1002" s="29"/>
      <c r="G1002" s="29"/>
      <c r="H1002" s="29"/>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8"/>
      <c r="AS1002" s="18"/>
      <c r="AT1002" s="18"/>
      <c r="AU1002" s="18"/>
      <c r="AV1002" s="18"/>
      <c r="AW1002" s="7"/>
    </row>
    <row r="1003" spans="1:49" customFormat="1" hidden="1" x14ac:dyDescent="0.3">
      <c r="A1003" s="190"/>
      <c r="B1003" s="22"/>
      <c r="C1003" s="7"/>
      <c r="D1003" s="29"/>
      <c r="E1003" s="52"/>
      <c r="F1003" s="29"/>
      <c r="G1003" s="29"/>
      <c r="H1003" s="29"/>
      <c r="I1003" s="18"/>
      <c r="J1003" s="18"/>
      <c r="K1003" s="18"/>
      <c r="L1003" s="18"/>
      <c r="M1003" s="18"/>
      <c r="N1003" s="18"/>
      <c r="O1003" s="18"/>
      <c r="P1003" s="18"/>
      <c r="Q1003" s="18"/>
      <c r="R1003" s="18"/>
      <c r="S1003" s="18"/>
      <c r="T1003" s="18"/>
      <c r="U1003" s="18"/>
      <c r="V1003" s="18"/>
      <c r="W1003" s="18"/>
      <c r="X1003" s="18"/>
      <c r="Y1003" s="18"/>
      <c r="Z1003" s="18"/>
      <c r="AA1003" s="18"/>
      <c r="AB1003" s="18"/>
      <c r="AC1003" s="18"/>
      <c r="AD1003" s="18"/>
      <c r="AE1003" s="18"/>
      <c r="AF1003" s="18"/>
      <c r="AG1003" s="18"/>
      <c r="AH1003" s="18"/>
      <c r="AI1003" s="18"/>
      <c r="AJ1003" s="18"/>
      <c r="AK1003" s="18"/>
      <c r="AL1003" s="18"/>
      <c r="AM1003" s="18"/>
      <c r="AN1003" s="18"/>
      <c r="AO1003" s="18"/>
      <c r="AP1003" s="18"/>
      <c r="AQ1003" s="18"/>
      <c r="AR1003" s="18"/>
      <c r="AS1003" s="18"/>
      <c r="AT1003" s="18"/>
      <c r="AU1003" s="18"/>
      <c r="AV1003" s="18"/>
      <c r="AW1003" s="7"/>
    </row>
    <row r="1004" spans="1:49" customFormat="1" hidden="1" x14ac:dyDescent="0.3">
      <c r="A1004" s="190"/>
      <c r="B1004" s="22"/>
      <c r="C1004" s="7"/>
      <c r="D1004" s="29"/>
      <c r="E1004" s="52"/>
      <c r="F1004" s="29"/>
      <c r="G1004" s="29"/>
      <c r="H1004" s="29"/>
      <c r="I1004" s="18"/>
      <c r="J1004" s="18"/>
      <c r="K1004" s="18"/>
      <c r="L1004" s="18"/>
      <c r="M1004" s="18"/>
      <c r="N1004" s="18"/>
      <c r="O1004" s="18"/>
      <c r="P1004" s="18"/>
      <c r="Q1004" s="18"/>
      <c r="R1004" s="18"/>
      <c r="S1004" s="18"/>
      <c r="T1004" s="18"/>
      <c r="U1004" s="18"/>
      <c r="V1004" s="18"/>
      <c r="W1004" s="18"/>
      <c r="X1004" s="18"/>
      <c r="Y1004" s="18"/>
      <c r="Z1004" s="18"/>
      <c r="AA1004" s="18"/>
      <c r="AB1004" s="18"/>
      <c r="AC1004" s="18"/>
      <c r="AD1004" s="18"/>
      <c r="AE1004" s="18"/>
      <c r="AF1004" s="18"/>
      <c r="AG1004" s="18"/>
      <c r="AH1004" s="18"/>
      <c r="AI1004" s="18"/>
      <c r="AJ1004" s="18"/>
      <c r="AK1004" s="18"/>
      <c r="AL1004" s="18"/>
      <c r="AM1004" s="18"/>
      <c r="AN1004" s="18"/>
      <c r="AO1004" s="18"/>
      <c r="AP1004" s="18"/>
      <c r="AQ1004" s="18"/>
      <c r="AR1004" s="18"/>
      <c r="AS1004" s="18"/>
      <c r="AT1004" s="18"/>
      <c r="AU1004" s="18"/>
      <c r="AV1004" s="18"/>
      <c r="AW1004" s="7"/>
    </row>
    <row r="1005" spans="1:49" customFormat="1" hidden="1" x14ac:dyDescent="0.3">
      <c r="A1005" s="190"/>
      <c r="B1005" s="22"/>
      <c r="C1005" s="7"/>
      <c r="D1005" s="29"/>
      <c r="E1005" s="52"/>
      <c r="F1005" s="29"/>
      <c r="G1005" s="29"/>
      <c r="H1005" s="29"/>
      <c r="I1005" s="18"/>
      <c r="J1005" s="18"/>
      <c r="K1005" s="18"/>
      <c r="L1005" s="18"/>
      <c r="M1005" s="18"/>
      <c r="N1005" s="18"/>
      <c r="O1005" s="18"/>
      <c r="P1005" s="18"/>
      <c r="Q1005" s="18"/>
      <c r="R1005" s="18"/>
      <c r="S1005" s="18"/>
      <c r="T1005" s="18"/>
      <c r="U1005" s="18"/>
      <c r="V1005" s="18"/>
      <c r="W1005" s="18"/>
      <c r="X1005" s="18"/>
      <c r="Y1005" s="18"/>
      <c r="Z1005" s="18"/>
      <c r="AA1005" s="18"/>
      <c r="AB1005" s="18"/>
      <c r="AC1005" s="18"/>
      <c r="AD1005" s="18"/>
      <c r="AE1005" s="18"/>
      <c r="AF1005" s="18"/>
      <c r="AG1005" s="18"/>
      <c r="AH1005" s="18"/>
      <c r="AI1005" s="18"/>
      <c r="AJ1005" s="18"/>
      <c r="AK1005" s="18"/>
      <c r="AL1005" s="18"/>
      <c r="AM1005" s="18"/>
      <c r="AN1005" s="18"/>
      <c r="AO1005" s="18"/>
      <c r="AP1005" s="18"/>
      <c r="AQ1005" s="18"/>
      <c r="AR1005" s="18"/>
      <c r="AS1005" s="18"/>
      <c r="AT1005" s="18"/>
      <c r="AU1005" s="18"/>
      <c r="AV1005" s="18"/>
      <c r="AW1005" s="7"/>
    </row>
    <row r="1006" spans="1:49" customFormat="1" hidden="1" x14ac:dyDescent="0.3">
      <c r="A1006" s="190"/>
      <c r="B1006" s="22"/>
      <c r="C1006" s="7"/>
      <c r="D1006" s="29"/>
      <c r="E1006" s="52"/>
      <c r="F1006" s="29"/>
      <c r="G1006" s="29"/>
      <c r="H1006" s="29"/>
      <c r="I1006" s="18"/>
      <c r="J1006" s="18"/>
      <c r="K1006" s="18"/>
      <c r="L1006" s="18"/>
      <c r="M1006" s="18"/>
      <c r="N1006" s="18"/>
      <c r="O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7"/>
    </row>
    <row r="1007" spans="1:49" customFormat="1" hidden="1" x14ac:dyDescent="0.3">
      <c r="A1007" s="190"/>
      <c r="B1007" s="22"/>
      <c r="C1007" s="7"/>
      <c r="D1007" s="29"/>
      <c r="E1007" s="52"/>
      <c r="F1007" s="29"/>
      <c r="G1007" s="29"/>
      <c r="H1007" s="29"/>
      <c r="I1007" s="18"/>
      <c r="J1007" s="18"/>
      <c r="K1007" s="18"/>
      <c r="L1007" s="18"/>
      <c r="M1007" s="18"/>
      <c r="N1007" s="18"/>
      <c r="O1007" s="18"/>
      <c r="P1007" s="18"/>
      <c r="Q1007" s="18"/>
      <c r="R1007" s="18"/>
      <c r="S1007" s="18"/>
      <c r="T1007" s="18"/>
      <c r="U1007" s="18"/>
      <c r="V1007" s="18"/>
      <c r="W1007" s="18"/>
      <c r="X1007" s="18"/>
      <c r="Y1007" s="18"/>
      <c r="Z1007" s="18"/>
      <c r="AA1007" s="18"/>
      <c r="AB1007" s="18"/>
      <c r="AC1007" s="18"/>
      <c r="AD1007" s="18"/>
      <c r="AE1007" s="18"/>
      <c r="AF1007" s="18"/>
      <c r="AG1007" s="18"/>
      <c r="AH1007" s="18"/>
      <c r="AI1007" s="18"/>
      <c r="AJ1007" s="18"/>
      <c r="AK1007" s="18"/>
      <c r="AL1007" s="18"/>
      <c r="AM1007" s="18"/>
      <c r="AN1007" s="18"/>
      <c r="AO1007" s="18"/>
      <c r="AP1007" s="18"/>
      <c r="AQ1007" s="18"/>
      <c r="AR1007" s="18"/>
      <c r="AS1007" s="18"/>
      <c r="AT1007" s="18"/>
      <c r="AU1007" s="18"/>
      <c r="AV1007" s="18"/>
      <c r="AW1007" s="7"/>
    </row>
    <row r="1008" spans="1:49" customFormat="1" hidden="1" x14ac:dyDescent="0.3">
      <c r="A1008" s="190"/>
      <c r="B1008" s="22"/>
      <c r="C1008" s="7"/>
      <c r="D1008" s="29"/>
      <c r="E1008" s="52"/>
      <c r="F1008" s="29"/>
      <c r="G1008" s="29"/>
      <c r="H1008" s="29"/>
      <c r="I1008" s="18"/>
      <c r="J1008" s="18"/>
      <c r="K1008" s="18"/>
      <c r="L1008" s="18"/>
      <c r="M1008" s="18"/>
      <c r="N1008" s="18"/>
      <c r="O1008" s="18"/>
      <c r="P1008" s="18"/>
      <c r="Q1008" s="18"/>
      <c r="R1008" s="18"/>
      <c r="S1008" s="18"/>
      <c r="T1008" s="18"/>
      <c r="U1008" s="18"/>
      <c r="V1008" s="18"/>
      <c r="W1008" s="18"/>
      <c r="X1008" s="18"/>
      <c r="Y1008" s="18"/>
      <c r="Z1008" s="18"/>
      <c r="AA1008" s="18"/>
      <c r="AB1008" s="18"/>
      <c r="AC1008" s="18"/>
      <c r="AD1008" s="18"/>
      <c r="AE1008" s="18"/>
      <c r="AF1008" s="18"/>
      <c r="AG1008" s="18"/>
      <c r="AH1008" s="18"/>
      <c r="AI1008" s="18"/>
      <c r="AJ1008" s="18"/>
      <c r="AK1008" s="18"/>
      <c r="AL1008" s="18"/>
      <c r="AM1008" s="18"/>
      <c r="AN1008" s="18"/>
      <c r="AO1008" s="18"/>
      <c r="AP1008" s="18"/>
      <c r="AQ1008" s="18"/>
      <c r="AR1008" s="18"/>
      <c r="AS1008" s="18"/>
      <c r="AT1008" s="18"/>
      <c r="AU1008" s="18"/>
      <c r="AV1008" s="18"/>
      <c r="AW1008" s="7"/>
    </row>
    <row r="1009" spans="1:49" customFormat="1" hidden="1" x14ac:dyDescent="0.3">
      <c r="A1009" s="190"/>
      <c r="B1009" s="22"/>
      <c r="C1009" s="7"/>
      <c r="D1009" s="29"/>
      <c r="E1009" s="52"/>
      <c r="F1009" s="29"/>
      <c r="G1009" s="29"/>
      <c r="H1009" s="29"/>
      <c r="I1009" s="18"/>
      <c r="J1009" s="18"/>
      <c r="K1009" s="18"/>
      <c r="L1009" s="18"/>
      <c r="M1009" s="18"/>
      <c r="N1009" s="18"/>
      <c r="O1009" s="18"/>
      <c r="P1009" s="18"/>
      <c r="Q1009" s="18"/>
      <c r="R1009" s="18"/>
      <c r="S1009" s="18"/>
      <c r="T1009" s="18"/>
      <c r="U1009" s="18"/>
      <c r="V1009" s="18"/>
      <c r="W1009" s="18"/>
      <c r="X1009" s="18"/>
      <c r="Y1009" s="18"/>
      <c r="Z1009" s="18"/>
      <c r="AA1009" s="18"/>
      <c r="AB1009" s="18"/>
      <c r="AC1009" s="18"/>
      <c r="AD1009" s="18"/>
      <c r="AE1009" s="18"/>
      <c r="AF1009" s="18"/>
      <c r="AG1009" s="18"/>
      <c r="AH1009" s="18"/>
      <c r="AI1009" s="18"/>
      <c r="AJ1009" s="18"/>
      <c r="AK1009" s="18"/>
      <c r="AL1009" s="18"/>
      <c r="AM1009" s="18"/>
      <c r="AN1009" s="18"/>
      <c r="AO1009" s="18"/>
      <c r="AP1009" s="18"/>
      <c r="AQ1009" s="18"/>
      <c r="AR1009" s="18"/>
      <c r="AS1009" s="18"/>
      <c r="AT1009" s="18"/>
      <c r="AU1009" s="18"/>
      <c r="AV1009" s="18"/>
      <c r="AW1009" s="7"/>
    </row>
    <row r="1010" spans="1:49" customFormat="1" hidden="1" x14ac:dyDescent="0.3">
      <c r="A1010" s="190"/>
      <c r="B1010" s="22"/>
      <c r="C1010" s="7"/>
      <c r="D1010" s="29"/>
      <c r="E1010" s="52"/>
      <c r="F1010" s="29"/>
      <c r="G1010" s="29"/>
      <c r="H1010" s="29"/>
      <c r="I1010" s="18"/>
      <c r="J1010" s="18"/>
      <c r="K1010" s="18"/>
      <c r="L1010" s="18"/>
      <c r="M1010" s="18"/>
      <c r="N1010" s="18"/>
      <c r="O1010" s="18"/>
      <c r="P1010" s="18"/>
      <c r="Q1010" s="18"/>
      <c r="R1010" s="18"/>
      <c r="S1010" s="18"/>
      <c r="T1010" s="18"/>
      <c r="U1010" s="18"/>
      <c r="V1010" s="18"/>
      <c r="W1010" s="18"/>
      <c r="X1010" s="18"/>
      <c r="Y1010" s="18"/>
      <c r="Z1010" s="18"/>
      <c r="AA1010" s="18"/>
      <c r="AB1010" s="18"/>
      <c r="AC1010" s="18"/>
      <c r="AD1010" s="18"/>
      <c r="AE1010" s="18"/>
      <c r="AF1010" s="18"/>
      <c r="AG1010" s="18"/>
      <c r="AH1010" s="18"/>
      <c r="AI1010" s="18"/>
      <c r="AJ1010" s="18"/>
      <c r="AK1010" s="18"/>
      <c r="AL1010" s="18"/>
      <c r="AM1010" s="18"/>
      <c r="AN1010" s="18"/>
      <c r="AO1010" s="18"/>
      <c r="AP1010" s="18"/>
      <c r="AQ1010" s="18"/>
      <c r="AR1010" s="18"/>
      <c r="AS1010" s="18"/>
      <c r="AT1010" s="18"/>
      <c r="AU1010" s="18"/>
      <c r="AV1010" s="18"/>
      <c r="AW1010" s="7"/>
    </row>
    <row r="1011" spans="1:49" customFormat="1" hidden="1" x14ac:dyDescent="0.3">
      <c r="A1011" s="190"/>
      <c r="B1011" s="22"/>
      <c r="C1011" s="7"/>
      <c r="D1011" s="29"/>
      <c r="E1011" s="52"/>
      <c r="F1011" s="29"/>
      <c r="G1011" s="29"/>
      <c r="H1011" s="29"/>
      <c r="I1011" s="18"/>
      <c r="J1011" s="18"/>
      <c r="K1011" s="18"/>
      <c r="L1011" s="18"/>
      <c r="M1011" s="18"/>
      <c r="N1011" s="18"/>
      <c r="O1011" s="18"/>
      <c r="P1011" s="18"/>
      <c r="Q1011" s="18"/>
      <c r="R1011" s="18"/>
      <c r="S1011" s="18"/>
      <c r="T1011" s="18"/>
      <c r="U1011" s="18"/>
      <c r="V1011" s="18"/>
      <c r="W1011" s="18"/>
      <c r="X1011" s="18"/>
      <c r="Y1011" s="18"/>
      <c r="Z1011" s="18"/>
      <c r="AA1011" s="18"/>
      <c r="AB1011" s="18"/>
      <c r="AC1011" s="18"/>
      <c r="AD1011" s="18"/>
      <c r="AE1011" s="18"/>
      <c r="AF1011" s="18"/>
      <c r="AG1011" s="18"/>
      <c r="AH1011" s="18"/>
      <c r="AI1011" s="18"/>
      <c r="AJ1011" s="18"/>
      <c r="AK1011" s="18"/>
      <c r="AL1011" s="18"/>
      <c r="AM1011" s="18"/>
      <c r="AN1011" s="18"/>
      <c r="AO1011" s="18"/>
      <c r="AP1011" s="18"/>
      <c r="AQ1011" s="18"/>
      <c r="AR1011" s="18"/>
      <c r="AS1011" s="18"/>
      <c r="AT1011" s="18"/>
      <c r="AU1011" s="18"/>
      <c r="AV1011" s="18"/>
      <c r="AW1011" s="7"/>
    </row>
    <row r="1012" spans="1:49" customFormat="1" hidden="1" x14ac:dyDescent="0.3">
      <c r="A1012" s="190"/>
      <c r="B1012" s="22"/>
      <c r="C1012" s="7"/>
      <c r="D1012" s="29"/>
      <c r="E1012" s="52"/>
      <c r="F1012" s="29"/>
      <c r="G1012" s="29"/>
      <c r="H1012" s="29"/>
      <c r="I1012" s="18"/>
      <c r="J1012" s="18"/>
      <c r="K1012" s="18"/>
      <c r="L1012" s="18"/>
      <c r="M1012" s="18"/>
      <c r="N1012" s="18"/>
      <c r="O1012" s="18"/>
      <c r="P1012" s="18"/>
      <c r="Q1012" s="18"/>
      <c r="R1012" s="18"/>
      <c r="S1012" s="18"/>
      <c r="T1012" s="18"/>
      <c r="U1012" s="18"/>
      <c r="V1012" s="18"/>
      <c r="W1012" s="18"/>
      <c r="X1012" s="18"/>
      <c r="Y1012" s="18"/>
      <c r="Z1012" s="18"/>
      <c r="AA1012" s="18"/>
      <c r="AB1012" s="18"/>
      <c r="AC1012" s="18"/>
      <c r="AD1012" s="18"/>
      <c r="AE1012" s="18"/>
      <c r="AF1012" s="18"/>
      <c r="AG1012" s="18"/>
      <c r="AH1012" s="18"/>
      <c r="AI1012" s="18"/>
      <c r="AJ1012" s="18"/>
      <c r="AK1012" s="18"/>
      <c r="AL1012" s="18"/>
      <c r="AM1012" s="18"/>
      <c r="AN1012" s="18"/>
      <c r="AO1012" s="18"/>
      <c r="AP1012" s="18"/>
      <c r="AQ1012" s="18"/>
      <c r="AR1012" s="18"/>
      <c r="AS1012" s="18"/>
      <c r="AT1012" s="18"/>
      <c r="AU1012" s="18"/>
      <c r="AV1012" s="18"/>
      <c r="AW1012" s="7"/>
    </row>
    <row r="1013" spans="1:49" customFormat="1" hidden="1" x14ac:dyDescent="0.3">
      <c r="A1013" s="190"/>
      <c r="B1013" s="22"/>
      <c r="C1013" s="7"/>
      <c r="D1013" s="29"/>
      <c r="E1013" s="52"/>
      <c r="F1013" s="29"/>
      <c r="G1013" s="29"/>
      <c r="H1013" s="29"/>
      <c r="I1013" s="18"/>
      <c r="J1013" s="18"/>
      <c r="K1013" s="18"/>
      <c r="L1013" s="18"/>
      <c r="M1013" s="18"/>
      <c r="N1013" s="18"/>
      <c r="O1013" s="18"/>
      <c r="P1013" s="18"/>
      <c r="Q1013" s="18"/>
      <c r="R1013" s="18"/>
      <c r="S1013" s="18"/>
      <c r="T1013" s="18"/>
      <c r="U1013" s="18"/>
      <c r="V1013" s="18"/>
      <c r="W1013" s="18"/>
      <c r="X1013" s="18"/>
      <c r="Y1013" s="18"/>
      <c r="Z1013" s="18"/>
      <c r="AA1013" s="18"/>
      <c r="AB1013" s="18"/>
      <c r="AC1013" s="18"/>
      <c r="AD1013" s="18"/>
      <c r="AE1013" s="18"/>
      <c r="AF1013" s="18"/>
      <c r="AG1013" s="18"/>
      <c r="AH1013" s="18"/>
      <c r="AI1013" s="18"/>
      <c r="AJ1013" s="18"/>
      <c r="AK1013" s="18"/>
      <c r="AL1013" s="18"/>
      <c r="AM1013" s="18"/>
      <c r="AN1013" s="18"/>
      <c r="AO1013" s="18"/>
      <c r="AP1013" s="18"/>
      <c r="AQ1013" s="18"/>
      <c r="AR1013" s="18"/>
      <c r="AS1013" s="18"/>
      <c r="AT1013" s="18"/>
      <c r="AU1013" s="18"/>
      <c r="AV1013" s="18"/>
      <c r="AW1013" s="7"/>
    </row>
    <row r="1014" spans="1:49" customFormat="1" hidden="1" x14ac:dyDescent="0.3">
      <c r="A1014" s="190"/>
      <c r="B1014" s="22"/>
      <c r="C1014" s="7"/>
      <c r="D1014" s="29"/>
      <c r="E1014" s="52"/>
      <c r="F1014" s="29"/>
      <c r="G1014" s="29"/>
      <c r="H1014" s="29"/>
      <c r="I1014" s="18"/>
      <c r="J1014" s="18"/>
      <c r="K1014" s="18"/>
      <c r="L1014" s="18"/>
      <c r="M1014" s="18"/>
      <c r="N1014" s="18"/>
      <c r="O1014" s="18"/>
      <c r="P1014" s="18"/>
      <c r="Q1014" s="18"/>
      <c r="R1014" s="18"/>
      <c r="S1014" s="18"/>
      <c r="T1014" s="18"/>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c r="AW1014" s="7"/>
    </row>
    <row r="1015" spans="1:49" customFormat="1" hidden="1" x14ac:dyDescent="0.3">
      <c r="A1015" s="190"/>
      <c r="B1015" s="22"/>
      <c r="C1015" s="7"/>
      <c r="D1015" s="29"/>
      <c r="E1015" s="52"/>
      <c r="F1015" s="29"/>
      <c r="G1015" s="29"/>
      <c r="H1015" s="29"/>
      <c r="I1015" s="18"/>
      <c r="J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c r="AL1015" s="18"/>
      <c r="AM1015" s="18"/>
      <c r="AN1015" s="18"/>
      <c r="AO1015" s="18"/>
      <c r="AP1015" s="18"/>
      <c r="AQ1015" s="18"/>
      <c r="AR1015" s="18"/>
      <c r="AS1015" s="18"/>
      <c r="AT1015" s="18"/>
      <c r="AU1015" s="18"/>
      <c r="AV1015" s="18"/>
      <c r="AW1015" s="7"/>
    </row>
    <row r="1016" spans="1:49" customFormat="1" hidden="1" x14ac:dyDescent="0.3">
      <c r="A1016" s="190"/>
      <c r="B1016" s="22"/>
      <c r="C1016" s="7"/>
      <c r="D1016" s="29"/>
      <c r="E1016" s="52"/>
      <c r="F1016" s="29"/>
      <c r="G1016" s="29"/>
      <c r="H1016" s="29"/>
      <c r="I1016" s="18"/>
      <c r="J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c r="AL1016" s="18"/>
      <c r="AM1016" s="18"/>
      <c r="AN1016" s="18"/>
      <c r="AO1016" s="18"/>
      <c r="AP1016" s="18"/>
      <c r="AQ1016" s="18"/>
      <c r="AR1016" s="18"/>
      <c r="AS1016" s="18"/>
      <c r="AT1016" s="18"/>
      <c r="AU1016" s="18"/>
      <c r="AV1016" s="18"/>
      <c r="AW1016" s="7"/>
    </row>
    <row r="1017" spans="1:49" customFormat="1" hidden="1" x14ac:dyDescent="0.3">
      <c r="A1017" s="190"/>
      <c r="B1017" s="22"/>
      <c r="C1017" s="7"/>
      <c r="D1017" s="29"/>
      <c r="E1017" s="52"/>
      <c r="F1017" s="29"/>
      <c r="G1017" s="29"/>
      <c r="H1017" s="29"/>
      <c r="I1017" s="18"/>
      <c r="J1017" s="18"/>
      <c r="K1017" s="18"/>
      <c r="L1017" s="18"/>
      <c r="M1017" s="18"/>
      <c r="N1017" s="18"/>
      <c r="O1017" s="18"/>
      <c r="P1017" s="18"/>
      <c r="Q1017" s="18"/>
      <c r="R1017" s="18"/>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7"/>
    </row>
    <row r="1018" spans="1:49" customFormat="1" hidden="1" x14ac:dyDescent="0.3">
      <c r="A1018" s="190"/>
      <c r="B1018" s="22"/>
      <c r="C1018" s="7"/>
      <c r="D1018" s="29"/>
      <c r="E1018" s="52"/>
      <c r="F1018" s="29"/>
      <c r="G1018" s="29"/>
      <c r="H1018" s="29"/>
      <c r="I1018" s="18"/>
      <c r="J1018" s="18"/>
      <c r="K1018" s="18"/>
      <c r="L1018" s="18"/>
      <c r="M1018" s="18"/>
      <c r="N1018" s="18"/>
      <c r="O1018" s="18"/>
      <c r="P1018" s="18"/>
      <c r="Q1018" s="18"/>
      <c r="R1018" s="18"/>
      <c r="S1018" s="18"/>
      <c r="T1018" s="18"/>
      <c r="U1018" s="18"/>
      <c r="V1018" s="18"/>
      <c r="W1018" s="18"/>
      <c r="X1018" s="18"/>
      <c r="Y1018" s="18"/>
      <c r="Z1018" s="18"/>
      <c r="AA1018" s="18"/>
      <c r="AB1018" s="18"/>
      <c r="AC1018" s="18"/>
      <c r="AD1018" s="18"/>
      <c r="AE1018" s="18"/>
      <c r="AF1018" s="18"/>
      <c r="AG1018" s="18"/>
      <c r="AH1018" s="18"/>
      <c r="AI1018" s="18"/>
      <c r="AJ1018" s="18"/>
      <c r="AK1018" s="18"/>
      <c r="AL1018" s="18"/>
      <c r="AM1018" s="18"/>
      <c r="AN1018" s="18"/>
      <c r="AO1018" s="18"/>
      <c r="AP1018" s="18"/>
      <c r="AQ1018" s="18"/>
      <c r="AR1018" s="18"/>
      <c r="AS1018" s="18"/>
      <c r="AT1018" s="18"/>
      <c r="AU1018" s="18"/>
      <c r="AV1018" s="18"/>
      <c r="AW1018" s="7"/>
    </row>
    <row r="1019" spans="1:49" customFormat="1" hidden="1" x14ac:dyDescent="0.3">
      <c r="A1019" s="190"/>
      <c r="B1019" s="22"/>
      <c r="C1019" s="7"/>
      <c r="D1019" s="29"/>
      <c r="E1019" s="52"/>
      <c r="F1019" s="29"/>
      <c r="G1019" s="29"/>
      <c r="H1019" s="29"/>
      <c r="I1019" s="18"/>
      <c r="J1019" s="18"/>
      <c r="K1019" s="18"/>
      <c r="L1019" s="18"/>
      <c r="M1019" s="18"/>
      <c r="N1019" s="18"/>
      <c r="O1019" s="18"/>
      <c r="P1019" s="18"/>
      <c r="Q1019" s="18"/>
      <c r="R1019" s="18"/>
      <c r="S1019" s="18"/>
      <c r="T1019" s="18"/>
      <c r="U1019" s="18"/>
      <c r="V1019" s="18"/>
      <c r="W1019" s="18"/>
      <c r="X1019" s="18"/>
      <c r="Y1019" s="18"/>
      <c r="Z1019" s="18"/>
      <c r="AA1019" s="18"/>
      <c r="AB1019" s="18"/>
      <c r="AC1019" s="18"/>
      <c r="AD1019" s="18"/>
      <c r="AE1019" s="18"/>
      <c r="AF1019" s="18"/>
      <c r="AG1019" s="18"/>
      <c r="AH1019" s="18"/>
      <c r="AI1019" s="18"/>
      <c r="AJ1019" s="18"/>
      <c r="AK1019" s="18"/>
      <c r="AL1019" s="18"/>
      <c r="AM1019" s="18"/>
      <c r="AN1019" s="18"/>
      <c r="AO1019" s="18"/>
      <c r="AP1019" s="18"/>
      <c r="AQ1019" s="18"/>
      <c r="AR1019" s="18"/>
      <c r="AS1019" s="18"/>
      <c r="AT1019" s="18"/>
      <c r="AU1019" s="18"/>
      <c r="AV1019" s="18"/>
      <c r="AW1019" s="7"/>
    </row>
    <row r="1020" spans="1:49" customFormat="1" hidden="1" x14ac:dyDescent="0.3">
      <c r="A1020" s="190"/>
      <c r="B1020" s="22"/>
      <c r="C1020" s="7"/>
      <c r="D1020" s="29"/>
      <c r="E1020" s="52"/>
      <c r="F1020" s="29"/>
      <c r="G1020" s="29"/>
      <c r="H1020" s="29"/>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c r="AF1020" s="18"/>
      <c r="AG1020" s="18"/>
      <c r="AH1020" s="18"/>
      <c r="AI1020" s="18"/>
      <c r="AJ1020" s="18"/>
      <c r="AK1020" s="18"/>
      <c r="AL1020" s="18"/>
      <c r="AM1020" s="18"/>
      <c r="AN1020" s="18"/>
      <c r="AO1020" s="18"/>
      <c r="AP1020" s="18"/>
      <c r="AQ1020" s="18"/>
      <c r="AR1020" s="18"/>
      <c r="AS1020" s="18"/>
      <c r="AT1020" s="18"/>
      <c r="AU1020" s="18"/>
      <c r="AV1020" s="18"/>
      <c r="AW1020" s="7"/>
    </row>
    <row r="1021" spans="1:49" customFormat="1" hidden="1" x14ac:dyDescent="0.3">
      <c r="A1021" s="190"/>
      <c r="B1021" s="22"/>
      <c r="C1021" s="7"/>
      <c r="D1021" s="29"/>
      <c r="E1021" s="52"/>
      <c r="F1021" s="29"/>
      <c r="G1021" s="29"/>
      <c r="H1021" s="29"/>
      <c r="I1021" s="18"/>
      <c r="J1021" s="18"/>
      <c r="K1021" s="18"/>
      <c r="L1021" s="18"/>
      <c r="M1021" s="18"/>
      <c r="N1021" s="18"/>
      <c r="O1021" s="18"/>
      <c r="P1021" s="18"/>
      <c r="Q1021" s="18"/>
      <c r="R1021" s="18"/>
      <c r="S1021" s="18"/>
      <c r="T1021" s="18"/>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c r="AW1021" s="7"/>
    </row>
    <row r="1022" spans="1:49" customFormat="1" hidden="1" x14ac:dyDescent="0.3">
      <c r="A1022" s="190"/>
      <c r="B1022" s="22"/>
      <c r="C1022" s="7"/>
      <c r="D1022" s="29"/>
      <c r="E1022" s="52"/>
      <c r="F1022" s="29"/>
      <c r="G1022" s="29"/>
      <c r="H1022" s="29"/>
      <c r="I1022" s="18"/>
      <c r="J1022" s="18"/>
      <c r="K1022" s="18"/>
      <c r="L1022" s="18"/>
      <c r="M1022" s="18"/>
      <c r="N1022" s="18"/>
      <c r="O1022" s="18"/>
      <c r="P1022" s="18"/>
      <c r="Q1022" s="18"/>
      <c r="R1022" s="18"/>
      <c r="S1022" s="18"/>
      <c r="T1022" s="18"/>
      <c r="U1022" s="18"/>
      <c r="V1022" s="18"/>
      <c r="W1022" s="18"/>
      <c r="X1022" s="18"/>
      <c r="Y1022" s="18"/>
      <c r="Z1022" s="18"/>
      <c r="AA1022" s="18"/>
      <c r="AB1022" s="18"/>
      <c r="AC1022" s="18"/>
      <c r="AD1022" s="18"/>
      <c r="AE1022" s="18"/>
      <c r="AF1022" s="18"/>
      <c r="AG1022" s="18"/>
      <c r="AH1022" s="18"/>
      <c r="AI1022" s="18"/>
      <c r="AJ1022" s="18"/>
      <c r="AK1022" s="18"/>
      <c r="AL1022" s="18"/>
      <c r="AM1022" s="18"/>
      <c r="AN1022" s="18"/>
      <c r="AO1022" s="18"/>
      <c r="AP1022" s="18"/>
      <c r="AQ1022" s="18"/>
      <c r="AR1022" s="18"/>
      <c r="AS1022" s="18"/>
      <c r="AT1022" s="18"/>
      <c r="AU1022" s="18"/>
      <c r="AV1022" s="18"/>
      <c r="AW1022" s="7"/>
    </row>
    <row r="1023" spans="1:49" customFormat="1" hidden="1" x14ac:dyDescent="0.3">
      <c r="A1023" s="190"/>
      <c r="B1023" s="22"/>
      <c r="C1023" s="7"/>
      <c r="D1023" s="29"/>
      <c r="E1023" s="52"/>
      <c r="F1023" s="29"/>
      <c r="G1023" s="29"/>
      <c r="H1023" s="29"/>
      <c r="I1023" s="18"/>
      <c r="J1023" s="18"/>
      <c r="K1023" s="18"/>
      <c r="L1023" s="18"/>
      <c r="M1023" s="18"/>
      <c r="N1023" s="18"/>
      <c r="O1023" s="18"/>
      <c r="P1023" s="18"/>
      <c r="Q1023" s="18"/>
      <c r="R1023" s="18"/>
      <c r="S1023" s="18"/>
      <c r="T1023" s="18"/>
      <c r="U1023" s="18"/>
      <c r="V1023" s="18"/>
      <c r="W1023" s="18"/>
      <c r="X1023" s="18"/>
      <c r="Y1023" s="18"/>
      <c r="Z1023" s="18"/>
      <c r="AA1023" s="18"/>
      <c r="AB1023" s="18"/>
      <c r="AC1023" s="18"/>
      <c r="AD1023" s="18"/>
      <c r="AE1023" s="18"/>
      <c r="AF1023" s="18"/>
      <c r="AG1023" s="18"/>
      <c r="AH1023" s="18"/>
      <c r="AI1023" s="18"/>
      <c r="AJ1023" s="18"/>
      <c r="AK1023" s="18"/>
      <c r="AL1023" s="18"/>
      <c r="AM1023" s="18"/>
      <c r="AN1023" s="18"/>
      <c r="AO1023" s="18"/>
      <c r="AP1023" s="18"/>
      <c r="AQ1023" s="18"/>
      <c r="AR1023" s="18"/>
      <c r="AS1023" s="18"/>
      <c r="AT1023" s="18"/>
      <c r="AU1023" s="18"/>
      <c r="AV1023" s="18"/>
      <c r="AW1023" s="7"/>
    </row>
    <row r="1024" spans="1:49" customFormat="1" hidden="1" x14ac:dyDescent="0.3">
      <c r="A1024" s="190"/>
      <c r="B1024" s="22"/>
      <c r="C1024" s="7"/>
      <c r="D1024" s="29"/>
      <c r="E1024" s="52"/>
      <c r="F1024" s="29"/>
      <c r="G1024" s="29"/>
      <c r="H1024" s="29"/>
      <c r="I1024" s="18"/>
      <c r="J1024" s="18"/>
      <c r="K1024" s="18"/>
      <c r="L1024" s="18"/>
      <c r="M1024" s="18"/>
      <c r="N1024" s="18"/>
      <c r="O1024" s="18"/>
      <c r="P1024" s="18"/>
      <c r="Q1024" s="18"/>
      <c r="R1024" s="18"/>
      <c r="S1024" s="18"/>
      <c r="T1024" s="18"/>
      <c r="U1024" s="18"/>
      <c r="V1024" s="18"/>
      <c r="W1024" s="18"/>
      <c r="X1024" s="18"/>
      <c r="Y1024" s="18"/>
      <c r="Z1024" s="18"/>
      <c r="AA1024" s="18"/>
      <c r="AB1024" s="18"/>
      <c r="AC1024" s="18"/>
      <c r="AD1024" s="18"/>
      <c r="AE1024" s="18"/>
      <c r="AF1024" s="18"/>
      <c r="AG1024" s="18"/>
      <c r="AH1024" s="18"/>
      <c r="AI1024" s="18"/>
      <c r="AJ1024" s="18"/>
      <c r="AK1024" s="18"/>
      <c r="AL1024" s="18"/>
      <c r="AM1024" s="18"/>
      <c r="AN1024" s="18"/>
      <c r="AO1024" s="18"/>
      <c r="AP1024" s="18"/>
      <c r="AQ1024" s="18"/>
      <c r="AR1024" s="18"/>
      <c r="AS1024" s="18"/>
      <c r="AT1024" s="18"/>
      <c r="AU1024" s="18"/>
      <c r="AV1024" s="18"/>
      <c r="AW1024" s="7"/>
    </row>
    <row r="1025" spans="1:49" customFormat="1" hidden="1" x14ac:dyDescent="0.3">
      <c r="A1025" s="190"/>
      <c r="B1025" s="22"/>
      <c r="C1025" s="7"/>
      <c r="D1025" s="29"/>
      <c r="E1025" s="52"/>
      <c r="F1025" s="29"/>
      <c r="G1025" s="29"/>
      <c r="H1025" s="29"/>
      <c r="I1025" s="18"/>
      <c r="J1025" s="18"/>
      <c r="K1025" s="18"/>
      <c r="L1025" s="18"/>
      <c r="M1025" s="18"/>
      <c r="N1025" s="18"/>
      <c r="O1025" s="18"/>
      <c r="P1025" s="18"/>
      <c r="Q1025" s="18"/>
      <c r="R1025" s="18"/>
      <c r="S1025" s="18"/>
      <c r="T1025" s="18"/>
      <c r="U1025" s="18"/>
      <c r="V1025" s="18"/>
      <c r="W1025" s="18"/>
      <c r="X1025" s="18"/>
      <c r="Y1025" s="18"/>
      <c r="Z1025" s="18"/>
      <c r="AA1025" s="18"/>
      <c r="AB1025" s="18"/>
      <c r="AC1025" s="18"/>
      <c r="AD1025" s="18"/>
      <c r="AE1025" s="18"/>
      <c r="AF1025" s="18"/>
      <c r="AG1025" s="18"/>
      <c r="AH1025" s="18"/>
      <c r="AI1025" s="18"/>
      <c r="AJ1025" s="18"/>
      <c r="AK1025" s="18"/>
      <c r="AL1025" s="18"/>
      <c r="AM1025" s="18"/>
      <c r="AN1025" s="18"/>
      <c r="AO1025" s="18"/>
      <c r="AP1025" s="18"/>
      <c r="AQ1025" s="18"/>
      <c r="AR1025" s="18"/>
      <c r="AS1025" s="18"/>
      <c r="AT1025" s="18"/>
      <c r="AU1025" s="18"/>
      <c r="AV1025" s="18"/>
      <c r="AW1025" s="7"/>
    </row>
    <row r="1026" spans="1:49" customFormat="1" hidden="1" x14ac:dyDescent="0.3">
      <c r="A1026" s="190"/>
      <c r="B1026" s="22"/>
      <c r="C1026" s="7"/>
      <c r="D1026" s="29"/>
      <c r="E1026" s="52"/>
      <c r="F1026" s="29"/>
      <c r="G1026" s="29"/>
      <c r="H1026" s="29"/>
      <c r="I1026" s="18"/>
      <c r="J1026" s="18"/>
      <c r="K1026" s="18"/>
      <c r="L1026" s="18"/>
      <c r="M1026" s="18"/>
      <c r="N1026" s="18"/>
      <c r="O1026" s="18"/>
      <c r="P1026" s="18"/>
      <c r="Q1026" s="18"/>
      <c r="R1026" s="18"/>
      <c r="S1026" s="18"/>
      <c r="T1026" s="18"/>
      <c r="U1026" s="18"/>
      <c r="V1026" s="18"/>
      <c r="W1026" s="18"/>
      <c r="X1026" s="18"/>
      <c r="Y1026" s="18"/>
      <c r="Z1026" s="18"/>
      <c r="AA1026" s="18"/>
      <c r="AB1026" s="18"/>
      <c r="AC1026" s="18"/>
      <c r="AD1026" s="18"/>
      <c r="AE1026" s="18"/>
      <c r="AF1026" s="18"/>
      <c r="AG1026" s="18"/>
      <c r="AH1026" s="18"/>
      <c r="AI1026" s="18"/>
      <c r="AJ1026" s="18"/>
      <c r="AK1026" s="18"/>
      <c r="AL1026" s="18"/>
      <c r="AM1026" s="18"/>
      <c r="AN1026" s="18"/>
      <c r="AO1026" s="18"/>
      <c r="AP1026" s="18"/>
      <c r="AQ1026" s="18"/>
      <c r="AR1026" s="18"/>
      <c r="AS1026" s="18"/>
      <c r="AT1026" s="18"/>
      <c r="AU1026" s="18"/>
      <c r="AV1026" s="18"/>
      <c r="AW1026" s="7"/>
    </row>
    <row r="1027" spans="1:49" customFormat="1" hidden="1" x14ac:dyDescent="0.3">
      <c r="A1027" s="190"/>
      <c r="B1027" s="22"/>
      <c r="C1027" s="7"/>
      <c r="D1027" s="29"/>
      <c r="E1027" s="52"/>
      <c r="F1027" s="29"/>
      <c r="G1027" s="29"/>
      <c r="H1027" s="29"/>
      <c r="I1027" s="18"/>
      <c r="J1027" s="18"/>
      <c r="K1027" s="18"/>
      <c r="L1027" s="18"/>
      <c r="M1027" s="18"/>
      <c r="N1027" s="18"/>
      <c r="O1027" s="18"/>
      <c r="P1027" s="18"/>
      <c r="Q1027" s="18"/>
      <c r="R1027" s="18"/>
      <c r="S1027" s="18"/>
      <c r="T1027" s="18"/>
      <c r="U1027" s="18"/>
      <c r="V1027" s="18"/>
      <c r="W1027" s="18"/>
      <c r="X1027" s="18"/>
      <c r="Y1027" s="18"/>
      <c r="Z1027" s="18"/>
      <c r="AA1027" s="18"/>
      <c r="AB1027" s="18"/>
      <c r="AC1027" s="18"/>
      <c r="AD1027" s="18"/>
      <c r="AE1027" s="18"/>
      <c r="AF1027" s="18"/>
      <c r="AG1027" s="18"/>
      <c r="AH1027" s="18"/>
      <c r="AI1027" s="18"/>
      <c r="AJ1027" s="18"/>
      <c r="AK1027" s="18"/>
      <c r="AL1027" s="18"/>
      <c r="AM1027" s="18"/>
      <c r="AN1027" s="18"/>
      <c r="AO1027" s="18"/>
      <c r="AP1027" s="18"/>
      <c r="AQ1027" s="18"/>
      <c r="AR1027" s="18"/>
      <c r="AS1027" s="18"/>
      <c r="AT1027" s="18"/>
      <c r="AU1027" s="18"/>
      <c r="AV1027" s="18"/>
      <c r="AW1027" s="7"/>
    </row>
    <row r="1028" spans="1:49" customFormat="1" hidden="1" x14ac:dyDescent="0.3">
      <c r="A1028" s="190"/>
      <c r="B1028" s="22"/>
      <c r="C1028" s="7"/>
      <c r="D1028" s="29"/>
      <c r="E1028" s="52"/>
      <c r="F1028" s="29"/>
      <c r="G1028" s="29"/>
      <c r="H1028" s="29"/>
      <c r="I1028" s="18"/>
      <c r="J1028" s="18"/>
      <c r="K1028" s="18"/>
      <c r="L1028" s="18"/>
      <c r="M1028" s="18"/>
      <c r="N1028" s="18"/>
      <c r="O1028" s="18"/>
      <c r="P1028" s="18"/>
      <c r="Q1028" s="18"/>
      <c r="R1028" s="18"/>
      <c r="S1028" s="18"/>
      <c r="T1028" s="18"/>
      <c r="U1028" s="18"/>
      <c r="V1028" s="18"/>
      <c r="W1028" s="18"/>
      <c r="X1028" s="18"/>
      <c r="Y1028" s="18"/>
      <c r="Z1028" s="18"/>
      <c r="AA1028" s="18"/>
      <c r="AB1028" s="18"/>
      <c r="AC1028" s="18"/>
      <c r="AD1028" s="18"/>
      <c r="AE1028" s="18"/>
      <c r="AF1028" s="18"/>
      <c r="AG1028" s="18"/>
      <c r="AH1028" s="18"/>
      <c r="AI1028" s="18"/>
      <c r="AJ1028" s="18"/>
      <c r="AK1028" s="18"/>
      <c r="AL1028" s="18"/>
      <c r="AM1028" s="18"/>
      <c r="AN1028" s="18"/>
      <c r="AO1028" s="18"/>
      <c r="AP1028" s="18"/>
      <c r="AQ1028" s="18"/>
      <c r="AR1028" s="18"/>
      <c r="AS1028" s="18"/>
      <c r="AT1028" s="18"/>
      <c r="AU1028" s="18"/>
      <c r="AV1028" s="18"/>
      <c r="AW1028" s="7"/>
    </row>
    <row r="1029" spans="1:49" customFormat="1" hidden="1" x14ac:dyDescent="0.3">
      <c r="A1029" s="190"/>
      <c r="B1029" s="22"/>
      <c r="C1029" s="7"/>
      <c r="D1029" s="29"/>
      <c r="E1029" s="52"/>
      <c r="F1029" s="29"/>
      <c r="G1029" s="29"/>
      <c r="H1029" s="29"/>
      <c r="I1029" s="18"/>
      <c r="J1029" s="18"/>
      <c r="K1029" s="18"/>
      <c r="L1029" s="18"/>
      <c r="M1029" s="18"/>
      <c r="N1029" s="18"/>
      <c r="O1029" s="18"/>
      <c r="P1029" s="18"/>
      <c r="Q1029" s="18"/>
      <c r="R1029" s="18"/>
      <c r="S1029" s="18"/>
      <c r="T1029" s="18"/>
      <c r="U1029" s="18"/>
      <c r="V1029" s="18"/>
      <c r="W1029" s="18"/>
      <c r="X1029" s="18"/>
      <c r="Y1029" s="18"/>
      <c r="Z1029" s="18"/>
      <c r="AA1029" s="18"/>
      <c r="AB1029" s="18"/>
      <c r="AC1029" s="18"/>
      <c r="AD1029" s="18"/>
      <c r="AE1029" s="18"/>
      <c r="AF1029" s="18"/>
      <c r="AG1029" s="18"/>
      <c r="AH1029" s="18"/>
      <c r="AI1029" s="18"/>
      <c r="AJ1029" s="18"/>
      <c r="AK1029" s="18"/>
      <c r="AL1029" s="18"/>
      <c r="AM1029" s="18"/>
      <c r="AN1029" s="18"/>
      <c r="AO1029" s="18"/>
      <c r="AP1029" s="18"/>
      <c r="AQ1029" s="18"/>
      <c r="AR1029" s="18"/>
      <c r="AS1029" s="18"/>
      <c r="AT1029" s="18"/>
      <c r="AU1029" s="18"/>
      <c r="AV1029" s="18"/>
      <c r="AW1029" s="7"/>
    </row>
    <row r="1030" spans="1:49" customFormat="1" hidden="1" x14ac:dyDescent="0.3">
      <c r="A1030" s="190"/>
      <c r="B1030" s="22"/>
      <c r="C1030" s="7"/>
      <c r="D1030" s="29"/>
      <c r="E1030" s="52"/>
      <c r="F1030" s="29"/>
      <c r="G1030" s="29"/>
      <c r="H1030" s="29"/>
      <c r="I1030" s="18"/>
      <c r="J1030" s="18"/>
      <c r="K1030" s="18"/>
      <c r="L1030" s="18"/>
      <c r="M1030" s="18"/>
      <c r="N1030" s="18"/>
      <c r="O1030" s="18"/>
      <c r="P1030" s="18"/>
      <c r="Q1030" s="18"/>
      <c r="R1030" s="18"/>
      <c r="S1030" s="18"/>
      <c r="T1030" s="18"/>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18"/>
      <c r="AT1030" s="18"/>
      <c r="AU1030" s="18"/>
      <c r="AV1030" s="18"/>
      <c r="AW1030" s="7"/>
    </row>
    <row r="1031" spans="1:49" customFormat="1" hidden="1" x14ac:dyDescent="0.3">
      <c r="A1031" s="190"/>
      <c r="B1031" s="22"/>
      <c r="C1031" s="7"/>
      <c r="D1031" s="29"/>
      <c r="E1031" s="52"/>
      <c r="F1031" s="29"/>
      <c r="G1031" s="29"/>
      <c r="H1031" s="29"/>
      <c r="I1031" s="18"/>
      <c r="J1031" s="18"/>
      <c r="K1031" s="18"/>
      <c r="L1031" s="18"/>
      <c r="M1031" s="18"/>
      <c r="N1031" s="18"/>
      <c r="O1031" s="18"/>
      <c r="P1031" s="18"/>
      <c r="Q1031" s="18"/>
      <c r="R1031" s="18"/>
      <c r="S1031" s="18"/>
      <c r="T1031" s="18"/>
      <c r="U1031" s="18"/>
      <c r="V1031" s="18"/>
      <c r="W1031" s="18"/>
      <c r="X1031" s="18"/>
      <c r="Y1031" s="18"/>
      <c r="Z1031" s="18"/>
      <c r="AA1031" s="18"/>
      <c r="AB1031" s="18"/>
      <c r="AC1031" s="18"/>
      <c r="AD1031" s="18"/>
      <c r="AE1031" s="18"/>
      <c r="AF1031" s="18"/>
      <c r="AG1031" s="18"/>
      <c r="AH1031" s="18"/>
      <c r="AI1031" s="18"/>
      <c r="AJ1031" s="18"/>
      <c r="AK1031" s="18"/>
      <c r="AL1031" s="18"/>
      <c r="AM1031" s="18"/>
      <c r="AN1031" s="18"/>
      <c r="AO1031" s="18"/>
      <c r="AP1031" s="18"/>
      <c r="AQ1031" s="18"/>
      <c r="AR1031" s="18"/>
      <c r="AS1031" s="18"/>
      <c r="AT1031" s="18"/>
      <c r="AU1031" s="18"/>
      <c r="AV1031" s="18"/>
      <c r="AW1031" s="7"/>
    </row>
    <row r="1032" spans="1:49" customFormat="1" hidden="1" x14ac:dyDescent="0.3">
      <c r="A1032" s="190"/>
      <c r="B1032" s="22"/>
      <c r="C1032" s="7"/>
      <c r="D1032" s="29"/>
      <c r="E1032" s="52"/>
      <c r="F1032" s="29"/>
      <c r="G1032" s="29"/>
      <c r="H1032" s="29"/>
      <c r="I1032" s="18"/>
      <c r="J1032" s="18"/>
      <c r="K1032" s="18"/>
      <c r="L1032" s="18"/>
      <c r="M1032" s="18"/>
      <c r="N1032" s="18"/>
      <c r="O1032" s="18"/>
      <c r="P1032" s="18"/>
      <c r="Q1032" s="18"/>
      <c r="R1032" s="18"/>
      <c r="S1032" s="18"/>
      <c r="T1032" s="18"/>
      <c r="U1032" s="18"/>
      <c r="V1032" s="18"/>
      <c r="W1032" s="18"/>
      <c r="X1032" s="18"/>
      <c r="Y1032" s="18"/>
      <c r="Z1032" s="18"/>
      <c r="AA1032" s="18"/>
      <c r="AB1032" s="18"/>
      <c r="AC1032" s="18"/>
      <c r="AD1032" s="18"/>
      <c r="AE1032" s="18"/>
      <c r="AF1032" s="18"/>
      <c r="AG1032" s="18"/>
      <c r="AH1032" s="18"/>
      <c r="AI1032" s="18"/>
      <c r="AJ1032" s="18"/>
      <c r="AK1032" s="18"/>
      <c r="AL1032" s="18"/>
      <c r="AM1032" s="18"/>
      <c r="AN1032" s="18"/>
      <c r="AO1032" s="18"/>
      <c r="AP1032" s="18"/>
      <c r="AQ1032" s="18"/>
      <c r="AR1032" s="18"/>
      <c r="AS1032" s="18"/>
      <c r="AT1032" s="18"/>
      <c r="AU1032" s="18"/>
      <c r="AV1032" s="18"/>
      <c r="AW1032" s="7"/>
    </row>
    <row r="1033" spans="1:49" customFormat="1" hidden="1" x14ac:dyDescent="0.3">
      <c r="A1033" s="190"/>
      <c r="B1033" s="22"/>
      <c r="C1033" s="7"/>
      <c r="D1033" s="29"/>
      <c r="E1033" s="52"/>
      <c r="F1033" s="29"/>
      <c r="G1033" s="29"/>
      <c r="H1033" s="29"/>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s="18"/>
      <c r="AM1033" s="18"/>
      <c r="AN1033" s="18"/>
      <c r="AO1033" s="18"/>
      <c r="AP1033" s="18"/>
      <c r="AQ1033" s="18"/>
      <c r="AR1033" s="18"/>
      <c r="AS1033" s="18"/>
      <c r="AT1033" s="18"/>
      <c r="AU1033" s="18"/>
      <c r="AV1033" s="18"/>
      <c r="AW1033" s="7"/>
    </row>
    <row r="1034" spans="1:49" customFormat="1" hidden="1" x14ac:dyDescent="0.3">
      <c r="A1034" s="190"/>
      <c r="B1034" s="22"/>
      <c r="C1034" s="7"/>
      <c r="D1034" s="29"/>
      <c r="E1034" s="52"/>
      <c r="F1034" s="29"/>
      <c r="G1034" s="29"/>
      <c r="H1034" s="29"/>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s="18"/>
      <c r="AM1034" s="18"/>
      <c r="AN1034" s="18"/>
      <c r="AO1034" s="18"/>
      <c r="AP1034" s="18"/>
      <c r="AQ1034" s="18"/>
      <c r="AR1034" s="18"/>
      <c r="AS1034" s="18"/>
      <c r="AT1034" s="18"/>
      <c r="AU1034" s="18"/>
      <c r="AV1034" s="18"/>
      <c r="AW1034" s="7"/>
    </row>
    <row r="1035" spans="1:49" customFormat="1" hidden="1" x14ac:dyDescent="0.3">
      <c r="A1035" s="190"/>
      <c r="B1035" s="22"/>
      <c r="C1035" s="7"/>
      <c r="D1035" s="29"/>
      <c r="E1035" s="52"/>
      <c r="F1035" s="29"/>
      <c r="G1035" s="29"/>
      <c r="H1035" s="29"/>
      <c r="I1035" s="18"/>
      <c r="J1035" s="18"/>
      <c r="K1035" s="18"/>
      <c r="L1035" s="18"/>
      <c r="M1035" s="18"/>
      <c r="N1035" s="18"/>
      <c r="O1035" s="18"/>
      <c r="P1035" s="18"/>
      <c r="Q1035" s="18"/>
      <c r="R1035" s="18"/>
      <c r="S1035" s="18"/>
      <c r="T1035" s="18"/>
      <c r="U1035" s="18"/>
      <c r="V1035" s="18"/>
      <c r="W1035" s="18"/>
      <c r="X1035" s="18"/>
      <c r="Y1035" s="18"/>
      <c r="Z1035" s="18"/>
      <c r="AA1035" s="18"/>
      <c r="AB1035" s="18"/>
      <c r="AC1035" s="18"/>
      <c r="AD1035" s="18"/>
      <c r="AE1035" s="18"/>
      <c r="AF1035" s="18"/>
      <c r="AG1035" s="18"/>
      <c r="AH1035" s="18"/>
      <c r="AI1035" s="18"/>
      <c r="AJ1035" s="18"/>
      <c r="AK1035" s="18"/>
      <c r="AL1035" s="18"/>
      <c r="AM1035" s="18"/>
      <c r="AN1035" s="18"/>
      <c r="AO1035" s="18"/>
      <c r="AP1035" s="18"/>
      <c r="AQ1035" s="18"/>
      <c r="AR1035" s="18"/>
      <c r="AS1035" s="18"/>
      <c r="AT1035" s="18"/>
      <c r="AU1035" s="18"/>
      <c r="AV1035" s="18"/>
      <c r="AW1035" s="7"/>
    </row>
    <row r="1036" spans="1:49" customFormat="1" hidden="1" x14ac:dyDescent="0.3">
      <c r="A1036" s="190"/>
      <c r="B1036" s="22"/>
      <c r="C1036" s="7"/>
      <c r="D1036" s="29"/>
      <c r="E1036" s="52"/>
      <c r="F1036" s="29"/>
      <c r="G1036" s="29"/>
      <c r="H1036" s="29"/>
      <c r="I1036" s="18"/>
      <c r="J1036" s="18"/>
      <c r="K1036" s="18"/>
      <c r="L1036" s="18"/>
      <c r="M1036" s="18"/>
      <c r="N1036" s="18"/>
      <c r="O1036" s="18"/>
      <c r="P1036" s="18"/>
      <c r="Q1036" s="18"/>
      <c r="R1036" s="18"/>
      <c r="S1036" s="18"/>
      <c r="T1036" s="18"/>
      <c r="U1036" s="18"/>
      <c r="V1036" s="18"/>
      <c r="W1036" s="18"/>
      <c r="X1036" s="18"/>
      <c r="Y1036" s="18"/>
      <c r="Z1036" s="18"/>
      <c r="AA1036" s="18"/>
      <c r="AB1036" s="18"/>
      <c r="AC1036" s="18"/>
      <c r="AD1036" s="18"/>
      <c r="AE1036" s="18"/>
      <c r="AF1036" s="18"/>
      <c r="AG1036" s="18"/>
      <c r="AH1036" s="18"/>
      <c r="AI1036" s="18"/>
      <c r="AJ1036" s="18"/>
      <c r="AK1036" s="18"/>
      <c r="AL1036" s="18"/>
      <c r="AM1036" s="18"/>
      <c r="AN1036" s="18"/>
      <c r="AO1036" s="18"/>
      <c r="AP1036" s="18"/>
      <c r="AQ1036" s="18"/>
      <c r="AR1036" s="18"/>
      <c r="AS1036" s="18"/>
      <c r="AT1036" s="18"/>
      <c r="AU1036" s="18"/>
      <c r="AV1036" s="18"/>
      <c r="AW1036" s="7"/>
    </row>
    <row r="1037" spans="1:49" customFormat="1" hidden="1" x14ac:dyDescent="0.3">
      <c r="A1037" s="190"/>
      <c r="B1037" s="22"/>
      <c r="C1037" s="7"/>
      <c r="D1037" s="29"/>
      <c r="E1037" s="52"/>
      <c r="F1037" s="29"/>
      <c r="G1037" s="29"/>
      <c r="H1037" s="29"/>
      <c r="I1037" s="18"/>
      <c r="J1037" s="18"/>
      <c r="K1037" s="18"/>
      <c r="L1037" s="18"/>
      <c r="M1037" s="18"/>
      <c r="N1037" s="18"/>
      <c r="O1037" s="18"/>
      <c r="P1037" s="18"/>
      <c r="Q1037" s="18"/>
      <c r="R1037" s="18"/>
      <c r="S1037" s="18"/>
      <c r="T1037" s="18"/>
      <c r="U1037" s="18"/>
      <c r="V1037" s="18"/>
      <c r="W1037" s="18"/>
      <c r="X1037" s="18"/>
      <c r="Y1037" s="18"/>
      <c r="Z1037" s="18"/>
      <c r="AA1037" s="18"/>
      <c r="AB1037" s="18"/>
      <c r="AC1037" s="18"/>
      <c r="AD1037" s="18"/>
      <c r="AE1037" s="18"/>
      <c r="AF1037" s="18"/>
      <c r="AG1037" s="18"/>
      <c r="AH1037" s="18"/>
      <c r="AI1037" s="18"/>
      <c r="AJ1037" s="18"/>
      <c r="AK1037" s="18"/>
      <c r="AL1037" s="18"/>
      <c r="AM1037" s="18"/>
      <c r="AN1037" s="18"/>
      <c r="AO1037" s="18"/>
      <c r="AP1037" s="18"/>
      <c r="AQ1037" s="18"/>
      <c r="AR1037" s="18"/>
      <c r="AS1037" s="18"/>
      <c r="AT1037" s="18"/>
      <c r="AU1037" s="18"/>
      <c r="AV1037" s="18"/>
      <c r="AW1037" s="7"/>
    </row>
    <row r="1038" spans="1:49" customFormat="1" hidden="1" x14ac:dyDescent="0.3">
      <c r="A1038" s="190"/>
      <c r="B1038" s="22"/>
      <c r="C1038" s="7"/>
      <c r="D1038" s="29"/>
      <c r="E1038" s="52"/>
      <c r="F1038" s="29"/>
      <c r="G1038" s="29"/>
      <c r="H1038" s="29"/>
      <c r="I1038" s="18"/>
      <c r="J1038" s="18"/>
      <c r="K1038" s="18"/>
      <c r="L1038" s="18"/>
      <c r="M1038" s="18"/>
      <c r="N1038" s="18"/>
      <c r="O1038" s="18"/>
      <c r="P1038" s="18"/>
      <c r="Q1038" s="18"/>
      <c r="R1038" s="18"/>
      <c r="S1038" s="18"/>
      <c r="T1038" s="18"/>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18"/>
      <c r="AT1038" s="18"/>
      <c r="AU1038" s="18"/>
      <c r="AV1038" s="18"/>
      <c r="AW1038" s="7"/>
    </row>
    <row r="1039" spans="1:49" customFormat="1" hidden="1" x14ac:dyDescent="0.3">
      <c r="A1039" s="190"/>
      <c r="B1039" s="22"/>
      <c r="C1039" s="7"/>
      <c r="D1039" s="29"/>
      <c r="E1039" s="52"/>
      <c r="F1039" s="29"/>
      <c r="G1039" s="29"/>
      <c r="H1039" s="29"/>
      <c r="I1039" s="18"/>
      <c r="J1039" s="18"/>
      <c r="K1039" s="18"/>
      <c r="L1039" s="18"/>
      <c r="M1039" s="18"/>
      <c r="N1039" s="18"/>
      <c r="O1039" s="18"/>
      <c r="P1039" s="18"/>
      <c r="Q1039" s="18"/>
      <c r="R1039" s="18"/>
      <c r="S1039" s="18"/>
      <c r="T1039" s="18"/>
      <c r="U1039" s="18"/>
      <c r="V1039" s="18"/>
      <c r="W1039" s="18"/>
      <c r="X1039" s="18"/>
      <c r="Y1039" s="18"/>
      <c r="Z1039" s="18"/>
      <c r="AA1039" s="18"/>
      <c r="AB1039" s="18"/>
      <c r="AC1039" s="18"/>
      <c r="AD1039" s="18"/>
      <c r="AE1039" s="18"/>
      <c r="AF1039" s="18"/>
      <c r="AG1039" s="18"/>
      <c r="AH1039" s="18"/>
      <c r="AI1039" s="18"/>
      <c r="AJ1039" s="18"/>
      <c r="AK1039" s="18"/>
      <c r="AL1039" s="18"/>
      <c r="AM1039" s="18"/>
      <c r="AN1039" s="18"/>
      <c r="AO1039" s="18"/>
      <c r="AP1039" s="18"/>
      <c r="AQ1039" s="18"/>
      <c r="AR1039" s="18"/>
      <c r="AS1039" s="18"/>
      <c r="AT1039" s="18"/>
      <c r="AU1039" s="18"/>
      <c r="AV1039" s="18"/>
      <c r="AW1039" s="7"/>
    </row>
    <row r="1040" spans="1:49" customFormat="1" hidden="1" x14ac:dyDescent="0.3">
      <c r="A1040" s="190"/>
      <c r="B1040" s="22"/>
      <c r="C1040" s="7"/>
      <c r="D1040" s="29"/>
      <c r="E1040" s="52"/>
      <c r="F1040" s="29"/>
      <c r="G1040" s="29"/>
      <c r="H1040" s="29"/>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c r="AF1040" s="18"/>
      <c r="AG1040" s="18"/>
      <c r="AH1040" s="18"/>
      <c r="AI1040" s="18"/>
      <c r="AJ1040" s="18"/>
      <c r="AK1040" s="18"/>
      <c r="AL1040" s="18"/>
      <c r="AM1040" s="18"/>
      <c r="AN1040" s="18"/>
      <c r="AO1040" s="18"/>
      <c r="AP1040" s="18"/>
      <c r="AQ1040" s="18"/>
      <c r="AR1040" s="18"/>
      <c r="AS1040" s="18"/>
      <c r="AT1040" s="18"/>
      <c r="AU1040" s="18"/>
      <c r="AV1040" s="18"/>
      <c r="AW1040" s="7"/>
    </row>
    <row r="1041" spans="1:49" customFormat="1" hidden="1" x14ac:dyDescent="0.3">
      <c r="A1041" s="190"/>
      <c r="B1041" s="22"/>
      <c r="C1041" s="7"/>
      <c r="D1041" s="29"/>
      <c r="E1041" s="52"/>
      <c r="F1041" s="29"/>
      <c r="G1041" s="29"/>
      <c r="H1041" s="29"/>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s="18"/>
      <c r="AM1041" s="18"/>
      <c r="AN1041" s="18"/>
      <c r="AO1041" s="18"/>
      <c r="AP1041" s="18"/>
      <c r="AQ1041" s="18"/>
      <c r="AR1041" s="18"/>
      <c r="AS1041" s="18"/>
      <c r="AT1041" s="18"/>
      <c r="AU1041" s="18"/>
      <c r="AV1041" s="18"/>
      <c r="AW1041" s="7"/>
    </row>
    <row r="1042" spans="1:49" customFormat="1" hidden="1" x14ac:dyDescent="0.3">
      <c r="A1042" s="190"/>
      <c r="B1042" s="22"/>
      <c r="C1042" s="7"/>
      <c r="D1042" s="29"/>
      <c r="E1042" s="52"/>
      <c r="F1042" s="29"/>
      <c r="G1042" s="29"/>
      <c r="H1042" s="29"/>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s="18"/>
      <c r="AM1042" s="18"/>
      <c r="AN1042" s="18"/>
      <c r="AO1042" s="18"/>
      <c r="AP1042" s="18"/>
      <c r="AQ1042" s="18"/>
      <c r="AR1042" s="18"/>
      <c r="AS1042" s="18"/>
      <c r="AT1042" s="18"/>
      <c r="AU1042" s="18"/>
      <c r="AV1042" s="18"/>
      <c r="AW1042" s="7"/>
    </row>
    <row r="1043" spans="1:49" customFormat="1" hidden="1" x14ac:dyDescent="0.3">
      <c r="A1043" s="190"/>
      <c r="B1043" s="22"/>
      <c r="C1043" s="7"/>
      <c r="D1043" s="29"/>
      <c r="E1043" s="52"/>
      <c r="F1043" s="29"/>
      <c r="G1043" s="29"/>
      <c r="H1043" s="29"/>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s="18"/>
      <c r="AM1043" s="18"/>
      <c r="AN1043" s="18"/>
      <c r="AO1043" s="18"/>
      <c r="AP1043" s="18"/>
      <c r="AQ1043" s="18"/>
      <c r="AR1043" s="18"/>
      <c r="AS1043" s="18"/>
      <c r="AT1043" s="18"/>
      <c r="AU1043" s="18"/>
      <c r="AV1043" s="18"/>
      <c r="AW1043" s="7"/>
    </row>
    <row r="1044" spans="1:49" customFormat="1" hidden="1" x14ac:dyDescent="0.3">
      <c r="A1044" s="190"/>
      <c r="B1044" s="22"/>
      <c r="C1044" s="7"/>
      <c r="D1044" s="29"/>
      <c r="E1044" s="52"/>
      <c r="F1044" s="29"/>
      <c r="G1044" s="29"/>
      <c r="H1044" s="29"/>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s="18"/>
      <c r="AM1044" s="18"/>
      <c r="AN1044" s="18"/>
      <c r="AO1044" s="18"/>
      <c r="AP1044" s="18"/>
      <c r="AQ1044" s="18"/>
      <c r="AR1044" s="18"/>
      <c r="AS1044" s="18"/>
      <c r="AT1044" s="18"/>
      <c r="AU1044" s="18"/>
      <c r="AV1044" s="18"/>
      <c r="AW1044" s="7"/>
    </row>
    <row r="1045" spans="1:49" customFormat="1" hidden="1" x14ac:dyDescent="0.3">
      <c r="A1045" s="190"/>
      <c r="B1045" s="22"/>
      <c r="C1045" s="7"/>
      <c r="D1045" s="29"/>
      <c r="E1045" s="52"/>
      <c r="F1045" s="29"/>
      <c r="G1045" s="29"/>
      <c r="H1045" s="29"/>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s="18"/>
      <c r="AM1045" s="18"/>
      <c r="AN1045" s="18"/>
      <c r="AO1045" s="18"/>
      <c r="AP1045" s="18"/>
      <c r="AQ1045" s="18"/>
      <c r="AR1045" s="18"/>
      <c r="AS1045" s="18"/>
      <c r="AT1045" s="18"/>
      <c r="AU1045" s="18"/>
      <c r="AV1045" s="18"/>
      <c r="AW1045" s="7"/>
    </row>
    <row r="1046" spans="1:49" customFormat="1" hidden="1" x14ac:dyDescent="0.3">
      <c r="A1046" s="190"/>
      <c r="B1046" s="22"/>
      <c r="C1046" s="7"/>
      <c r="D1046" s="29"/>
      <c r="E1046" s="52"/>
      <c r="F1046" s="29"/>
      <c r="G1046" s="29"/>
      <c r="H1046" s="29"/>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7"/>
    </row>
    <row r="1047" spans="1:49" customFormat="1" hidden="1" x14ac:dyDescent="0.3">
      <c r="A1047" s="190"/>
      <c r="B1047" s="22"/>
      <c r="C1047" s="7"/>
      <c r="D1047" s="29"/>
      <c r="E1047" s="52"/>
      <c r="F1047" s="29"/>
      <c r="G1047" s="29"/>
      <c r="H1047" s="29"/>
      <c r="I1047" s="18"/>
      <c r="J1047" s="18"/>
      <c r="K1047" s="18"/>
      <c r="L1047" s="18"/>
      <c r="M1047" s="18"/>
      <c r="N1047" s="18"/>
      <c r="O1047" s="18"/>
      <c r="P1047" s="18"/>
      <c r="Q1047" s="18"/>
      <c r="R1047" s="18"/>
      <c r="S1047" s="18"/>
      <c r="T1047" s="18"/>
      <c r="U1047" s="18"/>
      <c r="V1047" s="18"/>
      <c r="W1047" s="18"/>
      <c r="X1047" s="18"/>
      <c r="Y1047" s="18"/>
      <c r="Z1047" s="18"/>
      <c r="AA1047" s="18"/>
      <c r="AB1047" s="18"/>
      <c r="AC1047" s="18"/>
      <c r="AD1047" s="18"/>
      <c r="AE1047" s="18"/>
      <c r="AF1047" s="18"/>
      <c r="AG1047" s="18"/>
      <c r="AH1047" s="18"/>
      <c r="AI1047" s="18"/>
      <c r="AJ1047" s="18"/>
      <c r="AK1047" s="18"/>
      <c r="AL1047" s="18"/>
      <c r="AM1047" s="18"/>
      <c r="AN1047" s="18"/>
      <c r="AO1047" s="18"/>
      <c r="AP1047" s="18"/>
      <c r="AQ1047" s="18"/>
      <c r="AR1047" s="18"/>
      <c r="AS1047" s="18"/>
      <c r="AT1047" s="18"/>
      <c r="AU1047" s="18"/>
      <c r="AV1047" s="18"/>
      <c r="AW1047" s="7"/>
    </row>
    <row r="1048" spans="1:49" customFormat="1" hidden="1" x14ac:dyDescent="0.3">
      <c r="A1048" s="190"/>
      <c r="B1048" s="22"/>
      <c r="C1048" s="7"/>
      <c r="D1048" s="29"/>
      <c r="E1048" s="52"/>
      <c r="F1048" s="29"/>
      <c r="G1048" s="29"/>
      <c r="H1048" s="29"/>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L1048" s="18"/>
      <c r="AM1048" s="18"/>
      <c r="AN1048" s="18"/>
      <c r="AO1048" s="18"/>
      <c r="AP1048" s="18"/>
      <c r="AQ1048" s="18"/>
      <c r="AR1048" s="18"/>
      <c r="AS1048" s="18"/>
      <c r="AT1048" s="18"/>
      <c r="AU1048" s="18"/>
      <c r="AV1048" s="18"/>
      <c r="AW1048" s="7"/>
    </row>
    <row r="1049" spans="1:49" customFormat="1" hidden="1" x14ac:dyDescent="0.3">
      <c r="A1049" s="190"/>
      <c r="B1049" s="22"/>
      <c r="C1049" s="7"/>
      <c r="D1049" s="29"/>
      <c r="E1049" s="52"/>
      <c r="F1049" s="29"/>
      <c r="G1049" s="29"/>
      <c r="H1049" s="29"/>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L1049" s="18"/>
      <c r="AM1049" s="18"/>
      <c r="AN1049" s="18"/>
      <c r="AO1049" s="18"/>
      <c r="AP1049" s="18"/>
      <c r="AQ1049" s="18"/>
      <c r="AR1049" s="18"/>
      <c r="AS1049" s="18"/>
      <c r="AT1049" s="18"/>
      <c r="AU1049" s="18"/>
      <c r="AV1049" s="18"/>
      <c r="AW1049" s="7"/>
    </row>
    <row r="1050" spans="1:49" customFormat="1" hidden="1" x14ac:dyDescent="0.3">
      <c r="A1050" s="190"/>
      <c r="B1050" s="22"/>
      <c r="C1050" s="7"/>
      <c r="D1050" s="29"/>
      <c r="E1050" s="52"/>
      <c r="F1050" s="29"/>
      <c r="G1050" s="29"/>
      <c r="H1050" s="29"/>
      <c r="I1050" s="18"/>
      <c r="J1050" s="18"/>
      <c r="K1050" s="18"/>
      <c r="L1050" s="18"/>
      <c r="M1050" s="18"/>
      <c r="N1050" s="18"/>
      <c r="O1050" s="18"/>
      <c r="P1050" s="18"/>
      <c r="Q1050" s="18"/>
      <c r="R1050" s="18"/>
      <c r="S1050" s="18"/>
      <c r="T1050" s="18"/>
      <c r="U1050" s="18"/>
      <c r="V1050" s="18"/>
      <c r="W1050" s="18"/>
      <c r="X1050" s="18"/>
      <c r="Y1050" s="18"/>
      <c r="Z1050" s="18"/>
      <c r="AA1050" s="18"/>
      <c r="AB1050" s="18"/>
      <c r="AC1050" s="18"/>
      <c r="AD1050" s="18"/>
      <c r="AE1050" s="18"/>
      <c r="AF1050" s="18"/>
      <c r="AG1050" s="18"/>
      <c r="AH1050" s="18"/>
      <c r="AI1050" s="18"/>
      <c r="AJ1050" s="18"/>
      <c r="AK1050" s="18"/>
      <c r="AL1050" s="18"/>
      <c r="AM1050" s="18"/>
      <c r="AN1050" s="18"/>
      <c r="AO1050" s="18"/>
      <c r="AP1050" s="18"/>
      <c r="AQ1050" s="18"/>
      <c r="AR1050" s="18"/>
      <c r="AS1050" s="18"/>
      <c r="AT1050" s="18"/>
      <c r="AU1050" s="18"/>
      <c r="AV1050" s="18"/>
      <c r="AW1050" s="7"/>
    </row>
    <row r="1051" spans="1:49" customFormat="1" hidden="1" x14ac:dyDescent="0.3">
      <c r="A1051" s="190"/>
      <c r="B1051" s="22"/>
      <c r="C1051" s="7"/>
      <c r="D1051" s="29"/>
      <c r="E1051" s="52"/>
      <c r="F1051" s="29"/>
      <c r="G1051" s="29"/>
      <c r="H1051" s="29"/>
      <c r="I1051" s="18"/>
      <c r="J1051" s="18"/>
      <c r="K1051" s="18"/>
      <c r="L1051" s="18"/>
      <c r="M1051" s="18"/>
      <c r="N1051" s="18"/>
      <c r="O1051" s="18"/>
      <c r="P1051" s="18"/>
      <c r="Q1051" s="18"/>
      <c r="R1051" s="18"/>
      <c r="S1051" s="18"/>
      <c r="T1051" s="18"/>
      <c r="U1051" s="18"/>
      <c r="V1051" s="18"/>
      <c r="W1051" s="18"/>
      <c r="X1051" s="18"/>
      <c r="Y1051" s="18"/>
      <c r="Z1051" s="18"/>
      <c r="AA1051" s="18"/>
      <c r="AB1051" s="18"/>
      <c r="AC1051" s="18"/>
      <c r="AD1051" s="18"/>
      <c r="AE1051" s="18"/>
      <c r="AF1051" s="18"/>
      <c r="AG1051" s="18"/>
      <c r="AH1051" s="18"/>
      <c r="AI1051" s="18"/>
      <c r="AJ1051" s="18"/>
      <c r="AK1051" s="18"/>
      <c r="AL1051" s="18"/>
      <c r="AM1051" s="18"/>
      <c r="AN1051" s="18"/>
      <c r="AO1051" s="18"/>
      <c r="AP1051" s="18"/>
      <c r="AQ1051" s="18"/>
      <c r="AR1051" s="18"/>
      <c r="AS1051" s="18"/>
      <c r="AT1051" s="18"/>
      <c r="AU1051" s="18"/>
      <c r="AV1051" s="18"/>
      <c r="AW1051" s="7"/>
    </row>
    <row r="1052" spans="1:49" customFormat="1" hidden="1" x14ac:dyDescent="0.3">
      <c r="A1052" s="190"/>
      <c r="B1052" s="22"/>
      <c r="C1052" s="7"/>
      <c r="D1052" s="29"/>
      <c r="E1052" s="52"/>
      <c r="F1052" s="29"/>
      <c r="G1052" s="29"/>
      <c r="H1052" s="29"/>
      <c r="I1052" s="18"/>
      <c r="J1052" s="18"/>
      <c r="K1052" s="18"/>
      <c r="L1052" s="18"/>
      <c r="M1052" s="18"/>
      <c r="N1052" s="18"/>
      <c r="O1052" s="18"/>
      <c r="P1052" s="18"/>
      <c r="Q1052" s="18"/>
      <c r="R1052" s="18"/>
      <c r="S1052" s="18"/>
      <c r="T1052" s="18"/>
      <c r="U1052" s="18"/>
      <c r="V1052" s="18"/>
      <c r="W1052" s="18"/>
      <c r="X1052" s="18"/>
      <c r="Y1052" s="18"/>
      <c r="Z1052" s="18"/>
      <c r="AA1052" s="18"/>
      <c r="AB1052" s="18"/>
      <c r="AC1052" s="18"/>
      <c r="AD1052" s="18"/>
      <c r="AE1052" s="18"/>
      <c r="AF1052" s="18"/>
      <c r="AG1052" s="18"/>
      <c r="AH1052" s="18"/>
      <c r="AI1052" s="18"/>
      <c r="AJ1052" s="18"/>
      <c r="AK1052" s="18"/>
      <c r="AL1052" s="18"/>
      <c r="AM1052" s="18"/>
      <c r="AN1052" s="18"/>
      <c r="AO1052" s="18"/>
      <c r="AP1052" s="18"/>
      <c r="AQ1052" s="18"/>
      <c r="AR1052" s="18"/>
      <c r="AS1052" s="18"/>
      <c r="AT1052" s="18"/>
      <c r="AU1052" s="18"/>
      <c r="AV1052" s="18"/>
      <c r="AW1052" s="7"/>
    </row>
    <row r="1053" spans="1:49" customFormat="1" hidden="1" x14ac:dyDescent="0.3">
      <c r="A1053" s="190"/>
      <c r="B1053" s="22"/>
      <c r="C1053" s="7"/>
      <c r="D1053" s="29"/>
      <c r="E1053" s="52"/>
      <c r="F1053" s="29"/>
      <c r="G1053" s="29"/>
      <c r="H1053" s="29"/>
      <c r="I1053" s="18"/>
      <c r="J1053" s="18"/>
      <c r="K1053" s="18"/>
      <c r="L1053" s="18"/>
      <c r="M1053" s="18"/>
      <c r="N1053" s="18"/>
      <c r="O1053" s="18"/>
      <c r="P1053" s="18"/>
      <c r="Q1053" s="18"/>
      <c r="R1053" s="18"/>
      <c r="S1053" s="18"/>
      <c r="T1053" s="18"/>
      <c r="U1053" s="18"/>
      <c r="V1053" s="18"/>
      <c r="W1053" s="18"/>
      <c r="X1053" s="18"/>
      <c r="Y1053" s="18"/>
      <c r="Z1053" s="18"/>
      <c r="AA1053" s="18"/>
      <c r="AB1053" s="18"/>
      <c r="AC1053" s="18"/>
      <c r="AD1053" s="18"/>
      <c r="AE1053" s="18"/>
      <c r="AF1053" s="18"/>
      <c r="AG1053" s="18"/>
      <c r="AH1053" s="18"/>
      <c r="AI1053" s="18"/>
      <c r="AJ1053" s="18"/>
      <c r="AK1053" s="18"/>
      <c r="AL1053" s="18"/>
      <c r="AM1053" s="18"/>
      <c r="AN1053" s="18"/>
      <c r="AO1053" s="18"/>
      <c r="AP1053" s="18"/>
      <c r="AQ1053" s="18"/>
      <c r="AR1053" s="18"/>
      <c r="AS1053" s="18"/>
      <c r="AT1053" s="18"/>
      <c r="AU1053" s="18"/>
      <c r="AV1053" s="18"/>
      <c r="AW1053" s="7"/>
    </row>
    <row r="1054" spans="1:49" customFormat="1" hidden="1" x14ac:dyDescent="0.3">
      <c r="A1054" s="190"/>
      <c r="B1054" s="22"/>
      <c r="C1054" s="7"/>
      <c r="D1054" s="29"/>
      <c r="E1054" s="52"/>
      <c r="F1054" s="29"/>
      <c r="G1054" s="29"/>
      <c r="H1054" s="29"/>
      <c r="I1054" s="18"/>
      <c r="J1054" s="18"/>
      <c r="K1054" s="18"/>
      <c r="L1054" s="18"/>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7"/>
    </row>
    <row r="1055" spans="1:49" customFormat="1" hidden="1" x14ac:dyDescent="0.3">
      <c r="A1055" s="190"/>
      <c r="B1055" s="22"/>
      <c r="C1055" s="7"/>
      <c r="D1055" s="29"/>
      <c r="E1055" s="52"/>
      <c r="F1055" s="29"/>
      <c r="G1055" s="29"/>
      <c r="H1055" s="29"/>
      <c r="I1055" s="18"/>
      <c r="J1055" s="18"/>
      <c r="K1055" s="18"/>
      <c r="L1055" s="18"/>
      <c r="M1055" s="18"/>
      <c r="N1055" s="18"/>
      <c r="O1055" s="18"/>
      <c r="P1055" s="18"/>
      <c r="Q1055" s="18"/>
      <c r="R1055" s="18"/>
      <c r="S1055" s="18"/>
      <c r="T1055" s="18"/>
      <c r="U1055" s="18"/>
      <c r="V1055" s="18"/>
      <c r="W1055" s="18"/>
      <c r="X1055" s="18"/>
      <c r="Y1055" s="18"/>
      <c r="Z1055" s="18"/>
      <c r="AA1055" s="18"/>
      <c r="AB1055" s="18"/>
      <c r="AC1055" s="18"/>
      <c r="AD1055" s="18"/>
      <c r="AE1055" s="18"/>
      <c r="AF1055" s="18"/>
      <c r="AG1055" s="18"/>
      <c r="AH1055" s="18"/>
      <c r="AI1055" s="18"/>
      <c r="AJ1055" s="18"/>
      <c r="AK1055" s="18"/>
      <c r="AL1055" s="18"/>
      <c r="AM1055" s="18"/>
      <c r="AN1055" s="18"/>
      <c r="AO1055" s="18"/>
      <c r="AP1055" s="18"/>
      <c r="AQ1055" s="18"/>
      <c r="AR1055" s="18"/>
      <c r="AS1055" s="18"/>
      <c r="AT1055" s="18"/>
      <c r="AU1055" s="18"/>
      <c r="AV1055" s="18"/>
      <c r="AW1055" s="7"/>
    </row>
    <row r="1056" spans="1:49" customFormat="1" hidden="1" x14ac:dyDescent="0.3">
      <c r="A1056" s="190"/>
      <c r="B1056" s="22"/>
      <c r="C1056" s="7"/>
      <c r="D1056" s="29"/>
      <c r="E1056" s="52"/>
      <c r="F1056" s="29"/>
      <c r="G1056" s="29"/>
      <c r="H1056" s="29"/>
      <c r="I1056" s="18"/>
      <c r="J1056" s="18"/>
      <c r="K1056" s="18"/>
      <c r="L1056" s="18"/>
      <c r="M1056" s="18"/>
      <c r="N1056" s="18"/>
      <c r="O1056" s="18"/>
      <c r="P1056" s="18"/>
      <c r="Q1056" s="18"/>
      <c r="R1056" s="18"/>
      <c r="S1056" s="18"/>
      <c r="T1056" s="18"/>
      <c r="U1056" s="18"/>
      <c r="V1056" s="18"/>
      <c r="W1056" s="18"/>
      <c r="X1056" s="18"/>
      <c r="Y1056" s="18"/>
      <c r="Z1056" s="18"/>
      <c r="AA1056" s="18"/>
      <c r="AB1056" s="18"/>
      <c r="AC1056" s="18"/>
      <c r="AD1056" s="18"/>
      <c r="AE1056" s="18"/>
      <c r="AF1056" s="18"/>
      <c r="AG1056" s="18"/>
      <c r="AH1056" s="18"/>
      <c r="AI1056" s="18"/>
      <c r="AJ1056" s="18"/>
      <c r="AK1056" s="18"/>
      <c r="AL1056" s="18"/>
      <c r="AM1056" s="18"/>
      <c r="AN1056" s="18"/>
      <c r="AO1056" s="18"/>
      <c r="AP1056" s="18"/>
      <c r="AQ1056" s="18"/>
      <c r="AR1056" s="18"/>
      <c r="AS1056" s="18"/>
      <c r="AT1056" s="18"/>
      <c r="AU1056" s="18"/>
      <c r="AV1056" s="18"/>
      <c r="AW1056" s="7"/>
    </row>
    <row r="1057" spans="1:49" customFormat="1" hidden="1" x14ac:dyDescent="0.3">
      <c r="A1057" s="190"/>
      <c r="B1057" s="22"/>
      <c r="C1057" s="7"/>
      <c r="D1057" s="29"/>
      <c r="E1057" s="52"/>
      <c r="F1057" s="29"/>
      <c r="G1057" s="29"/>
      <c r="H1057" s="29"/>
      <c r="I1057" s="18"/>
      <c r="J1057" s="18"/>
      <c r="K1057" s="18"/>
      <c r="L1057" s="18"/>
      <c r="M1057" s="18"/>
      <c r="N1057" s="18"/>
      <c r="O1057" s="18"/>
      <c r="P1057" s="18"/>
      <c r="Q1057" s="18"/>
      <c r="R1057" s="18"/>
      <c r="S1057" s="18"/>
      <c r="T1057" s="18"/>
      <c r="U1057" s="18"/>
      <c r="V1057" s="18"/>
      <c r="W1057" s="18"/>
      <c r="X1057" s="18"/>
      <c r="Y1057" s="18"/>
      <c r="Z1057" s="18"/>
      <c r="AA1057" s="18"/>
      <c r="AB1057" s="18"/>
      <c r="AC1057" s="18"/>
      <c r="AD1057" s="18"/>
      <c r="AE1057" s="18"/>
      <c r="AF1057" s="18"/>
      <c r="AG1057" s="18"/>
      <c r="AH1057" s="18"/>
      <c r="AI1057" s="18"/>
      <c r="AJ1057" s="18"/>
      <c r="AK1057" s="18"/>
      <c r="AL1057" s="18"/>
      <c r="AM1057" s="18"/>
      <c r="AN1057" s="18"/>
      <c r="AO1057" s="18"/>
      <c r="AP1057" s="18"/>
      <c r="AQ1057" s="18"/>
      <c r="AR1057" s="18"/>
      <c r="AS1057" s="18"/>
      <c r="AT1057" s="18"/>
      <c r="AU1057" s="18"/>
      <c r="AV1057" s="18"/>
      <c r="AW1057" s="7"/>
    </row>
    <row r="1058" spans="1:49" customFormat="1" hidden="1" x14ac:dyDescent="0.3">
      <c r="A1058" s="190"/>
      <c r="B1058" s="22"/>
      <c r="C1058" s="7"/>
      <c r="D1058" s="29"/>
      <c r="E1058" s="52"/>
      <c r="F1058" s="29"/>
      <c r="G1058" s="29"/>
      <c r="H1058" s="29"/>
      <c r="I1058" s="18"/>
      <c r="J1058" s="18"/>
      <c r="K1058" s="18"/>
      <c r="L1058" s="18"/>
      <c r="M1058" s="18"/>
      <c r="N1058" s="18"/>
      <c r="O1058" s="18"/>
      <c r="P1058" s="18"/>
      <c r="Q1058" s="18"/>
      <c r="R1058" s="18"/>
      <c r="S1058" s="18"/>
      <c r="T1058" s="18"/>
      <c r="U1058" s="18"/>
      <c r="V1058" s="18"/>
      <c r="W1058" s="18"/>
      <c r="X1058" s="18"/>
      <c r="Y1058" s="18"/>
      <c r="Z1058" s="18"/>
      <c r="AA1058" s="18"/>
      <c r="AB1058" s="18"/>
      <c r="AC1058" s="18"/>
      <c r="AD1058" s="18"/>
      <c r="AE1058" s="18"/>
      <c r="AF1058" s="18"/>
      <c r="AG1058" s="18"/>
      <c r="AH1058" s="18"/>
      <c r="AI1058" s="18"/>
      <c r="AJ1058" s="18"/>
      <c r="AK1058" s="18"/>
      <c r="AL1058" s="18"/>
      <c r="AM1058" s="18"/>
      <c r="AN1058" s="18"/>
      <c r="AO1058" s="18"/>
      <c r="AP1058" s="18"/>
      <c r="AQ1058" s="18"/>
      <c r="AR1058" s="18"/>
      <c r="AS1058" s="18"/>
      <c r="AT1058" s="18"/>
      <c r="AU1058" s="18"/>
      <c r="AV1058" s="18"/>
      <c r="AW1058" s="7"/>
    </row>
    <row r="1059" spans="1:49" customFormat="1" hidden="1" x14ac:dyDescent="0.3">
      <c r="A1059" s="190"/>
      <c r="B1059" s="22"/>
      <c r="C1059" s="7"/>
      <c r="D1059" s="29"/>
      <c r="E1059" s="52"/>
      <c r="F1059" s="29"/>
      <c r="G1059" s="29"/>
      <c r="H1059" s="29"/>
      <c r="I1059" s="18"/>
      <c r="J1059" s="18"/>
      <c r="K1059" s="18"/>
      <c r="L1059" s="18"/>
      <c r="M1059" s="18"/>
      <c r="N1059" s="18"/>
      <c r="O1059" s="18"/>
      <c r="P1059" s="18"/>
      <c r="Q1059" s="18"/>
      <c r="R1059" s="18"/>
      <c r="S1059" s="18"/>
      <c r="T1059" s="18"/>
      <c r="U1059" s="18"/>
      <c r="V1059" s="18"/>
      <c r="W1059" s="18"/>
      <c r="X1059" s="18"/>
      <c r="Y1059" s="18"/>
      <c r="Z1059" s="18"/>
      <c r="AA1059" s="18"/>
      <c r="AB1059" s="18"/>
      <c r="AC1059" s="18"/>
      <c r="AD1059" s="18"/>
      <c r="AE1059" s="18"/>
      <c r="AF1059" s="18"/>
      <c r="AG1059" s="18"/>
      <c r="AH1059" s="18"/>
      <c r="AI1059" s="18"/>
      <c r="AJ1059" s="18"/>
      <c r="AK1059" s="18"/>
      <c r="AL1059" s="18"/>
      <c r="AM1059" s="18"/>
      <c r="AN1059" s="18"/>
      <c r="AO1059" s="18"/>
      <c r="AP1059" s="18"/>
      <c r="AQ1059" s="18"/>
      <c r="AR1059" s="18"/>
      <c r="AS1059" s="18"/>
      <c r="AT1059" s="18"/>
      <c r="AU1059" s="18"/>
      <c r="AV1059" s="18"/>
      <c r="AW1059" s="7"/>
    </row>
    <row r="1060" spans="1:49" customFormat="1" hidden="1" x14ac:dyDescent="0.3">
      <c r="A1060" s="190"/>
      <c r="B1060" s="22"/>
      <c r="C1060" s="7"/>
      <c r="D1060" s="29"/>
      <c r="E1060" s="52"/>
      <c r="F1060" s="29"/>
      <c r="G1060" s="29"/>
      <c r="H1060" s="29"/>
      <c r="I1060" s="18"/>
      <c r="J1060" s="18"/>
      <c r="K1060" s="18"/>
      <c r="L1060" s="18"/>
      <c r="M1060" s="18"/>
      <c r="N1060" s="18"/>
      <c r="O1060" s="18"/>
      <c r="P1060" s="18"/>
      <c r="Q1060" s="18"/>
      <c r="R1060" s="18"/>
      <c r="S1060" s="18"/>
      <c r="T1060" s="18"/>
      <c r="U1060" s="18"/>
      <c r="V1060" s="18"/>
      <c r="W1060" s="18"/>
      <c r="X1060" s="18"/>
      <c r="Y1060" s="18"/>
      <c r="Z1060" s="18"/>
      <c r="AA1060" s="18"/>
      <c r="AB1060" s="18"/>
      <c r="AC1060" s="18"/>
      <c r="AD1060" s="18"/>
      <c r="AE1060" s="18"/>
      <c r="AF1060" s="18"/>
      <c r="AG1060" s="18"/>
      <c r="AH1060" s="18"/>
      <c r="AI1060" s="18"/>
      <c r="AJ1060" s="18"/>
      <c r="AK1060" s="18"/>
      <c r="AL1060" s="18"/>
      <c r="AM1060" s="18"/>
      <c r="AN1060" s="18"/>
      <c r="AO1060" s="18"/>
      <c r="AP1060" s="18"/>
      <c r="AQ1060" s="18"/>
      <c r="AR1060" s="18"/>
      <c r="AS1060" s="18"/>
      <c r="AT1060" s="18"/>
      <c r="AU1060" s="18"/>
      <c r="AV1060" s="18"/>
      <c r="AW1060" s="7"/>
    </row>
    <row r="1061" spans="1:49" customFormat="1" hidden="1" x14ac:dyDescent="0.3">
      <c r="A1061" s="190"/>
      <c r="B1061" s="22"/>
      <c r="C1061" s="7"/>
      <c r="D1061" s="29"/>
      <c r="E1061" s="52"/>
      <c r="F1061" s="29"/>
      <c r="G1061" s="29"/>
      <c r="H1061" s="29"/>
      <c r="I1061" s="18"/>
      <c r="J1061" s="18"/>
      <c r="K1061" s="18"/>
      <c r="L1061" s="18"/>
      <c r="M1061" s="18"/>
      <c r="N1061" s="18"/>
      <c r="O1061" s="18"/>
      <c r="P1061" s="18"/>
      <c r="Q1061" s="18"/>
      <c r="R1061" s="18"/>
      <c r="S1061" s="18"/>
      <c r="T1061" s="18"/>
      <c r="U1061" s="18"/>
      <c r="V1061" s="18"/>
      <c r="W1061" s="18"/>
      <c r="X1061" s="18"/>
      <c r="Y1061" s="18"/>
      <c r="Z1061" s="18"/>
      <c r="AA1061" s="18"/>
      <c r="AB1061" s="18"/>
      <c r="AC1061" s="18"/>
      <c r="AD1061" s="18"/>
      <c r="AE1061" s="18"/>
      <c r="AF1061" s="18"/>
      <c r="AG1061" s="18"/>
      <c r="AH1061" s="18"/>
      <c r="AI1061" s="18"/>
      <c r="AJ1061" s="18"/>
      <c r="AK1061" s="18"/>
      <c r="AL1061" s="18"/>
      <c r="AM1061" s="18"/>
      <c r="AN1061" s="18"/>
      <c r="AO1061" s="18"/>
      <c r="AP1061" s="18"/>
      <c r="AQ1061" s="18"/>
      <c r="AR1061" s="18"/>
      <c r="AS1061" s="18"/>
      <c r="AT1061" s="18"/>
      <c r="AU1061" s="18"/>
      <c r="AV1061" s="18"/>
      <c r="AW1061" s="7"/>
    </row>
    <row r="1062" spans="1:49" customFormat="1" hidden="1" x14ac:dyDescent="0.3">
      <c r="A1062" s="190"/>
      <c r="B1062" s="22"/>
      <c r="C1062" s="7"/>
      <c r="D1062" s="29"/>
      <c r="E1062" s="52"/>
      <c r="F1062" s="29"/>
      <c r="G1062" s="29"/>
      <c r="H1062" s="29"/>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c r="AW1062" s="7"/>
    </row>
    <row r="1063" spans="1:49" customFormat="1" hidden="1" x14ac:dyDescent="0.3">
      <c r="A1063" s="190"/>
      <c r="B1063" s="22"/>
      <c r="C1063" s="7"/>
      <c r="D1063" s="29"/>
      <c r="E1063" s="52"/>
      <c r="F1063" s="29"/>
      <c r="G1063" s="29"/>
      <c r="H1063" s="29"/>
      <c r="I1063" s="18"/>
      <c r="J1063" s="18"/>
      <c r="K1063" s="18"/>
      <c r="L1063" s="18"/>
      <c r="M1063" s="18"/>
      <c r="N1063" s="18"/>
      <c r="O1063" s="18"/>
      <c r="P1063" s="18"/>
      <c r="Q1063" s="18"/>
      <c r="R1063" s="18"/>
      <c r="S1063" s="18"/>
      <c r="T1063" s="18"/>
      <c r="U1063" s="18"/>
      <c r="V1063" s="18"/>
      <c r="W1063" s="18"/>
      <c r="X1063" s="18"/>
      <c r="Y1063" s="18"/>
      <c r="Z1063" s="18"/>
      <c r="AA1063" s="18"/>
      <c r="AB1063" s="18"/>
      <c r="AC1063" s="18"/>
      <c r="AD1063" s="18"/>
      <c r="AE1063" s="18"/>
      <c r="AF1063" s="18"/>
      <c r="AG1063" s="18"/>
      <c r="AH1063" s="18"/>
      <c r="AI1063" s="18"/>
      <c r="AJ1063" s="18"/>
      <c r="AK1063" s="18"/>
      <c r="AL1063" s="18"/>
      <c r="AM1063" s="18"/>
      <c r="AN1063" s="18"/>
      <c r="AO1063" s="18"/>
      <c r="AP1063" s="18"/>
      <c r="AQ1063" s="18"/>
      <c r="AR1063" s="18"/>
      <c r="AS1063" s="18"/>
      <c r="AT1063" s="18"/>
      <c r="AU1063" s="18"/>
      <c r="AV1063" s="18"/>
      <c r="AW1063" s="7"/>
    </row>
    <row r="1064" spans="1:49" customFormat="1" hidden="1" x14ac:dyDescent="0.3">
      <c r="A1064" s="190"/>
      <c r="B1064" s="22"/>
      <c r="C1064" s="7"/>
      <c r="D1064" s="29"/>
      <c r="E1064" s="52"/>
      <c r="F1064" s="29"/>
      <c r="G1064" s="29"/>
      <c r="H1064" s="29"/>
      <c r="I1064" s="18"/>
      <c r="J1064" s="18"/>
      <c r="K1064" s="18"/>
      <c r="L1064" s="18"/>
      <c r="M1064" s="18"/>
      <c r="N1064" s="18"/>
      <c r="O1064" s="18"/>
      <c r="P1064" s="18"/>
      <c r="Q1064" s="18"/>
      <c r="R1064" s="18"/>
      <c r="S1064" s="18"/>
      <c r="T1064" s="18"/>
      <c r="U1064" s="18"/>
      <c r="V1064" s="18"/>
      <c r="W1064" s="18"/>
      <c r="X1064" s="18"/>
      <c r="Y1064" s="18"/>
      <c r="Z1064" s="18"/>
      <c r="AA1064" s="18"/>
      <c r="AB1064" s="18"/>
      <c r="AC1064" s="18"/>
      <c r="AD1064" s="18"/>
      <c r="AE1064" s="18"/>
      <c r="AF1064" s="18"/>
      <c r="AG1064" s="18"/>
      <c r="AH1064" s="18"/>
      <c r="AI1064" s="18"/>
      <c r="AJ1064" s="18"/>
      <c r="AK1064" s="18"/>
      <c r="AL1064" s="18"/>
      <c r="AM1064" s="18"/>
      <c r="AN1064" s="18"/>
      <c r="AO1064" s="18"/>
      <c r="AP1064" s="18"/>
      <c r="AQ1064" s="18"/>
      <c r="AR1064" s="18"/>
      <c r="AS1064" s="18"/>
      <c r="AT1064" s="18"/>
      <c r="AU1064" s="18"/>
      <c r="AV1064" s="18"/>
      <c r="AW1064" s="7"/>
    </row>
    <row r="1065" spans="1:49" customFormat="1" hidden="1" x14ac:dyDescent="0.3">
      <c r="A1065" s="190"/>
      <c r="B1065" s="22"/>
      <c r="C1065" s="7"/>
      <c r="D1065" s="29"/>
      <c r="E1065" s="52"/>
      <c r="F1065" s="29"/>
      <c r="G1065" s="29"/>
      <c r="H1065" s="29"/>
      <c r="I1065" s="18"/>
      <c r="J1065" s="18"/>
      <c r="K1065" s="18"/>
      <c r="L1065" s="18"/>
      <c r="M1065" s="18"/>
      <c r="N1065" s="18"/>
      <c r="O1065" s="18"/>
      <c r="P1065" s="18"/>
      <c r="Q1065" s="18"/>
      <c r="R1065" s="18"/>
      <c r="S1065" s="18"/>
      <c r="T1065" s="18"/>
      <c r="U1065" s="18"/>
      <c r="V1065" s="18"/>
      <c r="W1065" s="18"/>
      <c r="X1065" s="18"/>
      <c r="Y1065" s="18"/>
      <c r="Z1065" s="18"/>
      <c r="AA1065" s="18"/>
      <c r="AB1065" s="18"/>
      <c r="AC1065" s="18"/>
      <c r="AD1065" s="18"/>
      <c r="AE1065" s="18"/>
      <c r="AF1065" s="18"/>
      <c r="AG1065" s="18"/>
      <c r="AH1065" s="18"/>
      <c r="AI1065" s="18"/>
      <c r="AJ1065" s="18"/>
      <c r="AK1065" s="18"/>
      <c r="AL1065" s="18"/>
      <c r="AM1065" s="18"/>
      <c r="AN1065" s="18"/>
      <c r="AO1065" s="18"/>
      <c r="AP1065" s="18"/>
      <c r="AQ1065" s="18"/>
      <c r="AR1065" s="18"/>
      <c r="AS1065" s="18"/>
      <c r="AT1065" s="18"/>
      <c r="AU1065" s="18"/>
      <c r="AV1065" s="18"/>
      <c r="AW1065" s="7"/>
    </row>
    <row r="1066" spans="1:49" customFormat="1" hidden="1" x14ac:dyDescent="0.3">
      <c r="A1066" s="190"/>
      <c r="B1066" s="22"/>
      <c r="C1066" s="7"/>
      <c r="D1066" s="29"/>
      <c r="E1066" s="52"/>
      <c r="F1066" s="29"/>
      <c r="G1066" s="29"/>
      <c r="H1066" s="29"/>
      <c r="I1066" s="18"/>
      <c r="J1066" s="18"/>
      <c r="K1066" s="18"/>
      <c r="L1066" s="18"/>
      <c r="M1066" s="18"/>
      <c r="N1066" s="18"/>
      <c r="O1066" s="18"/>
      <c r="P1066" s="18"/>
      <c r="Q1066" s="18"/>
      <c r="R1066" s="18"/>
      <c r="S1066" s="18"/>
      <c r="T1066" s="18"/>
      <c r="U1066" s="18"/>
      <c r="V1066" s="18"/>
      <c r="W1066" s="18"/>
      <c r="X1066" s="18"/>
      <c r="Y1066" s="18"/>
      <c r="Z1066" s="18"/>
      <c r="AA1066" s="18"/>
      <c r="AB1066" s="18"/>
      <c r="AC1066" s="18"/>
      <c r="AD1066" s="18"/>
      <c r="AE1066" s="18"/>
      <c r="AF1066" s="18"/>
      <c r="AG1066" s="18"/>
      <c r="AH1066" s="18"/>
      <c r="AI1066" s="18"/>
      <c r="AJ1066" s="18"/>
      <c r="AK1066" s="18"/>
      <c r="AL1066" s="18"/>
      <c r="AM1066" s="18"/>
      <c r="AN1066" s="18"/>
      <c r="AO1066" s="18"/>
      <c r="AP1066" s="18"/>
      <c r="AQ1066" s="18"/>
      <c r="AR1066" s="18"/>
      <c r="AS1066" s="18"/>
      <c r="AT1066" s="18"/>
      <c r="AU1066" s="18"/>
      <c r="AV1066" s="18"/>
      <c r="AW1066" s="7"/>
    </row>
    <row r="1067" spans="1:49" customFormat="1" hidden="1" x14ac:dyDescent="0.3">
      <c r="A1067" s="190"/>
      <c r="B1067" s="22"/>
      <c r="C1067" s="7"/>
      <c r="D1067" s="29"/>
      <c r="E1067" s="52"/>
      <c r="F1067" s="29"/>
      <c r="G1067" s="29"/>
      <c r="H1067" s="29"/>
      <c r="I1067" s="18"/>
      <c r="J1067" s="18"/>
      <c r="K1067" s="18"/>
      <c r="L1067" s="18"/>
      <c r="M1067" s="18"/>
      <c r="N1067" s="18"/>
      <c r="O1067" s="18"/>
      <c r="P1067" s="18"/>
      <c r="Q1067" s="18"/>
      <c r="R1067" s="18"/>
      <c r="S1067" s="18"/>
      <c r="T1067" s="18"/>
      <c r="U1067" s="18"/>
      <c r="V1067" s="18"/>
      <c r="W1067" s="18"/>
      <c r="X1067" s="18"/>
      <c r="Y1067" s="18"/>
      <c r="Z1067" s="18"/>
      <c r="AA1067" s="18"/>
      <c r="AB1067" s="18"/>
      <c r="AC1067" s="18"/>
      <c r="AD1067" s="18"/>
      <c r="AE1067" s="18"/>
      <c r="AF1067" s="18"/>
      <c r="AG1067" s="18"/>
      <c r="AH1067" s="18"/>
      <c r="AI1067" s="18"/>
      <c r="AJ1067" s="18"/>
      <c r="AK1067" s="18"/>
      <c r="AL1067" s="18"/>
      <c r="AM1067" s="18"/>
      <c r="AN1067" s="18"/>
      <c r="AO1067" s="18"/>
      <c r="AP1067" s="18"/>
      <c r="AQ1067" s="18"/>
      <c r="AR1067" s="18"/>
      <c r="AS1067" s="18"/>
      <c r="AT1067" s="18"/>
      <c r="AU1067" s="18"/>
      <c r="AV1067" s="18"/>
      <c r="AW1067" s="7"/>
    </row>
    <row r="1068" spans="1:49" customFormat="1" hidden="1" x14ac:dyDescent="0.3">
      <c r="A1068" s="190"/>
      <c r="B1068" s="22"/>
      <c r="C1068" s="7"/>
      <c r="D1068" s="29"/>
      <c r="E1068" s="52"/>
      <c r="F1068" s="29"/>
      <c r="G1068" s="29"/>
      <c r="H1068" s="29"/>
      <c r="I1068" s="18"/>
      <c r="J1068" s="18"/>
      <c r="K1068" s="18"/>
      <c r="L1068" s="18"/>
      <c r="M1068" s="18"/>
      <c r="N1068" s="18"/>
      <c r="O1068" s="18"/>
      <c r="P1068" s="18"/>
      <c r="Q1068" s="18"/>
      <c r="R1068" s="18"/>
      <c r="S1068" s="18"/>
      <c r="T1068" s="18"/>
      <c r="U1068" s="18"/>
      <c r="V1068" s="18"/>
      <c r="W1068" s="18"/>
      <c r="X1068" s="18"/>
      <c r="Y1068" s="18"/>
      <c r="Z1068" s="18"/>
      <c r="AA1068" s="18"/>
      <c r="AB1068" s="18"/>
      <c r="AC1068" s="18"/>
      <c r="AD1068" s="18"/>
      <c r="AE1068" s="18"/>
      <c r="AF1068" s="18"/>
      <c r="AG1068" s="18"/>
      <c r="AH1068" s="18"/>
      <c r="AI1068" s="18"/>
      <c r="AJ1068" s="18"/>
      <c r="AK1068" s="18"/>
      <c r="AL1068" s="18"/>
      <c r="AM1068" s="18"/>
      <c r="AN1068" s="18"/>
      <c r="AO1068" s="18"/>
      <c r="AP1068" s="18"/>
      <c r="AQ1068" s="18"/>
      <c r="AR1068" s="18"/>
      <c r="AS1068" s="18"/>
      <c r="AT1068" s="18"/>
      <c r="AU1068" s="18"/>
      <c r="AV1068" s="18"/>
      <c r="AW1068" s="7"/>
    </row>
    <row r="1069" spans="1:49" customFormat="1" hidden="1" x14ac:dyDescent="0.3">
      <c r="A1069" s="190"/>
      <c r="B1069" s="22"/>
      <c r="C1069" s="7"/>
      <c r="D1069" s="29"/>
      <c r="E1069" s="52"/>
      <c r="F1069" s="29"/>
      <c r="G1069" s="29"/>
      <c r="H1069" s="29"/>
      <c r="I1069" s="18"/>
      <c r="J1069" s="18"/>
      <c r="K1069" s="18"/>
      <c r="L1069" s="18"/>
      <c r="M1069" s="18"/>
      <c r="N1069" s="18"/>
      <c r="O1069" s="18"/>
      <c r="P1069" s="18"/>
      <c r="Q1069" s="18"/>
      <c r="R1069" s="18"/>
      <c r="S1069" s="18"/>
      <c r="T1069" s="18"/>
      <c r="U1069" s="18"/>
      <c r="V1069" s="18"/>
      <c r="W1069" s="18"/>
      <c r="X1069" s="18"/>
      <c r="Y1069" s="18"/>
      <c r="Z1069" s="18"/>
      <c r="AA1069" s="18"/>
      <c r="AB1069" s="18"/>
      <c r="AC1069" s="18"/>
      <c r="AD1069" s="18"/>
      <c r="AE1069" s="18"/>
      <c r="AF1069" s="18"/>
      <c r="AG1069" s="18"/>
      <c r="AH1069" s="18"/>
      <c r="AI1069" s="18"/>
      <c r="AJ1069" s="18"/>
      <c r="AK1069" s="18"/>
      <c r="AL1069" s="18"/>
      <c r="AM1069" s="18"/>
      <c r="AN1069" s="18"/>
      <c r="AO1069" s="18"/>
      <c r="AP1069" s="18"/>
      <c r="AQ1069" s="18"/>
      <c r="AR1069" s="18"/>
      <c r="AS1069" s="18"/>
      <c r="AT1069" s="18"/>
      <c r="AU1069" s="18"/>
      <c r="AV1069" s="18"/>
      <c r="AW1069" s="7"/>
    </row>
    <row r="1070" spans="1:49" customFormat="1" hidden="1" x14ac:dyDescent="0.3">
      <c r="A1070" s="190"/>
      <c r="B1070" s="22"/>
      <c r="C1070" s="7"/>
      <c r="D1070" s="29"/>
      <c r="E1070" s="52"/>
      <c r="F1070" s="29"/>
      <c r="G1070" s="29"/>
      <c r="H1070" s="29"/>
      <c r="I1070" s="18"/>
      <c r="J1070" s="18"/>
      <c r="K1070" s="18"/>
      <c r="L1070" s="18"/>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18"/>
      <c r="AT1070" s="18"/>
      <c r="AU1070" s="18"/>
      <c r="AV1070" s="18"/>
      <c r="AW1070" s="7"/>
    </row>
    <row r="1071" spans="1:49" customFormat="1" hidden="1" x14ac:dyDescent="0.3">
      <c r="A1071" s="190"/>
      <c r="B1071" s="22"/>
      <c r="C1071" s="7"/>
      <c r="D1071" s="29"/>
      <c r="E1071" s="52"/>
      <c r="F1071" s="29"/>
      <c r="G1071" s="29"/>
      <c r="H1071" s="29"/>
      <c r="I1071" s="18"/>
      <c r="J1071" s="18"/>
      <c r="K1071" s="18"/>
      <c r="L1071" s="18"/>
      <c r="M1071" s="18"/>
      <c r="N1071" s="18"/>
      <c r="O1071" s="18"/>
      <c r="P1071" s="18"/>
      <c r="Q1071" s="18"/>
      <c r="R1071" s="18"/>
      <c r="S1071" s="18"/>
      <c r="T1071" s="18"/>
      <c r="U1071" s="18"/>
      <c r="V1071" s="18"/>
      <c r="W1071" s="18"/>
      <c r="X1071" s="18"/>
      <c r="Y1071" s="18"/>
      <c r="Z1071" s="18"/>
      <c r="AA1071" s="18"/>
      <c r="AB1071" s="18"/>
      <c r="AC1071" s="18"/>
      <c r="AD1071" s="18"/>
      <c r="AE1071" s="18"/>
      <c r="AF1071" s="18"/>
      <c r="AG1071" s="18"/>
      <c r="AH1071" s="18"/>
      <c r="AI1071" s="18"/>
      <c r="AJ1071" s="18"/>
      <c r="AK1071" s="18"/>
      <c r="AL1071" s="18"/>
      <c r="AM1071" s="18"/>
      <c r="AN1071" s="18"/>
      <c r="AO1071" s="18"/>
      <c r="AP1071" s="18"/>
      <c r="AQ1071" s="18"/>
      <c r="AR1071" s="18"/>
      <c r="AS1071" s="18"/>
      <c r="AT1071" s="18"/>
      <c r="AU1071" s="18"/>
      <c r="AV1071" s="18"/>
      <c r="AW1071" s="7"/>
    </row>
    <row r="1072" spans="1:49" customFormat="1" hidden="1" x14ac:dyDescent="0.3">
      <c r="A1072" s="190"/>
      <c r="B1072" s="22"/>
      <c r="C1072" s="7"/>
      <c r="D1072" s="29"/>
      <c r="E1072" s="52"/>
      <c r="F1072" s="29"/>
      <c r="G1072" s="29"/>
      <c r="H1072" s="29"/>
      <c r="I1072" s="18"/>
      <c r="J1072" s="18"/>
      <c r="K1072" s="18"/>
      <c r="L1072" s="18"/>
      <c r="M1072" s="18"/>
      <c r="N1072" s="18"/>
      <c r="O1072" s="18"/>
      <c r="P1072" s="18"/>
      <c r="Q1072" s="18"/>
      <c r="R1072" s="18"/>
      <c r="S1072" s="18"/>
      <c r="T1072" s="18"/>
      <c r="U1072" s="18"/>
      <c r="V1072" s="18"/>
      <c r="W1072" s="18"/>
      <c r="X1072" s="18"/>
      <c r="Y1072" s="18"/>
      <c r="Z1072" s="18"/>
      <c r="AA1072" s="18"/>
      <c r="AB1072" s="18"/>
      <c r="AC1072" s="18"/>
      <c r="AD1072" s="18"/>
      <c r="AE1072" s="18"/>
      <c r="AF1072" s="18"/>
      <c r="AG1072" s="18"/>
      <c r="AH1072" s="18"/>
      <c r="AI1072" s="18"/>
      <c r="AJ1072" s="18"/>
      <c r="AK1072" s="18"/>
      <c r="AL1072" s="18"/>
      <c r="AM1072" s="18"/>
      <c r="AN1072" s="18"/>
      <c r="AO1072" s="18"/>
      <c r="AP1072" s="18"/>
      <c r="AQ1072" s="18"/>
      <c r="AR1072" s="18"/>
      <c r="AS1072" s="18"/>
      <c r="AT1072" s="18"/>
      <c r="AU1072" s="18"/>
      <c r="AV1072" s="18"/>
      <c r="AW1072" s="7"/>
    </row>
    <row r="1073" spans="1:49" customFormat="1" hidden="1" x14ac:dyDescent="0.3">
      <c r="A1073" s="190"/>
      <c r="B1073" s="22"/>
      <c r="C1073" s="7"/>
      <c r="D1073" s="29"/>
      <c r="E1073" s="52"/>
      <c r="F1073" s="29"/>
      <c r="G1073" s="29"/>
      <c r="H1073" s="29"/>
      <c r="I1073" s="18"/>
      <c r="J1073" s="18"/>
      <c r="K1073" s="18"/>
      <c r="L1073" s="18"/>
      <c r="M1073" s="18"/>
      <c r="N1073" s="18"/>
      <c r="O1073" s="18"/>
      <c r="P1073" s="18"/>
      <c r="Q1073" s="18"/>
      <c r="R1073" s="18"/>
      <c r="S1073" s="18"/>
      <c r="T1073" s="18"/>
      <c r="U1073" s="18"/>
      <c r="V1073" s="18"/>
      <c r="W1073" s="18"/>
      <c r="X1073" s="18"/>
      <c r="Y1073" s="18"/>
      <c r="Z1073" s="18"/>
      <c r="AA1073" s="18"/>
      <c r="AB1073" s="18"/>
      <c r="AC1073" s="18"/>
      <c r="AD1073" s="18"/>
      <c r="AE1073" s="18"/>
      <c r="AF1073" s="18"/>
      <c r="AG1073" s="18"/>
      <c r="AH1073" s="18"/>
      <c r="AI1073" s="18"/>
      <c r="AJ1073" s="18"/>
      <c r="AK1073" s="18"/>
      <c r="AL1073" s="18"/>
      <c r="AM1073" s="18"/>
      <c r="AN1073" s="18"/>
      <c r="AO1073" s="18"/>
      <c r="AP1073" s="18"/>
      <c r="AQ1073" s="18"/>
      <c r="AR1073" s="18"/>
      <c r="AS1073" s="18"/>
      <c r="AT1073" s="18"/>
      <c r="AU1073" s="18"/>
      <c r="AV1073" s="18"/>
      <c r="AW1073" s="7"/>
    </row>
    <row r="1074" spans="1:49" customFormat="1" hidden="1" x14ac:dyDescent="0.3">
      <c r="A1074" s="190"/>
      <c r="B1074" s="22"/>
      <c r="C1074" s="7"/>
      <c r="D1074" s="29"/>
      <c r="E1074" s="52"/>
      <c r="F1074" s="29"/>
      <c r="G1074" s="29"/>
      <c r="H1074" s="29"/>
      <c r="I1074" s="18"/>
      <c r="J1074" s="18"/>
      <c r="K1074" s="18"/>
      <c r="L1074" s="18"/>
      <c r="M1074" s="18"/>
      <c r="N1074" s="18"/>
      <c r="O1074" s="18"/>
      <c r="P1074" s="18"/>
      <c r="Q1074" s="18"/>
      <c r="R1074" s="18"/>
      <c r="S1074" s="18"/>
      <c r="T1074" s="18"/>
      <c r="U1074" s="18"/>
      <c r="V1074" s="18"/>
      <c r="W1074" s="18"/>
      <c r="X1074" s="18"/>
      <c r="Y1074" s="18"/>
      <c r="Z1074" s="18"/>
      <c r="AA1074" s="18"/>
      <c r="AB1074" s="18"/>
      <c r="AC1074" s="18"/>
      <c r="AD1074" s="18"/>
      <c r="AE1074" s="18"/>
      <c r="AF1074" s="18"/>
      <c r="AG1074" s="18"/>
      <c r="AH1074" s="18"/>
      <c r="AI1074" s="18"/>
      <c r="AJ1074" s="18"/>
      <c r="AK1074" s="18"/>
      <c r="AL1074" s="18"/>
      <c r="AM1074" s="18"/>
      <c r="AN1074" s="18"/>
      <c r="AO1074" s="18"/>
      <c r="AP1074" s="18"/>
      <c r="AQ1074" s="18"/>
      <c r="AR1074" s="18"/>
      <c r="AS1074" s="18"/>
      <c r="AT1074" s="18"/>
      <c r="AU1074" s="18"/>
      <c r="AV1074" s="18"/>
      <c r="AW1074" s="7"/>
    </row>
    <row r="1075" spans="1:49" customFormat="1" hidden="1" x14ac:dyDescent="0.3">
      <c r="A1075" s="190"/>
      <c r="B1075" s="22"/>
      <c r="C1075" s="7"/>
      <c r="D1075" s="29"/>
      <c r="E1075" s="52"/>
      <c r="F1075" s="29"/>
      <c r="G1075" s="29"/>
      <c r="H1075" s="29"/>
      <c r="I1075" s="18"/>
      <c r="J1075" s="18"/>
      <c r="K1075" s="18"/>
      <c r="L1075" s="18"/>
      <c r="M1075" s="18"/>
      <c r="N1075" s="18"/>
      <c r="O1075" s="18"/>
      <c r="P1075" s="18"/>
      <c r="Q1075" s="18"/>
      <c r="R1075" s="18"/>
      <c r="S1075" s="18"/>
      <c r="T1075" s="18"/>
      <c r="U1075" s="18"/>
      <c r="V1075" s="18"/>
      <c r="W1075" s="18"/>
      <c r="X1075" s="18"/>
      <c r="Y1075" s="18"/>
      <c r="Z1075" s="18"/>
      <c r="AA1075" s="18"/>
      <c r="AB1075" s="18"/>
      <c r="AC1075" s="18"/>
      <c r="AD1075" s="18"/>
      <c r="AE1075" s="18"/>
      <c r="AF1075" s="18"/>
      <c r="AG1075" s="18"/>
      <c r="AH1075" s="18"/>
      <c r="AI1075" s="18"/>
      <c r="AJ1075" s="18"/>
      <c r="AK1075" s="18"/>
      <c r="AL1075" s="18"/>
      <c r="AM1075" s="18"/>
      <c r="AN1075" s="18"/>
      <c r="AO1075" s="18"/>
      <c r="AP1075" s="18"/>
      <c r="AQ1075" s="18"/>
      <c r="AR1075" s="18"/>
      <c r="AS1075" s="18"/>
      <c r="AT1075" s="18"/>
      <c r="AU1075" s="18"/>
      <c r="AV1075" s="18"/>
      <c r="AW1075" s="7"/>
    </row>
    <row r="1076" spans="1:49" customFormat="1" hidden="1" x14ac:dyDescent="0.3">
      <c r="A1076" s="190"/>
      <c r="B1076" s="22"/>
      <c r="C1076" s="7"/>
      <c r="D1076" s="29"/>
      <c r="E1076" s="52"/>
      <c r="F1076" s="29"/>
      <c r="G1076" s="29"/>
      <c r="H1076" s="29"/>
      <c r="I1076" s="18"/>
      <c r="J1076" s="18"/>
      <c r="K1076" s="18"/>
      <c r="L1076" s="18"/>
      <c r="M1076" s="18"/>
      <c r="N1076" s="18"/>
      <c r="O1076" s="18"/>
      <c r="P1076" s="18"/>
      <c r="Q1076" s="18"/>
      <c r="R1076" s="18"/>
      <c r="S1076" s="18"/>
      <c r="T1076" s="18"/>
      <c r="U1076" s="18"/>
      <c r="V1076" s="18"/>
      <c r="W1076" s="18"/>
      <c r="X1076" s="18"/>
      <c r="Y1076" s="18"/>
      <c r="Z1076" s="18"/>
      <c r="AA1076" s="18"/>
      <c r="AB1076" s="18"/>
      <c r="AC1076" s="18"/>
      <c r="AD1076" s="18"/>
      <c r="AE1076" s="18"/>
      <c r="AF1076" s="18"/>
      <c r="AG1076" s="18"/>
      <c r="AH1076" s="18"/>
      <c r="AI1076" s="18"/>
      <c r="AJ1076" s="18"/>
      <c r="AK1076" s="18"/>
      <c r="AL1076" s="18"/>
      <c r="AM1076" s="18"/>
      <c r="AN1076" s="18"/>
      <c r="AO1076" s="18"/>
      <c r="AP1076" s="18"/>
      <c r="AQ1076" s="18"/>
      <c r="AR1076" s="18"/>
      <c r="AS1076" s="18"/>
      <c r="AT1076" s="18"/>
      <c r="AU1076" s="18"/>
      <c r="AV1076" s="18"/>
      <c r="AW1076" s="7"/>
    </row>
    <row r="1077" spans="1:49" customFormat="1" hidden="1" x14ac:dyDescent="0.3">
      <c r="A1077" s="190"/>
      <c r="B1077" s="22"/>
      <c r="C1077" s="7"/>
      <c r="D1077" s="29"/>
      <c r="E1077" s="52"/>
      <c r="F1077" s="29"/>
      <c r="G1077" s="29"/>
      <c r="H1077" s="29"/>
      <c r="I1077" s="18"/>
      <c r="J1077" s="18"/>
      <c r="K1077" s="18"/>
      <c r="L1077" s="18"/>
      <c r="M1077" s="18"/>
      <c r="N1077" s="18"/>
      <c r="O1077" s="18"/>
      <c r="P1077" s="18"/>
      <c r="Q1077" s="18"/>
      <c r="R1077" s="18"/>
      <c r="S1077" s="18"/>
      <c r="T1077" s="18"/>
      <c r="U1077" s="18"/>
      <c r="V1077" s="18"/>
      <c r="W1077" s="18"/>
      <c r="X1077" s="18"/>
      <c r="Y1077" s="18"/>
      <c r="Z1077" s="18"/>
      <c r="AA1077" s="18"/>
      <c r="AB1077" s="18"/>
      <c r="AC1077" s="18"/>
      <c r="AD1077" s="18"/>
      <c r="AE1077" s="18"/>
      <c r="AF1077" s="18"/>
      <c r="AG1077" s="18"/>
      <c r="AH1077" s="18"/>
      <c r="AI1077" s="18"/>
      <c r="AJ1077" s="18"/>
      <c r="AK1077" s="18"/>
      <c r="AL1077" s="18"/>
      <c r="AM1077" s="18"/>
      <c r="AN1077" s="18"/>
      <c r="AO1077" s="18"/>
      <c r="AP1077" s="18"/>
      <c r="AQ1077" s="18"/>
      <c r="AR1077" s="18"/>
      <c r="AS1077" s="18"/>
      <c r="AT1077" s="18"/>
      <c r="AU1077" s="18"/>
      <c r="AV1077" s="18"/>
      <c r="AW1077" s="7"/>
    </row>
    <row r="1078" spans="1:49" customFormat="1" hidden="1" x14ac:dyDescent="0.3">
      <c r="A1078" s="190"/>
      <c r="B1078" s="22"/>
      <c r="C1078" s="7"/>
      <c r="D1078" s="29"/>
      <c r="E1078" s="52"/>
      <c r="F1078" s="29"/>
      <c r="G1078" s="29"/>
      <c r="H1078" s="29"/>
      <c r="I1078" s="18"/>
      <c r="J1078" s="18"/>
      <c r="K1078" s="18"/>
      <c r="L1078" s="18"/>
      <c r="M1078" s="18"/>
      <c r="N1078" s="18"/>
      <c r="O1078" s="18"/>
      <c r="P1078" s="18"/>
      <c r="Q1078" s="18"/>
      <c r="R1078" s="18"/>
      <c r="S1078" s="18"/>
      <c r="T1078" s="18"/>
      <c r="U1078" s="18"/>
      <c r="V1078" s="18"/>
      <c r="W1078" s="18"/>
      <c r="X1078" s="18"/>
      <c r="Y1078" s="18"/>
      <c r="Z1078" s="18"/>
      <c r="AA1078" s="18"/>
      <c r="AB1078" s="18"/>
      <c r="AC1078" s="18"/>
      <c r="AD1078" s="18"/>
      <c r="AE1078" s="18"/>
      <c r="AF1078" s="18"/>
      <c r="AG1078" s="18"/>
      <c r="AH1078" s="18"/>
      <c r="AI1078" s="18"/>
      <c r="AJ1078" s="18"/>
      <c r="AK1078" s="18"/>
      <c r="AL1078" s="18"/>
      <c r="AM1078" s="18"/>
      <c r="AN1078" s="18"/>
      <c r="AO1078" s="18"/>
      <c r="AP1078" s="18"/>
      <c r="AQ1078" s="18"/>
      <c r="AR1078" s="18"/>
      <c r="AS1078" s="18"/>
      <c r="AT1078" s="18"/>
      <c r="AU1078" s="18"/>
      <c r="AV1078" s="18"/>
      <c r="AW1078" s="7"/>
    </row>
    <row r="1079" spans="1:49" customFormat="1" hidden="1" x14ac:dyDescent="0.3">
      <c r="A1079" s="190"/>
      <c r="B1079" s="22"/>
      <c r="C1079" s="7"/>
      <c r="D1079" s="29"/>
      <c r="E1079" s="52"/>
      <c r="F1079" s="29"/>
      <c r="G1079" s="29"/>
      <c r="H1079" s="29"/>
      <c r="I1079" s="18"/>
      <c r="J1079" s="18"/>
      <c r="K1079" s="18"/>
      <c r="L1079" s="18"/>
      <c r="M1079" s="18"/>
      <c r="N1079" s="18"/>
      <c r="O1079" s="18"/>
      <c r="P1079" s="18"/>
      <c r="Q1079" s="18"/>
      <c r="R1079" s="18"/>
      <c r="S1079" s="18"/>
      <c r="T1079" s="18"/>
      <c r="U1079" s="18"/>
      <c r="V1079" s="18"/>
      <c r="W1079" s="18"/>
      <c r="X1079" s="18"/>
      <c r="Y1079" s="18"/>
      <c r="Z1079" s="18"/>
      <c r="AA1079" s="18"/>
      <c r="AB1079" s="18"/>
      <c r="AC1079" s="18"/>
      <c r="AD1079" s="18"/>
      <c r="AE1079" s="18"/>
      <c r="AF1079" s="18"/>
      <c r="AG1079" s="18"/>
      <c r="AH1079" s="18"/>
      <c r="AI1079" s="18"/>
      <c r="AJ1079" s="18"/>
      <c r="AK1079" s="18"/>
      <c r="AL1079" s="18"/>
      <c r="AM1079" s="18"/>
      <c r="AN1079" s="18"/>
      <c r="AO1079" s="18"/>
      <c r="AP1079" s="18"/>
      <c r="AQ1079" s="18"/>
      <c r="AR1079" s="18"/>
      <c r="AS1079" s="18"/>
      <c r="AT1079" s="18"/>
      <c r="AU1079" s="18"/>
      <c r="AV1079" s="18"/>
      <c r="AW1079" s="7"/>
    </row>
    <row r="1080" spans="1:49" customFormat="1" hidden="1" x14ac:dyDescent="0.3">
      <c r="A1080" s="190"/>
      <c r="B1080" s="22"/>
      <c r="C1080" s="7"/>
      <c r="D1080" s="29"/>
      <c r="E1080" s="52"/>
      <c r="F1080" s="29"/>
      <c r="G1080" s="29"/>
      <c r="H1080" s="29"/>
      <c r="I1080" s="18"/>
      <c r="J1080" s="18"/>
      <c r="K1080" s="18"/>
      <c r="L1080" s="18"/>
      <c r="M1080" s="18"/>
      <c r="N1080" s="18"/>
      <c r="O1080" s="18"/>
      <c r="P1080" s="18"/>
      <c r="Q1080" s="18"/>
      <c r="R1080" s="18"/>
      <c r="S1080" s="18"/>
      <c r="T1080" s="18"/>
      <c r="U1080" s="18"/>
      <c r="V1080" s="18"/>
      <c r="W1080" s="18"/>
      <c r="X1080" s="18"/>
      <c r="Y1080" s="18"/>
      <c r="Z1080" s="18"/>
      <c r="AA1080" s="18"/>
      <c r="AB1080" s="18"/>
      <c r="AC1080" s="18"/>
      <c r="AD1080" s="18"/>
      <c r="AE1080" s="18"/>
      <c r="AF1080" s="18"/>
      <c r="AG1080" s="18"/>
      <c r="AH1080" s="18"/>
      <c r="AI1080" s="18"/>
      <c r="AJ1080" s="18"/>
      <c r="AK1080" s="18"/>
      <c r="AL1080" s="18"/>
      <c r="AM1080" s="18"/>
      <c r="AN1080" s="18"/>
      <c r="AO1080" s="18"/>
      <c r="AP1080" s="18"/>
      <c r="AQ1080" s="18"/>
      <c r="AR1080" s="18"/>
      <c r="AS1080" s="18"/>
      <c r="AT1080" s="18"/>
      <c r="AU1080" s="18"/>
      <c r="AV1080" s="18"/>
      <c r="AW1080" s="7"/>
    </row>
    <row r="1081" spans="1:49" customFormat="1" hidden="1" x14ac:dyDescent="0.3">
      <c r="A1081" s="190"/>
      <c r="B1081" s="22"/>
      <c r="C1081" s="7"/>
      <c r="D1081" s="29"/>
      <c r="E1081" s="52"/>
      <c r="F1081" s="29"/>
      <c r="G1081" s="29"/>
      <c r="H1081" s="29"/>
      <c r="I1081" s="18"/>
      <c r="J1081" s="18"/>
      <c r="K1081" s="18"/>
      <c r="L1081" s="18"/>
      <c r="M1081" s="18"/>
      <c r="N1081" s="18"/>
      <c r="O1081" s="18"/>
      <c r="P1081" s="18"/>
      <c r="Q1081" s="18"/>
      <c r="R1081" s="18"/>
      <c r="S1081" s="18"/>
      <c r="T1081" s="18"/>
      <c r="U1081" s="18"/>
      <c r="V1081" s="18"/>
      <c r="W1081" s="18"/>
      <c r="X1081" s="18"/>
      <c r="Y1081" s="18"/>
      <c r="Z1081" s="18"/>
      <c r="AA1081" s="18"/>
      <c r="AB1081" s="18"/>
      <c r="AC1081" s="18"/>
      <c r="AD1081" s="18"/>
      <c r="AE1081" s="18"/>
      <c r="AF1081" s="18"/>
      <c r="AG1081" s="18"/>
      <c r="AH1081" s="18"/>
      <c r="AI1081" s="18"/>
      <c r="AJ1081" s="18"/>
      <c r="AK1081" s="18"/>
      <c r="AL1081" s="18"/>
      <c r="AM1081" s="18"/>
      <c r="AN1081" s="18"/>
      <c r="AO1081" s="18"/>
      <c r="AP1081" s="18"/>
      <c r="AQ1081" s="18"/>
      <c r="AR1081" s="18"/>
      <c r="AS1081" s="18"/>
      <c r="AT1081" s="18"/>
      <c r="AU1081" s="18"/>
      <c r="AV1081" s="18"/>
      <c r="AW1081" s="7"/>
    </row>
    <row r="1082" spans="1:49" customFormat="1" hidden="1" x14ac:dyDescent="0.3">
      <c r="A1082" s="190"/>
      <c r="B1082" s="22"/>
      <c r="C1082" s="7"/>
      <c r="D1082" s="29"/>
      <c r="E1082" s="52"/>
      <c r="F1082" s="29"/>
      <c r="G1082" s="29"/>
      <c r="H1082" s="29"/>
      <c r="I1082" s="18"/>
      <c r="J1082" s="18"/>
      <c r="K1082" s="18"/>
      <c r="L1082" s="18"/>
      <c r="M1082" s="18"/>
      <c r="N1082" s="18"/>
      <c r="O1082" s="18"/>
      <c r="P1082" s="18"/>
      <c r="Q1082" s="18"/>
      <c r="R1082" s="18"/>
      <c r="S1082" s="18"/>
      <c r="T1082" s="18"/>
      <c r="U1082" s="18"/>
      <c r="V1082" s="18"/>
      <c r="W1082" s="18"/>
      <c r="X1082" s="18"/>
      <c r="Y1082" s="18"/>
      <c r="Z1082" s="18"/>
      <c r="AA1082" s="18"/>
      <c r="AB1082" s="18"/>
      <c r="AC1082" s="18"/>
      <c r="AD1082" s="18"/>
      <c r="AE1082" s="18"/>
      <c r="AF1082" s="18"/>
      <c r="AG1082" s="18"/>
      <c r="AH1082" s="18"/>
      <c r="AI1082" s="18"/>
      <c r="AJ1082" s="18"/>
      <c r="AK1082" s="18"/>
      <c r="AL1082" s="18"/>
      <c r="AM1082" s="18"/>
      <c r="AN1082" s="18"/>
      <c r="AO1082" s="18"/>
      <c r="AP1082" s="18"/>
      <c r="AQ1082" s="18"/>
      <c r="AR1082" s="18"/>
      <c r="AS1082" s="18"/>
      <c r="AT1082" s="18"/>
      <c r="AU1082" s="18"/>
      <c r="AV1082" s="18"/>
      <c r="AW1082" s="7"/>
    </row>
    <row r="1083" spans="1:49" customFormat="1" hidden="1" x14ac:dyDescent="0.3">
      <c r="A1083" s="190"/>
      <c r="B1083" s="22"/>
      <c r="C1083" s="7"/>
      <c r="D1083" s="29"/>
      <c r="E1083" s="52"/>
      <c r="F1083" s="29"/>
      <c r="G1083" s="29"/>
      <c r="H1083" s="29"/>
      <c r="I1083" s="18"/>
      <c r="J1083" s="18"/>
      <c r="K1083" s="18"/>
      <c r="L1083" s="18"/>
      <c r="M1083" s="18"/>
      <c r="N1083" s="18"/>
      <c r="O1083" s="18"/>
      <c r="P1083" s="18"/>
      <c r="Q1083" s="18"/>
      <c r="R1083" s="18"/>
      <c r="S1083" s="18"/>
      <c r="T1083" s="18"/>
      <c r="U1083" s="18"/>
      <c r="V1083" s="18"/>
      <c r="W1083" s="18"/>
      <c r="X1083" s="18"/>
      <c r="Y1083" s="18"/>
      <c r="Z1083" s="18"/>
      <c r="AA1083" s="18"/>
      <c r="AB1083" s="18"/>
      <c r="AC1083" s="18"/>
      <c r="AD1083" s="18"/>
      <c r="AE1083" s="18"/>
      <c r="AF1083" s="18"/>
      <c r="AG1083" s="18"/>
      <c r="AH1083" s="18"/>
      <c r="AI1083" s="18"/>
      <c r="AJ1083" s="18"/>
      <c r="AK1083" s="18"/>
      <c r="AL1083" s="18"/>
      <c r="AM1083" s="18"/>
      <c r="AN1083" s="18"/>
      <c r="AO1083" s="18"/>
      <c r="AP1083" s="18"/>
      <c r="AQ1083" s="18"/>
      <c r="AR1083" s="18"/>
      <c r="AS1083" s="18"/>
      <c r="AT1083" s="18"/>
      <c r="AU1083" s="18"/>
      <c r="AV1083" s="18"/>
      <c r="AW1083" s="7"/>
    </row>
    <row r="1084" spans="1:49" customFormat="1" hidden="1" x14ac:dyDescent="0.3">
      <c r="A1084" s="190"/>
      <c r="B1084" s="22"/>
      <c r="C1084" s="7"/>
      <c r="D1084" s="29"/>
      <c r="E1084" s="52"/>
      <c r="F1084" s="29"/>
      <c r="G1084" s="29"/>
      <c r="H1084" s="29"/>
      <c r="I1084" s="18"/>
      <c r="J1084" s="18"/>
      <c r="K1084" s="18"/>
      <c r="L1084" s="18"/>
      <c r="M1084" s="18"/>
      <c r="N1084" s="18"/>
      <c r="O1084" s="18"/>
      <c r="P1084" s="18"/>
      <c r="Q1084" s="18"/>
      <c r="R1084" s="18"/>
      <c r="S1084" s="18"/>
      <c r="T1084" s="18"/>
      <c r="U1084" s="18"/>
      <c r="V1084" s="18"/>
      <c r="W1084" s="18"/>
      <c r="X1084" s="18"/>
      <c r="Y1084" s="18"/>
      <c r="Z1084" s="18"/>
      <c r="AA1084" s="18"/>
      <c r="AB1084" s="18"/>
      <c r="AC1084" s="18"/>
      <c r="AD1084" s="18"/>
      <c r="AE1084" s="18"/>
      <c r="AF1084" s="18"/>
      <c r="AG1084" s="18"/>
      <c r="AH1084" s="18"/>
      <c r="AI1084" s="18"/>
      <c r="AJ1084" s="18"/>
      <c r="AK1084" s="18"/>
      <c r="AL1084" s="18"/>
      <c r="AM1084" s="18"/>
      <c r="AN1084" s="18"/>
      <c r="AO1084" s="18"/>
      <c r="AP1084" s="18"/>
      <c r="AQ1084" s="18"/>
      <c r="AR1084" s="18"/>
      <c r="AS1084" s="18"/>
      <c r="AT1084" s="18"/>
      <c r="AU1084" s="18"/>
      <c r="AV1084" s="18"/>
      <c r="AW1084" s="7"/>
    </row>
    <row r="1085" spans="1:49" customFormat="1" hidden="1" x14ac:dyDescent="0.3">
      <c r="A1085" s="190"/>
      <c r="B1085" s="22"/>
      <c r="C1085" s="7"/>
      <c r="D1085" s="29"/>
      <c r="E1085" s="52"/>
      <c r="F1085" s="29"/>
      <c r="G1085" s="29"/>
      <c r="H1085" s="29"/>
      <c r="I1085" s="18"/>
      <c r="J1085" s="18"/>
      <c r="K1085" s="18"/>
      <c r="L1085" s="18"/>
      <c r="M1085" s="18"/>
      <c r="N1085" s="18"/>
      <c r="O1085" s="18"/>
      <c r="P1085" s="18"/>
      <c r="Q1085" s="18"/>
      <c r="R1085" s="18"/>
      <c r="S1085" s="18"/>
      <c r="T1085" s="18"/>
      <c r="U1085" s="18"/>
      <c r="V1085" s="18"/>
      <c r="W1085" s="18"/>
      <c r="X1085" s="18"/>
      <c r="Y1085" s="18"/>
      <c r="Z1085" s="18"/>
      <c r="AA1085" s="18"/>
      <c r="AB1085" s="18"/>
      <c r="AC1085" s="18"/>
      <c r="AD1085" s="18"/>
      <c r="AE1085" s="18"/>
      <c r="AF1085" s="18"/>
      <c r="AG1085" s="18"/>
      <c r="AH1085" s="18"/>
      <c r="AI1085" s="18"/>
      <c r="AJ1085" s="18"/>
      <c r="AK1085" s="18"/>
      <c r="AL1085" s="18"/>
      <c r="AM1085" s="18"/>
      <c r="AN1085" s="18"/>
      <c r="AO1085" s="18"/>
      <c r="AP1085" s="18"/>
      <c r="AQ1085" s="18"/>
      <c r="AR1085" s="18"/>
      <c r="AS1085" s="18"/>
      <c r="AT1085" s="18"/>
      <c r="AU1085" s="18"/>
      <c r="AV1085" s="18"/>
      <c r="AW1085" s="7"/>
    </row>
    <row r="1086" spans="1:49" customFormat="1" hidden="1" x14ac:dyDescent="0.3">
      <c r="A1086" s="190"/>
      <c r="B1086" s="22"/>
      <c r="C1086" s="7"/>
      <c r="D1086" s="29"/>
      <c r="E1086" s="52"/>
      <c r="F1086" s="29"/>
      <c r="G1086" s="29"/>
      <c r="H1086" s="29"/>
      <c r="I1086" s="18"/>
      <c r="J1086" s="18"/>
      <c r="K1086" s="18"/>
      <c r="L1086" s="18"/>
      <c r="M1086" s="18"/>
      <c r="N1086" s="18"/>
      <c r="O1086" s="18"/>
      <c r="P1086" s="18"/>
      <c r="Q1086" s="18"/>
      <c r="R1086" s="18"/>
      <c r="S1086" s="18"/>
      <c r="T1086" s="18"/>
      <c r="U1086" s="18"/>
      <c r="V1086" s="18"/>
      <c r="W1086" s="18"/>
      <c r="X1086" s="18"/>
      <c r="Y1086" s="18"/>
      <c r="Z1086" s="18"/>
      <c r="AA1086" s="18"/>
      <c r="AB1086" s="18"/>
      <c r="AC1086" s="18"/>
      <c r="AD1086" s="18"/>
      <c r="AE1086" s="18"/>
      <c r="AF1086" s="18"/>
      <c r="AG1086" s="18"/>
      <c r="AH1086" s="18"/>
      <c r="AI1086" s="18"/>
      <c r="AJ1086" s="18"/>
      <c r="AK1086" s="18"/>
      <c r="AL1086" s="18"/>
      <c r="AM1086" s="18"/>
      <c r="AN1086" s="18"/>
      <c r="AO1086" s="18"/>
      <c r="AP1086" s="18"/>
      <c r="AQ1086" s="18"/>
      <c r="AR1086" s="18"/>
      <c r="AS1086" s="18"/>
      <c r="AT1086" s="18"/>
      <c r="AU1086" s="18"/>
      <c r="AV1086" s="18"/>
      <c r="AW1086" s="7"/>
    </row>
    <row r="1087" spans="1:49" customFormat="1" hidden="1" x14ac:dyDescent="0.3">
      <c r="A1087" s="190"/>
      <c r="B1087" s="22"/>
      <c r="C1087" s="7"/>
      <c r="D1087" s="29"/>
      <c r="E1087" s="52"/>
      <c r="F1087" s="29"/>
      <c r="G1087" s="29"/>
      <c r="H1087" s="29"/>
      <c r="I1087" s="18"/>
      <c r="J1087" s="18"/>
      <c r="K1087" s="18"/>
      <c r="L1087" s="18"/>
      <c r="M1087" s="18"/>
      <c r="N1087" s="18"/>
      <c r="O1087" s="18"/>
      <c r="P1087" s="18"/>
      <c r="Q1087" s="18"/>
      <c r="R1087" s="18"/>
      <c r="S1087" s="18"/>
      <c r="T1087" s="18"/>
      <c r="U1087" s="18"/>
      <c r="V1087" s="18"/>
      <c r="W1087" s="18"/>
      <c r="X1087" s="18"/>
      <c r="Y1087" s="18"/>
      <c r="Z1087" s="18"/>
      <c r="AA1087" s="18"/>
      <c r="AB1087" s="18"/>
      <c r="AC1087" s="18"/>
      <c r="AD1087" s="18"/>
      <c r="AE1087" s="18"/>
      <c r="AF1087" s="18"/>
      <c r="AG1087" s="18"/>
      <c r="AH1087" s="18"/>
      <c r="AI1087" s="18"/>
      <c r="AJ1087" s="18"/>
      <c r="AK1087" s="18"/>
      <c r="AL1087" s="18"/>
      <c r="AM1087" s="18"/>
      <c r="AN1087" s="18"/>
      <c r="AO1087" s="18"/>
      <c r="AP1087" s="18"/>
      <c r="AQ1087" s="18"/>
      <c r="AR1087" s="18"/>
      <c r="AS1087" s="18"/>
      <c r="AT1087" s="18"/>
      <c r="AU1087" s="18"/>
      <c r="AV1087" s="18"/>
      <c r="AW1087" s="7"/>
    </row>
    <row r="1088" spans="1:49" customFormat="1" hidden="1" x14ac:dyDescent="0.3">
      <c r="A1088" s="190"/>
      <c r="B1088" s="22"/>
      <c r="C1088" s="7"/>
      <c r="D1088" s="29"/>
      <c r="E1088" s="52"/>
      <c r="F1088" s="29"/>
      <c r="G1088" s="29"/>
      <c r="H1088" s="29"/>
      <c r="I1088" s="18"/>
      <c r="J1088" s="18"/>
      <c r="K1088" s="18"/>
      <c r="L1088" s="18"/>
      <c r="M1088" s="18"/>
      <c r="N1088" s="18"/>
      <c r="O1088" s="18"/>
      <c r="P1088" s="18"/>
      <c r="Q1088" s="18"/>
      <c r="R1088" s="18"/>
      <c r="S1088" s="18"/>
      <c r="T1088" s="18"/>
      <c r="U1088" s="18"/>
      <c r="V1088" s="18"/>
      <c r="W1088" s="18"/>
      <c r="X1088" s="18"/>
      <c r="Y1088" s="18"/>
      <c r="Z1088" s="18"/>
      <c r="AA1088" s="18"/>
      <c r="AB1088" s="18"/>
      <c r="AC1088" s="18"/>
      <c r="AD1088" s="18"/>
      <c r="AE1088" s="18"/>
      <c r="AF1088" s="18"/>
      <c r="AG1088" s="18"/>
      <c r="AH1088" s="18"/>
      <c r="AI1088" s="18"/>
      <c r="AJ1088" s="18"/>
      <c r="AK1088" s="18"/>
      <c r="AL1088" s="18"/>
      <c r="AM1088" s="18"/>
      <c r="AN1088" s="18"/>
      <c r="AO1088" s="18"/>
      <c r="AP1088" s="18"/>
      <c r="AQ1088" s="18"/>
      <c r="AR1088" s="18"/>
      <c r="AS1088" s="18"/>
      <c r="AT1088" s="18"/>
      <c r="AU1088" s="18"/>
      <c r="AV1088" s="18"/>
      <c r="AW1088" s="7"/>
    </row>
    <row r="1089" spans="1:49" customFormat="1" hidden="1" x14ac:dyDescent="0.3">
      <c r="A1089" s="190"/>
      <c r="B1089" s="22"/>
      <c r="C1089" s="7"/>
      <c r="D1089" s="29"/>
      <c r="E1089" s="52"/>
      <c r="F1089" s="29"/>
      <c r="G1089" s="29"/>
      <c r="H1089" s="29"/>
      <c r="I1089" s="18"/>
      <c r="J1089" s="18"/>
      <c r="K1089" s="18"/>
      <c r="L1089" s="18"/>
      <c r="M1089" s="18"/>
      <c r="N1089" s="18"/>
      <c r="O1089" s="18"/>
      <c r="P1089" s="18"/>
      <c r="Q1089" s="18"/>
      <c r="R1089" s="18"/>
      <c r="S1089" s="18"/>
      <c r="T1089" s="18"/>
      <c r="U1089" s="18"/>
      <c r="V1089" s="18"/>
      <c r="W1089" s="18"/>
      <c r="X1089" s="18"/>
      <c r="Y1089" s="18"/>
      <c r="Z1089" s="18"/>
      <c r="AA1089" s="18"/>
      <c r="AB1089" s="18"/>
      <c r="AC1089" s="18"/>
      <c r="AD1089" s="18"/>
      <c r="AE1089" s="18"/>
      <c r="AF1089" s="18"/>
      <c r="AG1089" s="18"/>
      <c r="AH1089" s="18"/>
      <c r="AI1089" s="18"/>
      <c r="AJ1089" s="18"/>
      <c r="AK1089" s="18"/>
      <c r="AL1089" s="18"/>
      <c r="AM1089" s="18"/>
      <c r="AN1089" s="18"/>
      <c r="AO1089" s="18"/>
      <c r="AP1089" s="18"/>
      <c r="AQ1089" s="18"/>
      <c r="AR1089" s="18"/>
      <c r="AS1089" s="18"/>
      <c r="AT1089" s="18"/>
      <c r="AU1089" s="18"/>
      <c r="AV1089" s="18"/>
      <c r="AW1089" s="7"/>
    </row>
    <row r="1090" spans="1:49" customFormat="1" hidden="1" x14ac:dyDescent="0.3">
      <c r="A1090" s="190"/>
      <c r="B1090" s="22"/>
      <c r="C1090" s="7"/>
      <c r="D1090" s="29"/>
      <c r="E1090" s="52"/>
      <c r="F1090" s="29"/>
      <c r="G1090" s="29"/>
      <c r="H1090" s="29"/>
      <c r="I1090" s="18"/>
      <c r="J1090" s="18"/>
      <c r="K1090" s="18"/>
      <c r="L1090" s="18"/>
      <c r="M1090" s="18"/>
      <c r="N1090" s="18"/>
      <c r="O1090" s="18"/>
      <c r="P1090" s="18"/>
      <c r="Q1090" s="18"/>
      <c r="R1090" s="18"/>
      <c r="S1090" s="18"/>
      <c r="T1090" s="18"/>
      <c r="U1090" s="18"/>
      <c r="V1090" s="18"/>
      <c r="W1090" s="18"/>
      <c r="X1090" s="18"/>
      <c r="Y1090" s="18"/>
      <c r="Z1090" s="18"/>
      <c r="AA1090" s="18"/>
      <c r="AB1090" s="18"/>
      <c r="AC1090" s="18"/>
      <c r="AD1090" s="18"/>
      <c r="AE1090" s="18"/>
      <c r="AF1090" s="18"/>
      <c r="AG1090" s="18"/>
      <c r="AH1090" s="18"/>
      <c r="AI1090" s="18"/>
      <c r="AJ1090" s="18"/>
      <c r="AK1090" s="18"/>
      <c r="AL1090" s="18"/>
      <c r="AM1090" s="18"/>
      <c r="AN1090" s="18"/>
      <c r="AO1090" s="18"/>
      <c r="AP1090" s="18"/>
      <c r="AQ1090" s="18"/>
      <c r="AR1090" s="18"/>
      <c r="AS1090" s="18"/>
      <c r="AT1090" s="18"/>
      <c r="AU1090" s="18"/>
      <c r="AV1090" s="18"/>
      <c r="AW1090" s="7"/>
    </row>
    <row r="1091" spans="1:49" customFormat="1" hidden="1" x14ac:dyDescent="0.3">
      <c r="A1091" s="190"/>
      <c r="B1091" s="22"/>
      <c r="C1091" s="7"/>
      <c r="D1091" s="29"/>
      <c r="E1091" s="52"/>
      <c r="F1091" s="29"/>
      <c r="G1091" s="29"/>
      <c r="H1091" s="29"/>
      <c r="I1091" s="18"/>
      <c r="J1091" s="18"/>
      <c r="K1091" s="18"/>
      <c r="L1091" s="18"/>
      <c r="M1091" s="18"/>
      <c r="N1091" s="18"/>
      <c r="O1091" s="18"/>
      <c r="P1091" s="18"/>
      <c r="Q1091" s="18"/>
      <c r="R1091" s="18"/>
      <c r="S1091" s="18"/>
      <c r="T1091" s="18"/>
      <c r="U1091" s="18"/>
      <c r="V1091" s="18"/>
      <c r="W1091" s="18"/>
      <c r="X1091" s="18"/>
      <c r="Y1091" s="18"/>
      <c r="Z1091" s="18"/>
      <c r="AA1091" s="18"/>
      <c r="AB1091" s="18"/>
      <c r="AC1091" s="18"/>
      <c r="AD1091" s="18"/>
      <c r="AE1091" s="18"/>
      <c r="AF1091" s="18"/>
      <c r="AG1091" s="18"/>
      <c r="AH1091" s="18"/>
      <c r="AI1091" s="18"/>
      <c r="AJ1091" s="18"/>
      <c r="AK1091" s="18"/>
      <c r="AL1091" s="18"/>
      <c r="AM1091" s="18"/>
      <c r="AN1091" s="18"/>
      <c r="AO1091" s="18"/>
      <c r="AP1091" s="18"/>
      <c r="AQ1091" s="18"/>
      <c r="AR1091" s="18"/>
      <c r="AS1091" s="18"/>
      <c r="AT1091" s="18"/>
      <c r="AU1091" s="18"/>
      <c r="AV1091" s="18"/>
      <c r="AW1091" s="7"/>
    </row>
    <row r="1092" spans="1:49" customFormat="1" hidden="1" x14ac:dyDescent="0.3">
      <c r="A1092" s="190"/>
      <c r="B1092" s="22"/>
      <c r="C1092" s="7"/>
      <c r="D1092" s="29"/>
      <c r="E1092" s="52"/>
      <c r="F1092" s="29"/>
      <c r="G1092" s="29"/>
      <c r="H1092" s="29"/>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c r="AF1092" s="18"/>
      <c r="AG1092" s="18"/>
      <c r="AH1092" s="18"/>
      <c r="AI1092" s="18"/>
      <c r="AJ1092" s="18"/>
      <c r="AK1092" s="18"/>
      <c r="AL1092" s="18"/>
      <c r="AM1092" s="18"/>
      <c r="AN1092" s="18"/>
      <c r="AO1092" s="18"/>
      <c r="AP1092" s="18"/>
      <c r="AQ1092" s="18"/>
      <c r="AR1092" s="18"/>
      <c r="AS1092" s="18"/>
      <c r="AT1092" s="18"/>
      <c r="AU1092" s="18"/>
      <c r="AV1092" s="18"/>
      <c r="AW1092" s="7"/>
    </row>
    <row r="1093" spans="1:49" customFormat="1" hidden="1" x14ac:dyDescent="0.3">
      <c r="A1093" s="190"/>
      <c r="B1093" s="22"/>
      <c r="C1093" s="7"/>
      <c r="D1093" s="29"/>
      <c r="E1093" s="52"/>
      <c r="F1093" s="29"/>
      <c r="G1093" s="29"/>
      <c r="H1093" s="29"/>
      <c r="I1093" s="18"/>
      <c r="J1093" s="18"/>
      <c r="K1093" s="18"/>
      <c r="L1093" s="18"/>
      <c r="M1093" s="18"/>
      <c r="N1093" s="18"/>
      <c r="O1093" s="18"/>
      <c r="P1093" s="18"/>
      <c r="Q1093" s="18"/>
      <c r="R1093" s="18"/>
      <c r="S1093" s="18"/>
      <c r="T1093" s="18"/>
      <c r="U1093" s="18"/>
      <c r="V1093" s="18"/>
      <c r="W1093" s="18"/>
      <c r="X1093" s="18"/>
      <c r="Y1093" s="18"/>
      <c r="Z1093" s="18"/>
      <c r="AA1093" s="18"/>
      <c r="AB1093" s="18"/>
      <c r="AC1093" s="18"/>
      <c r="AD1093" s="18"/>
      <c r="AE1093" s="18"/>
      <c r="AF1093" s="18"/>
      <c r="AG1093" s="18"/>
      <c r="AH1093" s="18"/>
      <c r="AI1093" s="18"/>
      <c r="AJ1093" s="18"/>
      <c r="AK1093" s="18"/>
      <c r="AL1093" s="18"/>
      <c r="AM1093" s="18"/>
      <c r="AN1093" s="18"/>
      <c r="AO1093" s="18"/>
      <c r="AP1093" s="18"/>
      <c r="AQ1093" s="18"/>
      <c r="AR1093" s="18"/>
      <c r="AS1093" s="18"/>
      <c r="AT1093" s="18"/>
      <c r="AU1093" s="18"/>
      <c r="AV1093" s="18"/>
      <c r="AW1093" s="7"/>
    </row>
    <row r="1094" spans="1:49" customFormat="1" hidden="1" x14ac:dyDescent="0.3">
      <c r="A1094" s="190"/>
      <c r="B1094" s="22"/>
      <c r="C1094" s="7"/>
      <c r="D1094" s="29"/>
      <c r="E1094" s="52"/>
      <c r="F1094" s="29"/>
      <c r="G1094" s="29"/>
      <c r="H1094" s="29"/>
      <c r="I1094" s="18"/>
      <c r="J1094" s="18"/>
      <c r="K1094" s="18"/>
      <c r="L1094" s="18"/>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c r="AH1094" s="18"/>
      <c r="AI1094" s="18"/>
      <c r="AJ1094" s="18"/>
      <c r="AK1094" s="18"/>
      <c r="AL1094" s="18"/>
      <c r="AM1094" s="18"/>
      <c r="AN1094" s="18"/>
      <c r="AO1094" s="18"/>
      <c r="AP1094" s="18"/>
      <c r="AQ1094" s="18"/>
      <c r="AR1094" s="18"/>
      <c r="AS1094" s="18"/>
      <c r="AT1094" s="18"/>
      <c r="AU1094" s="18"/>
      <c r="AV1094" s="18"/>
      <c r="AW1094" s="7"/>
    </row>
    <row r="1095" spans="1:49" customFormat="1" hidden="1" x14ac:dyDescent="0.3">
      <c r="A1095" s="190"/>
      <c r="B1095" s="22"/>
      <c r="C1095" s="7"/>
      <c r="D1095" s="29"/>
      <c r="E1095" s="52"/>
      <c r="F1095" s="29"/>
      <c r="G1095" s="29"/>
      <c r="H1095" s="29"/>
      <c r="I1095" s="18"/>
      <c r="J1095" s="18"/>
      <c r="K1095" s="18"/>
      <c r="L1095" s="18"/>
      <c r="M1095" s="18"/>
      <c r="N1095" s="18"/>
      <c r="O1095" s="18"/>
      <c r="P1095" s="18"/>
      <c r="Q1095" s="18"/>
      <c r="R1095" s="18"/>
      <c r="S1095" s="18"/>
      <c r="T1095" s="18"/>
      <c r="U1095" s="18"/>
      <c r="V1095" s="18"/>
      <c r="W1095" s="18"/>
      <c r="X1095" s="18"/>
      <c r="Y1095" s="18"/>
      <c r="Z1095" s="18"/>
      <c r="AA1095" s="18"/>
      <c r="AB1095" s="18"/>
      <c r="AC1095" s="18"/>
      <c r="AD1095" s="18"/>
      <c r="AE1095" s="18"/>
      <c r="AF1095" s="18"/>
      <c r="AG1095" s="18"/>
      <c r="AH1095" s="18"/>
      <c r="AI1095" s="18"/>
      <c r="AJ1095" s="18"/>
      <c r="AK1095" s="18"/>
      <c r="AL1095" s="18"/>
      <c r="AM1095" s="18"/>
      <c r="AN1095" s="18"/>
      <c r="AO1095" s="18"/>
      <c r="AP1095" s="18"/>
      <c r="AQ1095" s="18"/>
      <c r="AR1095" s="18"/>
      <c r="AS1095" s="18"/>
      <c r="AT1095" s="18"/>
      <c r="AU1095" s="18"/>
      <c r="AV1095" s="18"/>
      <c r="AW1095" s="7"/>
    </row>
    <row r="1096" spans="1:49" customFormat="1" hidden="1" x14ac:dyDescent="0.3">
      <c r="A1096" s="190"/>
      <c r="B1096" s="22"/>
      <c r="C1096" s="7"/>
      <c r="D1096" s="29"/>
      <c r="E1096" s="52"/>
      <c r="F1096" s="29"/>
      <c r="G1096" s="29"/>
      <c r="H1096" s="29"/>
      <c r="I1096" s="18"/>
      <c r="J1096" s="18"/>
      <c r="K1096" s="18"/>
      <c r="L1096" s="18"/>
      <c r="M1096" s="18"/>
      <c r="N1096" s="18"/>
      <c r="O1096" s="18"/>
      <c r="P1096" s="18"/>
      <c r="Q1096" s="18"/>
      <c r="R1096" s="18"/>
      <c r="S1096" s="18"/>
      <c r="T1096" s="18"/>
      <c r="U1096" s="18"/>
      <c r="V1096" s="18"/>
      <c r="W1096" s="18"/>
      <c r="X1096" s="18"/>
      <c r="Y1096" s="18"/>
      <c r="Z1096" s="18"/>
      <c r="AA1096" s="18"/>
      <c r="AB1096" s="18"/>
      <c r="AC1096" s="18"/>
      <c r="AD1096" s="18"/>
      <c r="AE1096" s="18"/>
      <c r="AF1096" s="18"/>
      <c r="AG1096" s="18"/>
      <c r="AH1096" s="18"/>
      <c r="AI1096" s="18"/>
      <c r="AJ1096" s="18"/>
      <c r="AK1096" s="18"/>
      <c r="AL1096" s="18"/>
      <c r="AM1096" s="18"/>
      <c r="AN1096" s="18"/>
      <c r="AO1096" s="18"/>
      <c r="AP1096" s="18"/>
      <c r="AQ1096" s="18"/>
      <c r="AR1096" s="18"/>
      <c r="AS1096" s="18"/>
      <c r="AT1096" s="18"/>
      <c r="AU1096" s="18"/>
      <c r="AV1096" s="18"/>
      <c r="AW1096" s="7"/>
    </row>
    <row r="1097" spans="1:49" customFormat="1" hidden="1" x14ac:dyDescent="0.3">
      <c r="A1097" s="190"/>
      <c r="B1097" s="22"/>
      <c r="C1097" s="7"/>
      <c r="D1097" s="29"/>
      <c r="E1097" s="52"/>
      <c r="F1097" s="29"/>
      <c r="G1097" s="29"/>
      <c r="H1097" s="29"/>
      <c r="I1097" s="18"/>
      <c r="J1097" s="18"/>
      <c r="K1097" s="18"/>
      <c r="L1097" s="18"/>
      <c r="M1097" s="18"/>
      <c r="N1097" s="18"/>
      <c r="O1097" s="18"/>
      <c r="P1097" s="18"/>
      <c r="Q1097" s="18"/>
      <c r="R1097" s="18"/>
      <c r="S1097" s="18"/>
      <c r="T1097" s="18"/>
      <c r="U1097" s="18"/>
      <c r="V1097" s="18"/>
      <c r="W1097" s="18"/>
      <c r="X1097" s="18"/>
      <c r="Y1097" s="18"/>
      <c r="Z1097" s="18"/>
      <c r="AA1097" s="18"/>
      <c r="AB1097" s="18"/>
      <c r="AC1097" s="18"/>
      <c r="AD1097" s="18"/>
      <c r="AE1097" s="18"/>
      <c r="AF1097" s="18"/>
      <c r="AG1097" s="18"/>
      <c r="AH1097" s="18"/>
      <c r="AI1097" s="18"/>
      <c r="AJ1097" s="18"/>
      <c r="AK1097" s="18"/>
      <c r="AL1097" s="18"/>
      <c r="AM1097" s="18"/>
      <c r="AN1097" s="18"/>
      <c r="AO1097" s="18"/>
      <c r="AP1097" s="18"/>
      <c r="AQ1097" s="18"/>
      <c r="AR1097" s="18"/>
      <c r="AS1097" s="18"/>
      <c r="AT1097" s="18"/>
      <c r="AU1097" s="18"/>
      <c r="AV1097" s="18"/>
      <c r="AW1097" s="7"/>
    </row>
    <row r="1098" spans="1:49" customFormat="1" hidden="1" x14ac:dyDescent="0.3">
      <c r="A1098" s="190"/>
      <c r="B1098" s="22"/>
      <c r="C1098" s="7"/>
      <c r="D1098" s="29"/>
      <c r="E1098" s="52"/>
      <c r="F1098" s="29"/>
      <c r="G1098" s="29"/>
      <c r="H1098" s="29"/>
      <c r="I1098" s="18"/>
      <c r="J1098" s="18"/>
      <c r="K1098" s="18"/>
      <c r="L1098" s="18"/>
      <c r="M1098" s="18"/>
      <c r="N1098" s="18"/>
      <c r="O1098" s="18"/>
      <c r="P1098" s="18"/>
      <c r="Q1098" s="18"/>
      <c r="R1098" s="18"/>
      <c r="S1098" s="18"/>
      <c r="T1098" s="18"/>
      <c r="U1098" s="18"/>
      <c r="V1098" s="18"/>
      <c r="W1098" s="18"/>
      <c r="X1098" s="18"/>
      <c r="Y1098" s="18"/>
      <c r="Z1098" s="18"/>
      <c r="AA1098" s="18"/>
      <c r="AB1098" s="18"/>
      <c r="AC1098" s="18"/>
      <c r="AD1098" s="18"/>
      <c r="AE1098" s="18"/>
      <c r="AF1098" s="18"/>
      <c r="AG1098" s="18"/>
      <c r="AH1098" s="18"/>
      <c r="AI1098" s="18"/>
      <c r="AJ1098" s="18"/>
      <c r="AK1098" s="18"/>
      <c r="AL1098" s="18"/>
      <c r="AM1098" s="18"/>
      <c r="AN1098" s="18"/>
      <c r="AO1098" s="18"/>
      <c r="AP1098" s="18"/>
      <c r="AQ1098" s="18"/>
      <c r="AR1098" s="18"/>
      <c r="AS1098" s="18"/>
      <c r="AT1098" s="18"/>
      <c r="AU1098" s="18"/>
      <c r="AV1098" s="18"/>
      <c r="AW1098" s="7"/>
    </row>
    <row r="1099" spans="1:49" customFormat="1" hidden="1" x14ac:dyDescent="0.3">
      <c r="A1099" s="190"/>
      <c r="B1099" s="22"/>
      <c r="C1099" s="7"/>
      <c r="D1099" s="29"/>
      <c r="E1099" s="52"/>
      <c r="F1099" s="29"/>
      <c r="G1099" s="29"/>
      <c r="H1099" s="29"/>
      <c r="I1099" s="18"/>
      <c r="J1099" s="18"/>
      <c r="K1099" s="18"/>
      <c r="L1099" s="18"/>
      <c r="M1099" s="18"/>
      <c r="N1099" s="18"/>
      <c r="O1099" s="18"/>
      <c r="P1099" s="18"/>
      <c r="Q1099" s="18"/>
      <c r="R1099" s="18"/>
      <c r="S1099" s="18"/>
      <c r="T1099" s="18"/>
      <c r="U1099" s="18"/>
      <c r="V1099" s="18"/>
      <c r="W1099" s="18"/>
      <c r="X1099" s="18"/>
      <c r="Y1099" s="18"/>
      <c r="Z1099" s="18"/>
      <c r="AA1099" s="18"/>
      <c r="AB1099" s="18"/>
      <c r="AC1099" s="18"/>
      <c r="AD1099" s="18"/>
      <c r="AE1099" s="18"/>
      <c r="AF1099" s="18"/>
      <c r="AG1099" s="18"/>
      <c r="AH1099" s="18"/>
      <c r="AI1099" s="18"/>
      <c r="AJ1099" s="18"/>
      <c r="AK1099" s="18"/>
      <c r="AL1099" s="18"/>
      <c r="AM1099" s="18"/>
      <c r="AN1099" s="18"/>
      <c r="AO1099" s="18"/>
      <c r="AP1099" s="18"/>
      <c r="AQ1099" s="18"/>
      <c r="AR1099" s="18"/>
      <c r="AS1099" s="18"/>
      <c r="AT1099" s="18"/>
      <c r="AU1099" s="18"/>
      <c r="AV1099" s="18"/>
      <c r="AW1099" s="7"/>
    </row>
    <row r="1100" spans="1:49" customFormat="1" hidden="1" x14ac:dyDescent="0.3">
      <c r="A1100" s="190"/>
      <c r="B1100" s="22"/>
      <c r="C1100" s="7"/>
      <c r="D1100" s="29"/>
      <c r="E1100" s="52"/>
      <c r="F1100" s="29"/>
      <c r="G1100" s="29"/>
      <c r="H1100" s="29"/>
      <c r="I1100" s="18"/>
      <c r="J1100" s="18"/>
      <c r="K1100" s="18"/>
      <c r="L1100" s="18"/>
      <c r="M1100" s="18"/>
      <c r="N1100" s="18"/>
      <c r="O1100" s="18"/>
      <c r="P1100" s="18"/>
      <c r="Q1100" s="18"/>
      <c r="R1100" s="18"/>
      <c r="S1100" s="18"/>
      <c r="T1100" s="18"/>
      <c r="U1100" s="18"/>
      <c r="V1100" s="18"/>
      <c r="W1100" s="18"/>
      <c r="X1100" s="18"/>
      <c r="Y1100" s="18"/>
      <c r="Z1100" s="18"/>
      <c r="AA1100" s="18"/>
      <c r="AB1100" s="18"/>
      <c r="AC1100" s="18"/>
      <c r="AD1100" s="18"/>
      <c r="AE1100" s="18"/>
      <c r="AF1100" s="18"/>
      <c r="AG1100" s="18"/>
      <c r="AH1100" s="18"/>
      <c r="AI1100" s="18"/>
      <c r="AJ1100" s="18"/>
      <c r="AK1100" s="18"/>
      <c r="AL1100" s="18"/>
      <c r="AM1100" s="18"/>
      <c r="AN1100" s="18"/>
      <c r="AO1100" s="18"/>
      <c r="AP1100" s="18"/>
      <c r="AQ1100" s="18"/>
      <c r="AR1100" s="18"/>
      <c r="AS1100" s="18"/>
      <c r="AT1100" s="18"/>
      <c r="AU1100" s="18"/>
      <c r="AV1100" s="18"/>
      <c r="AW1100" s="7"/>
    </row>
    <row r="1101" spans="1:49" customFormat="1" hidden="1" x14ac:dyDescent="0.3">
      <c r="A1101" s="190"/>
      <c r="B1101" s="22"/>
      <c r="C1101" s="7"/>
      <c r="D1101" s="29"/>
      <c r="E1101" s="52"/>
      <c r="F1101" s="29"/>
      <c r="G1101" s="29"/>
      <c r="H1101" s="29"/>
      <c r="I1101" s="18"/>
      <c r="J1101" s="18"/>
      <c r="K1101" s="18"/>
      <c r="L1101" s="18"/>
      <c r="M1101" s="18"/>
      <c r="N1101" s="18"/>
      <c r="O1101" s="18"/>
      <c r="P1101" s="18"/>
      <c r="Q1101" s="18"/>
      <c r="R1101" s="18"/>
      <c r="S1101" s="18"/>
      <c r="T1101" s="18"/>
      <c r="U1101" s="18"/>
      <c r="V1101" s="18"/>
      <c r="W1101" s="18"/>
      <c r="X1101" s="18"/>
      <c r="Y1101" s="18"/>
      <c r="Z1101" s="18"/>
      <c r="AA1101" s="18"/>
      <c r="AB1101" s="18"/>
      <c r="AC1101" s="18"/>
      <c r="AD1101" s="18"/>
      <c r="AE1101" s="18"/>
      <c r="AF1101" s="18"/>
      <c r="AG1101" s="18"/>
      <c r="AH1101" s="18"/>
      <c r="AI1101" s="18"/>
      <c r="AJ1101" s="18"/>
      <c r="AK1101" s="18"/>
      <c r="AL1101" s="18"/>
      <c r="AM1101" s="18"/>
      <c r="AN1101" s="18"/>
      <c r="AO1101" s="18"/>
      <c r="AP1101" s="18"/>
      <c r="AQ1101" s="18"/>
      <c r="AR1101" s="18"/>
      <c r="AS1101" s="18"/>
      <c r="AT1101" s="18"/>
      <c r="AU1101" s="18"/>
      <c r="AV1101" s="18"/>
      <c r="AW1101" s="7"/>
    </row>
    <row r="1102" spans="1:49" customFormat="1" hidden="1" x14ac:dyDescent="0.3">
      <c r="A1102" s="190"/>
      <c r="B1102" s="22"/>
      <c r="C1102" s="7"/>
      <c r="D1102" s="29"/>
      <c r="E1102" s="52"/>
      <c r="F1102" s="29"/>
      <c r="G1102" s="29"/>
      <c r="H1102" s="29"/>
      <c r="I1102" s="18"/>
      <c r="J1102" s="18"/>
      <c r="K1102" s="18"/>
      <c r="L1102" s="18"/>
      <c r="M1102" s="18"/>
      <c r="N1102" s="18"/>
      <c r="O1102" s="18"/>
      <c r="P1102" s="18"/>
      <c r="Q1102" s="18"/>
      <c r="R1102" s="18"/>
      <c r="S1102" s="18"/>
      <c r="T1102" s="18"/>
      <c r="U1102" s="18"/>
      <c r="V1102" s="18"/>
      <c r="W1102" s="18"/>
      <c r="X1102" s="18"/>
      <c r="Y1102" s="18"/>
      <c r="Z1102" s="18"/>
      <c r="AA1102" s="18"/>
      <c r="AB1102" s="18"/>
      <c r="AC1102" s="18"/>
      <c r="AD1102" s="18"/>
      <c r="AE1102" s="18"/>
      <c r="AF1102" s="18"/>
      <c r="AG1102" s="18"/>
      <c r="AH1102" s="18"/>
      <c r="AI1102" s="18"/>
      <c r="AJ1102" s="18"/>
      <c r="AK1102" s="18"/>
      <c r="AL1102" s="18"/>
      <c r="AM1102" s="18"/>
      <c r="AN1102" s="18"/>
      <c r="AO1102" s="18"/>
      <c r="AP1102" s="18"/>
      <c r="AQ1102" s="18"/>
      <c r="AR1102" s="18"/>
      <c r="AS1102" s="18"/>
      <c r="AT1102" s="18"/>
      <c r="AU1102" s="18"/>
      <c r="AV1102" s="18"/>
      <c r="AW1102" s="7"/>
    </row>
    <row r="1103" spans="1:49" customFormat="1" hidden="1" x14ac:dyDescent="0.3">
      <c r="A1103" s="190"/>
      <c r="B1103" s="22"/>
      <c r="C1103" s="7"/>
      <c r="D1103" s="29"/>
      <c r="E1103" s="52"/>
      <c r="F1103" s="29"/>
      <c r="G1103" s="29"/>
      <c r="H1103" s="29"/>
      <c r="I1103" s="18"/>
      <c r="J1103" s="18"/>
      <c r="K1103" s="18"/>
      <c r="L1103" s="18"/>
      <c r="M1103" s="18"/>
      <c r="N1103" s="18"/>
      <c r="O1103" s="18"/>
      <c r="P1103" s="18"/>
      <c r="Q1103" s="18"/>
      <c r="R1103" s="18"/>
      <c r="S1103" s="18"/>
      <c r="T1103" s="18"/>
      <c r="U1103" s="18"/>
      <c r="V1103" s="18"/>
      <c r="W1103" s="18"/>
      <c r="X1103" s="18"/>
      <c r="Y1103" s="18"/>
      <c r="Z1103" s="18"/>
      <c r="AA1103" s="18"/>
      <c r="AB1103" s="18"/>
      <c r="AC1103" s="18"/>
      <c r="AD1103" s="18"/>
      <c r="AE1103" s="18"/>
      <c r="AF1103" s="18"/>
      <c r="AG1103" s="18"/>
      <c r="AH1103" s="18"/>
      <c r="AI1103" s="18"/>
      <c r="AJ1103" s="18"/>
      <c r="AK1103" s="18"/>
      <c r="AL1103" s="18"/>
      <c r="AM1103" s="18"/>
      <c r="AN1103" s="18"/>
      <c r="AO1103" s="18"/>
      <c r="AP1103" s="18"/>
      <c r="AQ1103" s="18"/>
      <c r="AR1103" s="18"/>
      <c r="AS1103" s="18"/>
      <c r="AT1103" s="18"/>
      <c r="AU1103" s="18"/>
      <c r="AV1103" s="18"/>
      <c r="AW1103" s="7"/>
    </row>
    <row r="1104" spans="1:49" customFormat="1" hidden="1" x14ac:dyDescent="0.3">
      <c r="A1104" s="190"/>
      <c r="B1104" s="22"/>
      <c r="C1104" s="7"/>
      <c r="D1104" s="29"/>
      <c r="E1104" s="52"/>
      <c r="F1104" s="29"/>
      <c r="G1104" s="29"/>
      <c r="H1104" s="29"/>
      <c r="I1104" s="18"/>
      <c r="J1104" s="18"/>
      <c r="K1104" s="18"/>
      <c r="L1104" s="18"/>
      <c r="M1104" s="18"/>
      <c r="N1104" s="18"/>
      <c r="O1104" s="18"/>
      <c r="P1104" s="18"/>
      <c r="Q1104" s="18"/>
      <c r="R1104" s="18"/>
      <c r="S1104" s="18"/>
      <c r="T1104" s="18"/>
      <c r="U1104" s="18"/>
      <c r="V1104" s="18"/>
      <c r="W1104" s="18"/>
      <c r="X1104" s="18"/>
      <c r="Y1104" s="18"/>
      <c r="Z1104" s="18"/>
      <c r="AA1104" s="18"/>
      <c r="AB1104" s="18"/>
      <c r="AC1104" s="18"/>
      <c r="AD1104" s="18"/>
      <c r="AE1104" s="18"/>
      <c r="AF1104" s="18"/>
      <c r="AG1104" s="18"/>
      <c r="AH1104" s="18"/>
      <c r="AI1104" s="18"/>
      <c r="AJ1104" s="18"/>
      <c r="AK1104" s="18"/>
      <c r="AL1104" s="18"/>
      <c r="AM1104" s="18"/>
      <c r="AN1104" s="18"/>
      <c r="AO1104" s="18"/>
      <c r="AP1104" s="18"/>
      <c r="AQ1104" s="18"/>
      <c r="AR1104" s="18"/>
      <c r="AS1104" s="18"/>
      <c r="AT1104" s="18"/>
      <c r="AU1104" s="18"/>
      <c r="AV1104" s="18"/>
      <c r="AW1104" s="7"/>
    </row>
    <row r="1105" spans="1:49" customFormat="1" hidden="1" x14ac:dyDescent="0.3">
      <c r="A1105" s="190"/>
      <c r="B1105" s="22"/>
      <c r="C1105" s="7"/>
      <c r="D1105" s="29"/>
      <c r="E1105" s="52"/>
      <c r="F1105" s="29"/>
      <c r="G1105" s="29"/>
      <c r="H1105" s="29"/>
      <c r="I1105" s="18"/>
      <c r="J1105" s="18"/>
      <c r="K1105" s="18"/>
      <c r="L1105" s="18"/>
      <c r="M1105" s="18"/>
      <c r="N1105" s="18"/>
      <c r="O1105" s="18"/>
      <c r="P1105" s="18"/>
      <c r="Q1105" s="18"/>
      <c r="R1105" s="18"/>
      <c r="S1105" s="18"/>
      <c r="T1105" s="18"/>
      <c r="U1105" s="18"/>
      <c r="V1105" s="18"/>
      <c r="W1105" s="18"/>
      <c r="X1105" s="18"/>
      <c r="Y1105" s="18"/>
      <c r="Z1105" s="18"/>
      <c r="AA1105" s="18"/>
      <c r="AB1105" s="18"/>
      <c r="AC1105" s="18"/>
      <c r="AD1105" s="18"/>
      <c r="AE1105" s="18"/>
      <c r="AF1105" s="18"/>
      <c r="AG1105" s="18"/>
      <c r="AH1105" s="18"/>
      <c r="AI1105" s="18"/>
      <c r="AJ1105" s="18"/>
      <c r="AK1105" s="18"/>
      <c r="AL1105" s="18"/>
      <c r="AM1105" s="18"/>
      <c r="AN1105" s="18"/>
      <c r="AO1105" s="18"/>
      <c r="AP1105" s="18"/>
      <c r="AQ1105" s="18"/>
      <c r="AR1105" s="18"/>
      <c r="AS1105" s="18"/>
      <c r="AT1105" s="18"/>
      <c r="AU1105" s="18"/>
      <c r="AV1105" s="18"/>
      <c r="AW1105" s="7"/>
    </row>
    <row r="1106" spans="1:49" customFormat="1" hidden="1" x14ac:dyDescent="0.3">
      <c r="A1106" s="190"/>
      <c r="B1106" s="22"/>
      <c r="C1106" s="7"/>
      <c r="D1106" s="29"/>
      <c r="E1106" s="52"/>
      <c r="F1106" s="29"/>
      <c r="G1106" s="29"/>
      <c r="H1106" s="29"/>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c r="AF1106" s="18"/>
      <c r="AG1106" s="18"/>
      <c r="AH1106" s="18"/>
      <c r="AI1106" s="18"/>
      <c r="AJ1106" s="18"/>
      <c r="AK1106" s="18"/>
      <c r="AL1106" s="18"/>
      <c r="AM1106" s="18"/>
      <c r="AN1106" s="18"/>
      <c r="AO1106" s="18"/>
      <c r="AP1106" s="18"/>
      <c r="AQ1106" s="18"/>
      <c r="AR1106" s="18"/>
      <c r="AS1106" s="18"/>
      <c r="AT1106" s="18"/>
      <c r="AU1106" s="18"/>
      <c r="AV1106" s="18"/>
      <c r="AW1106" s="7"/>
    </row>
    <row r="1107" spans="1:49" customFormat="1" hidden="1" x14ac:dyDescent="0.3">
      <c r="A1107" s="190"/>
      <c r="B1107" s="22"/>
      <c r="C1107" s="7"/>
      <c r="D1107" s="29"/>
      <c r="E1107" s="52"/>
      <c r="F1107" s="29"/>
      <c r="G1107" s="29"/>
      <c r="H1107" s="29"/>
      <c r="I1107" s="18"/>
      <c r="J1107" s="18"/>
      <c r="K1107" s="18"/>
      <c r="L1107" s="18"/>
      <c r="M1107" s="18"/>
      <c r="N1107" s="18"/>
      <c r="O1107" s="18"/>
      <c r="P1107" s="18"/>
      <c r="Q1107" s="18"/>
      <c r="R1107" s="18"/>
      <c r="S1107" s="18"/>
      <c r="T1107" s="18"/>
      <c r="U1107" s="18"/>
      <c r="V1107" s="18"/>
      <c r="W1107" s="18"/>
      <c r="X1107" s="18"/>
      <c r="Y1107" s="18"/>
      <c r="Z1107" s="18"/>
      <c r="AA1107" s="18"/>
      <c r="AB1107" s="18"/>
      <c r="AC1107" s="18"/>
      <c r="AD1107" s="18"/>
      <c r="AE1107" s="18"/>
      <c r="AF1107" s="18"/>
      <c r="AG1107" s="18"/>
      <c r="AH1107" s="18"/>
      <c r="AI1107" s="18"/>
      <c r="AJ1107" s="18"/>
      <c r="AK1107" s="18"/>
      <c r="AL1107" s="18"/>
      <c r="AM1107" s="18"/>
      <c r="AN1107" s="18"/>
      <c r="AO1107" s="18"/>
      <c r="AP1107" s="18"/>
      <c r="AQ1107" s="18"/>
      <c r="AR1107" s="18"/>
      <c r="AS1107" s="18"/>
      <c r="AT1107" s="18"/>
      <c r="AU1107" s="18"/>
      <c r="AV1107" s="18"/>
      <c r="AW1107" s="7"/>
    </row>
    <row r="1108" spans="1:49" customFormat="1" hidden="1" x14ac:dyDescent="0.3">
      <c r="A1108" s="190"/>
      <c r="B1108" s="22"/>
      <c r="C1108" s="7"/>
      <c r="D1108" s="29"/>
      <c r="E1108" s="52"/>
      <c r="F1108" s="29"/>
      <c r="G1108" s="29"/>
      <c r="H1108" s="29"/>
      <c r="I1108" s="18"/>
      <c r="J1108" s="18"/>
      <c r="K1108" s="18"/>
      <c r="L1108" s="18"/>
      <c r="M1108" s="18"/>
      <c r="N1108" s="18"/>
      <c r="O1108" s="18"/>
      <c r="P1108" s="18"/>
      <c r="Q1108" s="18"/>
      <c r="R1108" s="18"/>
      <c r="S1108" s="18"/>
      <c r="T1108" s="18"/>
      <c r="U1108" s="18"/>
      <c r="V1108" s="18"/>
      <c r="W1108" s="18"/>
      <c r="X1108" s="18"/>
      <c r="Y1108" s="18"/>
      <c r="Z1108" s="18"/>
      <c r="AA1108" s="18"/>
      <c r="AB1108" s="18"/>
      <c r="AC1108" s="18"/>
      <c r="AD1108" s="18"/>
      <c r="AE1108" s="18"/>
      <c r="AF1108" s="18"/>
      <c r="AG1108" s="18"/>
      <c r="AH1108" s="18"/>
      <c r="AI1108" s="18"/>
      <c r="AJ1108" s="18"/>
      <c r="AK1108" s="18"/>
      <c r="AL1108" s="18"/>
      <c r="AM1108" s="18"/>
      <c r="AN1108" s="18"/>
      <c r="AO1108" s="18"/>
      <c r="AP1108" s="18"/>
      <c r="AQ1108" s="18"/>
      <c r="AR1108" s="18"/>
      <c r="AS1108" s="18"/>
      <c r="AT1108" s="18"/>
      <c r="AU1108" s="18"/>
      <c r="AV1108" s="18"/>
      <c r="AW1108" s="7"/>
    </row>
    <row r="1109" spans="1:49" customFormat="1" hidden="1" x14ac:dyDescent="0.3">
      <c r="A1109" s="190"/>
      <c r="B1109" s="22"/>
      <c r="C1109" s="7"/>
      <c r="D1109" s="29"/>
      <c r="E1109" s="52"/>
      <c r="F1109" s="29"/>
      <c r="G1109" s="29"/>
      <c r="H1109" s="29"/>
      <c r="I1109" s="18"/>
      <c r="J1109" s="18"/>
      <c r="K1109" s="18"/>
      <c r="L1109" s="18"/>
      <c r="M1109" s="18"/>
      <c r="N1109" s="18"/>
      <c r="O1109" s="18"/>
      <c r="P1109" s="18"/>
      <c r="Q1109" s="18"/>
      <c r="R1109" s="18"/>
      <c r="S1109" s="18"/>
      <c r="T1109" s="18"/>
      <c r="U1109" s="18"/>
      <c r="V1109" s="18"/>
      <c r="W1109" s="18"/>
      <c r="X1109" s="18"/>
      <c r="Y1109" s="18"/>
      <c r="Z1109" s="18"/>
      <c r="AA1109" s="18"/>
      <c r="AB1109" s="18"/>
      <c r="AC1109" s="18"/>
      <c r="AD1109" s="18"/>
      <c r="AE1109" s="18"/>
      <c r="AF1109" s="18"/>
      <c r="AG1109" s="18"/>
      <c r="AH1109" s="18"/>
      <c r="AI1109" s="18"/>
      <c r="AJ1109" s="18"/>
      <c r="AK1109" s="18"/>
      <c r="AL1109" s="18"/>
      <c r="AM1109" s="18"/>
      <c r="AN1109" s="18"/>
      <c r="AO1109" s="18"/>
      <c r="AP1109" s="18"/>
      <c r="AQ1109" s="18"/>
      <c r="AR1109" s="18"/>
      <c r="AS1109" s="18"/>
      <c r="AT1109" s="18"/>
      <c r="AU1109" s="18"/>
      <c r="AV1109" s="18"/>
      <c r="AW1109" s="7"/>
    </row>
    <row r="1110" spans="1:49" customFormat="1" hidden="1" x14ac:dyDescent="0.3">
      <c r="A1110" s="190"/>
      <c r="B1110" s="22"/>
      <c r="C1110" s="7"/>
      <c r="D1110" s="29"/>
      <c r="E1110" s="52"/>
      <c r="F1110" s="29"/>
      <c r="G1110" s="29"/>
      <c r="H1110" s="29"/>
      <c r="I1110" s="18"/>
      <c r="J1110" s="18"/>
      <c r="K1110" s="18"/>
      <c r="L1110" s="18"/>
      <c r="M1110" s="18"/>
      <c r="N1110" s="18"/>
      <c r="O1110" s="18"/>
      <c r="P1110" s="18"/>
      <c r="Q1110" s="18"/>
      <c r="R1110" s="18"/>
      <c r="S1110" s="18"/>
      <c r="T1110" s="18"/>
      <c r="U1110" s="18"/>
      <c r="V1110" s="18"/>
      <c r="W1110" s="18"/>
      <c r="X1110" s="18"/>
      <c r="Y1110" s="18"/>
      <c r="Z1110" s="18"/>
      <c r="AA1110" s="18"/>
      <c r="AB1110" s="18"/>
      <c r="AC1110" s="18"/>
      <c r="AD1110" s="18"/>
      <c r="AE1110" s="18"/>
      <c r="AF1110" s="18"/>
      <c r="AG1110" s="18"/>
      <c r="AH1110" s="18"/>
      <c r="AI1110" s="18"/>
      <c r="AJ1110" s="18"/>
      <c r="AK1110" s="18"/>
      <c r="AL1110" s="18"/>
      <c r="AM1110" s="18"/>
      <c r="AN1110" s="18"/>
      <c r="AO1110" s="18"/>
      <c r="AP1110" s="18"/>
      <c r="AQ1110" s="18"/>
      <c r="AR1110" s="18"/>
      <c r="AS1110" s="18"/>
      <c r="AT1110" s="18"/>
      <c r="AU1110" s="18"/>
      <c r="AV1110" s="18"/>
      <c r="AW1110" s="7"/>
    </row>
    <row r="1111" spans="1:49" customFormat="1" hidden="1" x14ac:dyDescent="0.3">
      <c r="A1111" s="190"/>
      <c r="B1111" s="22"/>
      <c r="C1111" s="7"/>
      <c r="D1111" s="29"/>
      <c r="E1111" s="52"/>
      <c r="F1111" s="29"/>
      <c r="G1111" s="29"/>
      <c r="H1111" s="29"/>
      <c r="I1111" s="18"/>
      <c r="J1111" s="18"/>
      <c r="K1111" s="18"/>
      <c r="L1111" s="18"/>
      <c r="M1111" s="18"/>
      <c r="N1111" s="18"/>
      <c r="O1111" s="18"/>
      <c r="P1111" s="18"/>
      <c r="Q1111" s="18"/>
      <c r="R1111" s="18"/>
      <c r="S1111" s="18"/>
      <c r="T1111" s="18"/>
      <c r="U1111" s="18"/>
      <c r="V1111" s="18"/>
      <c r="W1111" s="18"/>
      <c r="X1111" s="18"/>
      <c r="Y1111" s="18"/>
      <c r="Z1111" s="18"/>
      <c r="AA1111" s="18"/>
      <c r="AB1111" s="18"/>
      <c r="AC1111" s="18"/>
      <c r="AD1111" s="18"/>
      <c r="AE1111" s="18"/>
      <c r="AF1111" s="18"/>
      <c r="AG1111" s="18"/>
      <c r="AH1111" s="18"/>
      <c r="AI1111" s="18"/>
      <c r="AJ1111" s="18"/>
      <c r="AK1111" s="18"/>
      <c r="AL1111" s="18"/>
      <c r="AM1111" s="18"/>
      <c r="AN1111" s="18"/>
      <c r="AO1111" s="18"/>
      <c r="AP1111" s="18"/>
      <c r="AQ1111" s="18"/>
      <c r="AR1111" s="18"/>
      <c r="AS1111" s="18"/>
      <c r="AT1111" s="18"/>
      <c r="AU1111" s="18"/>
      <c r="AV1111" s="18"/>
      <c r="AW1111" s="7"/>
    </row>
    <row r="1112" spans="1:49" customFormat="1" hidden="1" x14ac:dyDescent="0.3">
      <c r="A1112" s="190"/>
      <c r="B1112" s="22"/>
      <c r="C1112" s="7"/>
      <c r="D1112" s="29"/>
      <c r="E1112" s="52"/>
      <c r="F1112" s="29"/>
      <c r="G1112" s="29"/>
      <c r="H1112" s="29"/>
      <c r="I1112" s="18"/>
      <c r="J1112" s="18"/>
      <c r="K1112" s="18"/>
      <c r="L1112" s="18"/>
      <c r="M1112" s="18"/>
      <c r="N1112" s="18"/>
      <c r="O1112" s="18"/>
      <c r="P1112" s="18"/>
      <c r="Q1112" s="18"/>
      <c r="R1112" s="18"/>
      <c r="S1112" s="18"/>
      <c r="T1112" s="18"/>
      <c r="U1112" s="18"/>
      <c r="V1112" s="18"/>
      <c r="W1112" s="18"/>
      <c r="X1112" s="18"/>
      <c r="Y1112" s="18"/>
      <c r="Z1112" s="18"/>
      <c r="AA1112" s="18"/>
      <c r="AB1112" s="18"/>
      <c r="AC1112" s="18"/>
      <c r="AD1112" s="18"/>
      <c r="AE1112" s="18"/>
      <c r="AF1112" s="18"/>
      <c r="AG1112" s="18"/>
      <c r="AH1112" s="18"/>
      <c r="AI1112" s="18"/>
      <c r="AJ1112" s="18"/>
      <c r="AK1112" s="18"/>
      <c r="AL1112" s="18"/>
      <c r="AM1112" s="18"/>
      <c r="AN1112" s="18"/>
      <c r="AO1112" s="18"/>
      <c r="AP1112" s="18"/>
      <c r="AQ1112" s="18"/>
      <c r="AR1112" s="18"/>
      <c r="AS1112" s="18"/>
      <c r="AT1112" s="18"/>
      <c r="AU1112" s="18"/>
      <c r="AV1112" s="18"/>
      <c r="AW1112" s="7"/>
    </row>
    <row r="1113" spans="1:49" customFormat="1" hidden="1" x14ac:dyDescent="0.3">
      <c r="A1113" s="190"/>
      <c r="B1113" s="22"/>
      <c r="C1113" s="7"/>
      <c r="D1113" s="29"/>
      <c r="E1113" s="52"/>
      <c r="F1113" s="29"/>
      <c r="G1113" s="29"/>
      <c r="H1113" s="29"/>
      <c r="I1113" s="18"/>
      <c r="J1113" s="18"/>
      <c r="K1113" s="18"/>
      <c r="L1113" s="18"/>
      <c r="M1113" s="18"/>
      <c r="N1113" s="18"/>
      <c r="O1113" s="18"/>
      <c r="P1113" s="18"/>
      <c r="Q1113" s="18"/>
      <c r="R1113" s="18"/>
      <c r="S1113" s="18"/>
      <c r="T1113" s="18"/>
      <c r="U1113" s="18"/>
      <c r="V1113" s="18"/>
      <c r="W1113" s="18"/>
      <c r="X1113" s="18"/>
      <c r="Y1113" s="18"/>
      <c r="Z1113" s="18"/>
      <c r="AA1113" s="18"/>
      <c r="AB1113" s="18"/>
      <c r="AC1113" s="18"/>
      <c r="AD1113" s="18"/>
      <c r="AE1113" s="18"/>
      <c r="AF1113" s="18"/>
      <c r="AG1113" s="18"/>
      <c r="AH1113" s="18"/>
      <c r="AI1113" s="18"/>
      <c r="AJ1113" s="18"/>
      <c r="AK1113" s="18"/>
      <c r="AL1113" s="18"/>
      <c r="AM1113" s="18"/>
      <c r="AN1113" s="18"/>
      <c r="AO1113" s="18"/>
      <c r="AP1113" s="18"/>
      <c r="AQ1113" s="18"/>
      <c r="AR1113" s="18"/>
      <c r="AS1113" s="18"/>
      <c r="AT1113" s="18"/>
      <c r="AU1113" s="18"/>
      <c r="AV1113" s="18"/>
      <c r="AW1113" s="7"/>
    </row>
    <row r="1114" spans="1:49" customFormat="1" hidden="1" x14ac:dyDescent="0.3">
      <c r="A1114" s="190"/>
      <c r="B1114" s="22"/>
      <c r="C1114" s="7"/>
      <c r="D1114" s="29"/>
      <c r="E1114" s="52"/>
      <c r="F1114" s="29"/>
      <c r="G1114" s="29"/>
      <c r="H1114" s="29"/>
      <c r="I1114" s="18"/>
      <c r="J1114" s="18"/>
      <c r="K1114" s="18"/>
      <c r="L1114" s="18"/>
      <c r="M1114" s="18"/>
      <c r="N1114" s="18"/>
      <c r="O1114" s="18"/>
      <c r="P1114" s="18"/>
      <c r="Q1114" s="18"/>
      <c r="R1114" s="18"/>
      <c r="S1114" s="18"/>
      <c r="T1114" s="18"/>
      <c r="U1114" s="18"/>
      <c r="V1114" s="18"/>
      <c r="W1114" s="18"/>
      <c r="X1114" s="18"/>
      <c r="Y1114" s="18"/>
      <c r="Z1114" s="18"/>
      <c r="AA1114" s="18"/>
      <c r="AB1114" s="18"/>
      <c r="AC1114" s="18"/>
      <c r="AD1114" s="18"/>
      <c r="AE1114" s="18"/>
      <c r="AF1114" s="18"/>
      <c r="AG1114" s="18"/>
      <c r="AH1114" s="18"/>
      <c r="AI1114" s="18"/>
      <c r="AJ1114" s="18"/>
      <c r="AK1114" s="18"/>
      <c r="AL1114" s="18"/>
      <c r="AM1114" s="18"/>
      <c r="AN1114" s="18"/>
      <c r="AO1114" s="18"/>
      <c r="AP1114" s="18"/>
      <c r="AQ1114" s="18"/>
      <c r="AR1114" s="18"/>
      <c r="AS1114" s="18"/>
      <c r="AT1114" s="18"/>
      <c r="AU1114" s="18"/>
      <c r="AV1114" s="18"/>
      <c r="AW1114" s="7"/>
    </row>
    <row r="1115" spans="1:49" customFormat="1" hidden="1" x14ac:dyDescent="0.3">
      <c r="A1115" s="190"/>
      <c r="B1115" s="22"/>
      <c r="C1115" s="7"/>
      <c r="D1115" s="29"/>
      <c r="E1115" s="52"/>
      <c r="F1115" s="29"/>
      <c r="G1115" s="29"/>
      <c r="H1115" s="29"/>
      <c r="I1115" s="18"/>
      <c r="J1115" s="18"/>
      <c r="K1115" s="18"/>
      <c r="L1115" s="18"/>
      <c r="M1115" s="18"/>
      <c r="N1115" s="18"/>
      <c r="O1115" s="18"/>
      <c r="P1115" s="18"/>
      <c r="Q1115" s="18"/>
      <c r="R1115" s="18"/>
      <c r="S1115" s="18"/>
      <c r="T1115" s="18"/>
      <c r="U1115" s="18"/>
      <c r="V1115" s="18"/>
      <c r="W1115" s="18"/>
      <c r="X1115" s="18"/>
      <c r="Y1115" s="18"/>
      <c r="Z1115" s="18"/>
      <c r="AA1115" s="18"/>
      <c r="AB1115" s="18"/>
      <c r="AC1115" s="18"/>
      <c r="AD1115" s="18"/>
      <c r="AE1115" s="18"/>
      <c r="AF1115" s="18"/>
      <c r="AG1115" s="18"/>
      <c r="AH1115" s="18"/>
      <c r="AI1115" s="18"/>
      <c r="AJ1115" s="18"/>
      <c r="AK1115" s="18"/>
      <c r="AL1115" s="18"/>
      <c r="AM1115" s="18"/>
      <c r="AN1115" s="18"/>
      <c r="AO1115" s="18"/>
      <c r="AP1115" s="18"/>
      <c r="AQ1115" s="18"/>
      <c r="AR1115" s="18"/>
      <c r="AS1115" s="18"/>
      <c r="AT1115" s="18"/>
      <c r="AU1115" s="18"/>
      <c r="AV1115" s="18"/>
      <c r="AW1115" s="7"/>
    </row>
    <row r="1116" spans="1:49" customFormat="1" hidden="1" x14ac:dyDescent="0.3">
      <c r="A1116" s="190"/>
      <c r="B1116" s="22"/>
      <c r="C1116" s="7"/>
      <c r="D1116" s="29"/>
      <c r="E1116" s="52"/>
      <c r="F1116" s="29"/>
      <c r="G1116" s="29"/>
      <c r="H1116" s="29"/>
      <c r="I1116" s="18"/>
      <c r="J1116" s="18"/>
      <c r="K1116" s="18"/>
      <c r="L1116" s="18"/>
      <c r="M1116" s="18"/>
      <c r="N1116" s="18"/>
      <c r="O1116" s="18"/>
      <c r="P1116" s="18"/>
      <c r="Q1116" s="18"/>
      <c r="R1116" s="18"/>
      <c r="S1116" s="18"/>
      <c r="T1116" s="18"/>
      <c r="U1116" s="18"/>
      <c r="V1116" s="18"/>
      <c r="W1116" s="18"/>
      <c r="X1116" s="18"/>
      <c r="Y1116" s="18"/>
      <c r="Z1116" s="18"/>
      <c r="AA1116" s="18"/>
      <c r="AB1116" s="18"/>
      <c r="AC1116" s="18"/>
      <c r="AD1116" s="18"/>
      <c r="AE1116" s="18"/>
      <c r="AF1116" s="18"/>
      <c r="AG1116" s="18"/>
      <c r="AH1116" s="18"/>
      <c r="AI1116" s="18"/>
      <c r="AJ1116" s="18"/>
      <c r="AK1116" s="18"/>
      <c r="AL1116" s="18"/>
      <c r="AM1116" s="18"/>
      <c r="AN1116" s="18"/>
      <c r="AO1116" s="18"/>
      <c r="AP1116" s="18"/>
      <c r="AQ1116" s="18"/>
      <c r="AR1116" s="18"/>
      <c r="AS1116" s="18"/>
      <c r="AT1116" s="18"/>
      <c r="AU1116" s="18"/>
      <c r="AV1116" s="18"/>
      <c r="AW1116" s="7"/>
    </row>
    <row r="1117" spans="1:49" customFormat="1" hidden="1" x14ac:dyDescent="0.3">
      <c r="A1117" s="190"/>
      <c r="B1117" s="22"/>
      <c r="C1117" s="7"/>
      <c r="D1117" s="29"/>
      <c r="E1117" s="52"/>
      <c r="F1117" s="29"/>
      <c r="G1117" s="29"/>
      <c r="H1117" s="29"/>
      <c r="I1117" s="18"/>
      <c r="J1117" s="18"/>
      <c r="K1117" s="18"/>
      <c r="L1117" s="18"/>
      <c r="M1117" s="18"/>
      <c r="N1117" s="18"/>
      <c r="O1117" s="18"/>
      <c r="P1117" s="18"/>
      <c r="Q1117" s="18"/>
      <c r="R1117" s="18"/>
      <c r="S1117" s="18"/>
      <c r="T1117" s="18"/>
      <c r="U1117" s="18"/>
      <c r="V1117" s="18"/>
      <c r="W1117" s="18"/>
      <c r="X1117" s="18"/>
      <c r="Y1117" s="18"/>
      <c r="Z1117" s="18"/>
      <c r="AA1117" s="18"/>
      <c r="AB1117" s="18"/>
      <c r="AC1117" s="18"/>
      <c r="AD1117" s="18"/>
      <c r="AE1117" s="18"/>
      <c r="AF1117" s="18"/>
      <c r="AG1117" s="18"/>
      <c r="AH1117" s="18"/>
      <c r="AI1117" s="18"/>
      <c r="AJ1117" s="18"/>
      <c r="AK1117" s="18"/>
      <c r="AL1117" s="18"/>
      <c r="AM1117" s="18"/>
      <c r="AN1117" s="18"/>
      <c r="AO1117" s="18"/>
      <c r="AP1117" s="18"/>
      <c r="AQ1117" s="18"/>
      <c r="AR1117" s="18"/>
      <c r="AS1117" s="18"/>
      <c r="AT1117" s="18"/>
      <c r="AU1117" s="18"/>
      <c r="AV1117" s="18"/>
      <c r="AW1117" s="7"/>
    </row>
    <row r="1118" spans="1:49" customFormat="1" hidden="1" x14ac:dyDescent="0.3">
      <c r="A1118" s="190"/>
      <c r="B1118" s="22"/>
      <c r="C1118" s="7"/>
      <c r="D1118" s="29"/>
      <c r="E1118" s="52"/>
      <c r="F1118" s="29"/>
      <c r="G1118" s="29"/>
      <c r="H1118" s="29"/>
      <c r="I1118" s="18"/>
      <c r="J1118" s="18"/>
      <c r="K1118" s="18"/>
      <c r="L1118" s="18"/>
      <c r="M1118" s="18"/>
      <c r="N1118" s="18"/>
      <c r="O1118" s="18"/>
      <c r="P1118" s="18"/>
      <c r="Q1118" s="18"/>
      <c r="R1118" s="18"/>
      <c r="S1118" s="18"/>
      <c r="T1118" s="18"/>
      <c r="U1118" s="18"/>
      <c r="V1118" s="18"/>
      <c r="W1118" s="18"/>
      <c r="X1118" s="18"/>
      <c r="Y1118" s="18"/>
      <c r="Z1118" s="18"/>
      <c r="AA1118" s="18"/>
      <c r="AB1118" s="18"/>
      <c r="AC1118" s="18"/>
      <c r="AD1118" s="18"/>
      <c r="AE1118" s="18"/>
      <c r="AF1118" s="18"/>
      <c r="AG1118" s="18"/>
      <c r="AH1118" s="18"/>
      <c r="AI1118" s="18"/>
      <c r="AJ1118" s="18"/>
      <c r="AK1118" s="18"/>
      <c r="AL1118" s="18"/>
      <c r="AM1118" s="18"/>
      <c r="AN1118" s="18"/>
      <c r="AO1118" s="18"/>
      <c r="AP1118" s="18"/>
      <c r="AQ1118" s="18"/>
      <c r="AR1118" s="18"/>
      <c r="AS1118" s="18"/>
      <c r="AT1118" s="18"/>
      <c r="AU1118" s="18"/>
      <c r="AV1118" s="18"/>
      <c r="AW1118" s="7"/>
    </row>
    <row r="1119" spans="1:49" customFormat="1" hidden="1" x14ac:dyDescent="0.3">
      <c r="A1119" s="190"/>
      <c r="B1119" s="22"/>
      <c r="C1119" s="7"/>
      <c r="D1119" s="29"/>
      <c r="E1119" s="52"/>
      <c r="F1119" s="29"/>
      <c r="G1119" s="29"/>
      <c r="H1119" s="29"/>
      <c r="I1119" s="18"/>
      <c r="J1119" s="18"/>
      <c r="K1119" s="18"/>
      <c r="L1119" s="18"/>
      <c r="M1119" s="18"/>
      <c r="N1119" s="18"/>
      <c r="O1119" s="18"/>
      <c r="P1119" s="18"/>
      <c r="Q1119" s="18"/>
      <c r="R1119" s="18"/>
      <c r="S1119" s="18"/>
      <c r="T1119" s="18"/>
      <c r="U1119" s="18"/>
      <c r="V1119" s="18"/>
      <c r="W1119" s="18"/>
      <c r="X1119" s="18"/>
      <c r="Y1119" s="18"/>
      <c r="Z1119" s="18"/>
      <c r="AA1119" s="18"/>
      <c r="AB1119" s="18"/>
      <c r="AC1119" s="18"/>
      <c r="AD1119" s="18"/>
      <c r="AE1119" s="18"/>
      <c r="AF1119" s="18"/>
      <c r="AG1119" s="18"/>
      <c r="AH1119" s="18"/>
      <c r="AI1119" s="18"/>
      <c r="AJ1119" s="18"/>
      <c r="AK1119" s="18"/>
      <c r="AL1119" s="18"/>
      <c r="AM1119" s="18"/>
      <c r="AN1119" s="18"/>
      <c r="AO1119" s="18"/>
      <c r="AP1119" s="18"/>
      <c r="AQ1119" s="18"/>
      <c r="AR1119" s="18"/>
      <c r="AS1119" s="18"/>
      <c r="AT1119" s="18"/>
      <c r="AU1119" s="18"/>
      <c r="AV1119" s="18"/>
      <c r="AW1119" s="7"/>
    </row>
    <row r="1120" spans="1:49" customFormat="1" hidden="1" x14ac:dyDescent="0.3">
      <c r="A1120" s="190"/>
      <c r="B1120" s="22"/>
      <c r="C1120" s="7"/>
      <c r="D1120" s="29"/>
      <c r="E1120" s="52"/>
      <c r="F1120" s="29"/>
      <c r="G1120" s="29"/>
      <c r="H1120" s="29"/>
      <c r="I1120" s="18"/>
      <c r="J1120" s="18"/>
      <c r="K1120" s="18"/>
      <c r="L1120" s="18"/>
      <c r="M1120" s="18"/>
      <c r="N1120" s="18"/>
      <c r="O1120" s="18"/>
      <c r="P1120" s="18"/>
      <c r="Q1120" s="18"/>
      <c r="R1120" s="18"/>
      <c r="S1120" s="18"/>
      <c r="T1120" s="18"/>
      <c r="U1120" s="18"/>
      <c r="V1120" s="18"/>
      <c r="W1120" s="18"/>
      <c r="X1120" s="18"/>
      <c r="Y1120" s="18"/>
      <c r="Z1120" s="18"/>
      <c r="AA1120" s="18"/>
      <c r="AB1120" s="18"/>
      <c r="AC1120" s="18"/>
      <c r="AD1120" s="18"/>
      <c r="AE1120" s="18"/>
      <c r="AF1120" s="18"/>
      <c r="AG1120" s="18"/>
      <c r="AH1120" s="18"/>
      <c r="AI1120" s="18"/>
      <c r="AJ1120" s="18"/>
      <c r="AK1120" s="18"/>
      <c r="AL1120" s="18"/>
      <c r="AM1120" s="18"/>
      <c r="AN1120" s="18"/>
      <c r="AO1120" s="18"/>
      <c r="AP1120" s="18"/>
      <c r="AQ1120" s="18"/>
      <c r="AR1120" s="18"/>
      <c r="AS1120" s="18"/>
      <c r="AT1120" s="18"/>
      <c r="AU1120" s="18"/>
      <c r="AV1120" s="18"/>
      <c r="AW1120" s="7"/>
    </row>
    <row r="1121" spans="1:49" customFormat="1" hidden="1" x14ac:dyDescent="0.3">
      <c r="A1121" s="190"/>
      <c r="B1121" s="22"/>
      <c r="C1121" s="7"/>
      <c r="D1121" s="29"/>
      <c r="E1121" s="52"/>
      <c r="F1121" s="29"/>
      <c r="G1121" s="29"/>
      <c r="H1121" s="29"/>
      <c r="I1121" s="18"/>
      <c r="J1121" s="18"/>
      <c r="K1121" s="18"/>
      <c r="L1121" s="18"/>
      <c r="M1121" s="18"/>
      <c r="N1121" s="18"/>
      <c r="O1121" s="18"/>
      <c r="P1121" s="18"/>
      <c r="Q1121" s="18"/>
      <c r="R1121" s="18"/>
      <c r="S1121" s="18"/>
      <c r="T1121" s="18"/>
      <c r="U1121" s="18"/>
      <c r="V1121" s="18"/>
      <c r="W1121" s="18"/>
      <c r="X1121" s="18"/>
      <c r="Y1121" s="18"/>
      <c r="Z1121" s="18"/>
      <c r="AA1121" s="18"/>
      <c r="AB1121" s="18"/>
      <c r="AC1121" s="18"/>
      <c r="AD1121" s="18"/>
      <c r="AE1121" s="18"/>
      <c r="AF1121" s="18"/>
      <c r="AG1121" s="18"/>
      <c r="AH1121" s="18"/>
      <c r="AI1121" s="18"/>
      <c r="AJ1121" s="18"/>
      <c r="AK1121" s="18"/>
      <c r="AL1121" s="18"/>
      <c r="AM1121" s="18"/>
      <c r="AN1121" s="18"/>
      <c r="AO1121" s="18"/>
      <c r="AP1121" s="18"/>
      <c r="AQ1121" s="18"/>
      <c r="AR1121" s="18"/>
      <c r="AS1121" s="18"/>
      <c r="AT1121" s="18"/>
      <c r="AU1121" s="18"/>
      <c r="AV1121" s="18"/>
      <c r="AW1121" s="7"/>
    </row>
    <row r="1122" spans="1:49" customFormat="1" hidden="1" x14ac:dyDescent="0.3">
      <c r="A1122" s="190"/>
      <c r="B1122" s="22"/>
      <c r="C1122" s="7"/>
      <c r="D1122" s="29"/>
      <c r="E1122" s="52"/>
      <c r="F1122" s="29"/>
      <c r="G1122" s="29"/>
      <c r="H1122" s="29"/>
      <c r="I1122" s="18"/>
      <c r="J1122" s="18"/>
      <c r="K1122" s="18"/>
      <c r="L1122" s="18"/>
      <c r="M1122" s="18"/>
      <c r="N1122" s="18"/>
      <c r="O1122" s="18"/>
      <c r="P1122" s="18"/>
      <c r="Q1122" s="18"/>
      <c r="R1122" s="18"/>
      <c r="S1122" s="18"/>
      <c r="T1122" s="18"/>
      <c r="U1122" s="18"/>
      <c r="V1122" s="18"/>
      <c r="W1122" s="18"/>
      <c r="X1122" s="18"/>
      <c r="Y1122" s="18"/>
      <c r="Z1122" s="18"/>
      <c r="AA1122" s="18"/>
      <c r="AB1122" s="18"/>
      <c r="AC1122" s="18"/>
      <c r="AD1122" s="18"/>
      <c r="AE1122" s="18"/>
      <c r="AF1122" s="18"/>
      <c r="AG1122" s="18"/>
      <c r="AH1122" s="18"/>
      <c r="AI1122" s="18"/>
      <c r="AJ1122" s="18"/>
      <c r="AK1122" s="18"/>
      <c r="AL1122" s="18"/>
      <c r="AM1122" s="18"/>
      <c r="AN1122" s="18"/>
      <c r="AO1122" s="18"/>
      <c r="AP1122" s="18"/>
      <c r="AQ1122" s="18"/>
      <c r="AR1122" s="18"/>
      <c r="AS1122" s="18"/>
      <c r="AT1122" s="18"/>
      <c r="AU1122" s="18"/>
      <c r="AV1122" s="18"/>
      <c r="AW1122" s="7"/>
    </row>
    <row r="1123" spans="1:49" customFormat="1" hidden="1" x14ac:dyDescent="0.3">
      <c r="A1123" s="190"/>
      <c r="B1123" s="22"/>
      <c r="C1123" s="7"/>
      <c r="D1123" s="29"/>
      <c r="E1123" s="52"/>
      <c r="F1123" s="29"/>
      <c r="G1123" s="29"/>
      <c r="H1123" s="29"/>
      <c r="I1123" s="18"/>
      <c r="J1123" s="18"/>
      <c r="K1123" s="18"/>
      <c r="L1123" s="18"/>
      <c r="M1123" s="18"/>
      <c r="N1123" s="18"/>
      <c r="O1123" s="18"/>
      <c r="P1123" s="18"/>
      <c r="Q1123" s="18"/>
      <c r="R1123" s="18"/>
      <c r="S1123" s="18"/>
      <c r="T1123" s="18"/>
      <c r="U1123" s="18"/>
      <c r="V1123" s="18"/>
      <c r="W1123" s="18"/>
      <c r="X1123" s="18"/>
      <c r="Y1123" s="18"/>
      <c r="Z1123" s="18"/>
      <c r="AA1123" s="18"/>
      <c r="AB1123" s="18"/>
      <c r="AC1123" s="18"/>
      <c r="AD1123" s="18"/>
      <c r="AE1123" s="18"/>
      <c r="AF1123" s="18"/>
      <c r="AG1123" s="18"/>
      <c r="AH1123" s="18"/>
      <c r="AI1123" s="18"/>
      <c r="AJ1123" s="18"/>
      <c r="AK1123" s="18"/>
      <c r="AL1123" s="18"/>
      <c r="AM1123" s="18"/>
      <c r="AN1123" s="18"/>
      <c r="AO1123" s="18"/>
      <c r="AP1123" s="18"/>
      <c r="AQ1123" s="18"/>
      <c r="AR1123" s="18"/>
      <c r="AS1123" s="18"/>
      <c r="AT1123" s="18"/>
      <c r="AU1123" s="18"/>
      <c r="AV1123" s="18"/>
      <c r="AW1123" s="7"/>
    </row>
    <row r="1124" spans="1:49" customFormat="1" hidden="1" x14ac:dyDescent="0.3">
      <c r="A1124" s="190"/>
      <c r="B1124" s="22"/>
      <c r="C1124" s="7"/>
      <c r="D1124" s="29"/>
      <c r="E1124" s="52"/>
      <c r="F1124" s="29"/>
      <c r="G1124" s="29"/>
      <c r="H1124" s="29"/>
      <c r="I1124" s="18"/>
      <c r="J1124" s="18"/>
      <c r="K1124" s="18"/>
      <c r="L1124" s="18"/>
      <c r="M1124" s="18"/>
      <c r="N1124" s="18"/>
      <c r="O1124" s="18"/>
      <c r="P1124" s="18"/>
      <c r="Q1124" s="18"/>
      <c r="R1124" s="18"/>
      <c r="S1124" s="18"/>
      <c r="T1124" s="18"/>
      <c r="U1124" s="18"/>
      <c r="V1124" s="18"/>
      <c r="W1124" s="18"/>
      <c r="X1124" s="18"/>
      <c r="Y1124" s="18"/>
      <c r="Z1124" s="18"/>
      <c r="AA1124" s="18"/>
      <c r="AB1124" s="18"/>
      <c r="AC1124" s="18"/>
      <c r="AD1124" s="18"/>
      <c r="AE1124" s="18"/>
      <c r="AF1124" s="18"/>
      <c r="AG1124" s="18"/>
      <c r="AH1124" s="18"/>
      <c r="AI1124" s="18"/>
      <c r="AJ1124" s="18"/>
      <c r="AK1124" s="18"/>
      <c r="AL1124" s="18"/>
      <c r="AM1124" s="18"/>
      <c r="AN1124" s="18"/>
      <c r="AO1124" s="18"/>
      <c r="AP1124" s="18"/>
      <c r="AQ1124" s="18"/>
      <c r="AR1124" s="18"/>
      <c r="AS1124" s="18"/>
      <c r="AT1124" s="18"/>
      <c r="AU1124" s="18"/>
      <c r="AV1124" s="18"/>
      <c r="AW1124" s="7"/>
    </row>
    <row r="1125" spans="1:49" customFormat="1" hidden="1" x14ac:dyDescent="0.3">
      <c r="A1125" s="190"/>
      <c r="B1125" s="22"/>
      <c r="C1125" s="7"/>
      <c r="D1125" s="29"/>
      <c r="E1125" s="52"/>
      <c r="F1125" s="29"/>
      <c r="G1125" s="29"/>
      <c r="H1125" s="29"/>
      <c r="I1125" s="18"/>
      <c r="J1125" s="18"/>
      <c r="K1125" s="18"/>
      <c r="L1125" s="18"/>
      <c r="M1125" s="18"/>
      <c r="N1125" s="18"/>
      <c r="O1125" s="18"/>
      <c r="P1125" s="18"/>
      <c r="Q1125" s="18"/>
      <c r="R1125" s="18"/>
      <c r="S1125" s="18"/>
      <c r="T1125" s="18"/>
      <c r="U1125" s="18"/>
      <c r="V1125" s="18"/>
      <c r="W1125" s="18"/>
      <c r="X1125" s="18"/>
      <c r="Y1125" s="18"/>
      <c r="Z1125" s="18"/>
      <c r="AA1125" s="18"/>
      <c r="AB1125" s="18"/>
      <c r="AC1125" s="18"/>
      <c r="AD1125" s="18"/>
      <c r="AE1125" s="18"/>
      <c r="AF1125" s="18"/>
      <c r="AG1125" s="18"/>
      <c r="AH1125" s="18"/>
      <c r="AI1125" s="18"/>
      <c r="AJ1125" s="18"/>
      <c r="AK1125" s="18"/>
      <c r="AL1125" s="18"/>
      <c r="AM1125" s="18"/>
      <c r="AN1125" s="18"/>
      <c r="AO1125" s="18"/>
      <c r="AP1125" s="18"/>
      <c r="AQ1125" s="18"/>
      <c r="AR1125" s="18"/>
      <c r="AS1125" s="18"/>
      <c r="AT1125" s="18"/>
      <c r="AU1125" s="18"/>
      <c r="AV1125" s="18"/>
      <c r="AW1125" s="7"/>
    </row>
    <row r="1126" spans="1:49" customFormat="1" hidden="1" x14ac:dyDescent="0.3">
      <c r="A1126" s="190"/>
      <c r="B1126" s="22"/>
      <c r="C1126" s="7"/>
      <c r="D1126" s="29"/>
      <c r="E1126" s="52"/>
      <c r="F1126" s="29"/>
      <c r="G1126" s="29"/>
      <c r="H1126" s="29"/>
      <c r="I1126" s="18"/>
      <c r="J1126" s="18"/>
      <c r="K1126" s="18"/>
      <c r="L1126" s="18"/>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c r="AH1126" s="18"/>
      <c r="AI1126" s="18"/>
      <c r="AJ1126" s="18"/>
      <c r="AK1126" s="18"/>
      <c r="AL1126" s="18"/>
      <c r="AM1126" s="18"/>
      <c r="AN1126" s="18"/>
      <c r="AO1126" s="18"/>
      <c r="AP1126" s="18"/>
      <c r="AQ1126" s="18"/>
      <c r="AR1126" s="18"/>
      <c r="AS1126" s="18"/>
      <c r="AT1126" s="18"/>
      <c r="AU1126" s="18"/>
      <c r="AV1126" s="18"/>
      <c r="AW1126" s="7"/>
    </row>
    <row r="1127" spans="1:49" customFormat="1" hidden="1" x14ac:dyDescent="0.3">
      <c r="A1127" s="190"/>
      <c r="B1127" s="22"/>
      <c r="C1127" s="7"/>
      <c r="D1127" s="29"/>
      <c r="E1127" s="52"/>
      <c r="F1127" s="29"/>
      <c r="G1127" s="29"/>
      <c r="H1127" s="29"/>
      <c r="I1127" s="18"/>
      <c r="J1127" s="18"/>
      <c r="K1127" s="18"/>
      <c r="L1127" s="18"/>
      <c r="M1127" s="18"/>
      <c r="N1127" s="18"/>
      <c r="O1127" s="18"/>
      <c r="P1127" s="18"/>
      <c r="Q1127" s="18"/>
      <c r="R1127" s="18"/>
      <c r="S1127" s="18"/>
      <c r="T1127" s="18"/>
      <c r="U1127" s="18"/>
      <c r="V1127" s="18"/>
      <c r="W1127" s="18"/>
      <c r="X1127" s="18"/>
      <c r="Y1127" s="18"/>
      <c r="Z1127" s="18"/>
      <c r="AA1127" s="18"/>
      <c r="AB1127" s="18"/>
      <c r="AC1127" s="18"/>
      <c r="AD1127" s="18"/>
      <c r="AE1127" s="18"/>
      <c r="AF1127" s="18"/>
      <c r="AG1127" s="18"/>
      <c r="AH1127" s="18"/>
      <c r="AI1127" s="18"/>
      <c r="AJ1127" s="18"/>
      <c r="AK1127" s="18"/>
      <c r="AL1127" s="18"/>
      <c r="AM1127" s="18"/>
      <c r="AN1127" s="18"/>
      <c r="AO1127" s="18"/>
      <c r="AP1127" s="18"/>
      <c r="AQ1127" s="18"/>
      <c r="AR1127" s="18"/>
      <c r="AS1127" s="18"/>
      <c r="AT1127" s="18"/>
      <c r="AU1127" s="18"/>
      <c r="AV1127" s="18"/>
      <c r="AW1127" s="7"/>
    </row>
    <row r="1128" spans="1:49" customFormat="1" hidden="1" x14ac:dyDescent="0.3">
      <c r="A1128" s="190"/>
      <c r="B1128" s="22"/>
      <c r="C1128" s="7"/>
      <c r="D1128" s="29"/>
      <c r="E1128" s="52"/>
      <c r="F1128" s="29"/>
      <c r="G1128" s="29"/>
      <c r="H1128" s="29"/>
      <c r="I1128" s="18"/>
      <c r="J1128" s="18"/>
      <c r="K1128" s="18"/>
      <c r="L1128" s="18"/>
      <c r="M1128" s="18"/>
      <c r="N1128" s="18"/>
      <c r="O1128" s="18"/>
      <c r="P1128" s="18"/>
      <c r="Q1128" s="18"/>
      <c r="R1128" s="18"/>
      <c r="S1128" s="18"/>
      <c r="T1128" s="18"/>
      <c r="U1128" s="18"/>
      <c r="V1128" s="18"/>
      <c r="W1128" s="18"/>
      <c r="X1128" s="18"/>
      <c r="Y1128" s="18"/>
      <c r="Z1128" s="18"/>
      <c r="AA1128" s="18"/>
      <c r="AB1128" s="18"/>
      <c r="AC1128" s="18"/>
      <c r="AD1128" s="18"/>
      <c r="AE1128" s="18"/>
      <c r="AF1128" s="18"/>
      <c r="AG1128" s="18"/>
      <c r="AH1128" s="18"/>
      <c r="AI1128" s="18"/>
      <c r="AJ1128" s="18"/>
      <c r="AK1128" s="18"/>
      <c r="AL1128" s="18"/>
      <c r="AM1128" s="18"/>
      <c r="AN1128" s="18"/>
      <c r="AO1128" s="18"/>
      <c r="AP1128" s="18"/>
      <c r="AQ1128" s="18"/>
      <c r="AR1128" s="18"/>
      <c r="AS1128" s="18"/>
      <c r="AT1128" s="18"/>
      <c r="AU1128" s="18"/>
      <c r="AV1128" s="18"/>
      <c r="AW1128" s="7"/>
    </row>
    <row r="1129" spans="1:49" customFormat="1" hidden="1" x14ac:dyDescent="0.3">
      <c r="A1129" s="190"/>
      <c r="B1129" s="22"/>
      <c r="C1129" s="7"/>
      <c r="D1129" s="29"/>
      <c r="E1129" s="52"/>
      <c r="F1129" s="29"/>
      <c r="G1129" s="29"/>
      <c r="H1129" s="29"/>
      <c r="I1129" s="18"/>
      <c r="J1129" s="18"/>
      <c r="K1129" s="18"/>
      <c r="L1129" s="18"/>
      <c r="M1129" s="18"/>
      <c r="N1129" s="18"/>
      <c r="O1129" s="18"/>
      <c r="P1129" s="18"/>
      <c r="Q1129" s="18"/>
      <c r="R1129" s="18"/>
      <c r="S1129" s="18"/>
      <c r="T1129" s="18"/>
      <c r="U1129" s="18"/>
      <c r="V1129" s="18"/>
      <c r="W1129" s="18"/>
      <c r="X1129" s="18"/>
      <c r="Y1129" s="18"/>
      <c r="Z1129" s="18"/>
      <c r="AA1129" s="18"/>
      <c r="AB1129" s="18"/>
      <c r="AC1129" s="18"/>
      <c r="AD1129" s="18"/>
      <c r="AE1129" s="18"/>
      <c r="AF1129" s="18"/>
      <c r="AG1129" s="18"/>
      <c r="AH1129" s="18"/>
      <c r="AI1129" s="18"/>
      <c r="AJ1129" s="18"/>
      <c r="AK1129" s="18"/>
      <c r="AL1129" s="18"/>
      <c r="AM1129" s="18"/>
      <c r="AN1129" s="18"/>
      <c r="AO1129" s="18"/>
      <c r="AP1129" s="18"/>
      <c r="AQ1129" s="18"/>
      <c r="AR1129" s="18"/>
      <c r="AS1129" s="18"/>
      <c r="AT1129" s="18"/>
      <c r="AU1129" s="18"/>
      <c r="AV1129" s="18"/>
      <c r="AW1129" s="7"/>
    </row>
    <row r="1130" spans="1:49" customFormat="1" hidden="1" x14ac:dyDescent="0.3">
      <c r="A1130" s="190"/>
      <c r="B1130" s="22"/>
      <c r="C1130" s="7"/>
      <c r="D1130" s="29"/>
      <c r="E1130" s="52"/>
      <c r="F1130" s="29"/>
      <c r="G1130" s="29"/>
      <c r="H1130" s="29"/>
      <c r="I1130" s="18"/>
      <c r="J1130" s="18"/>
      <c r="K1130" s="18"/>
      <c r="L1130" s="18"/>
      <c r="M1130" s="18"/>
      <c r="N1130" s="18"/>
      <c r="O1130" s="18"/>
      <c r="P1130" s="18"/>
      <c r="Q1130" s="18"/>
      <c r="R1130" s="18"/>
      <c r="S1130" s="18"/>
      <c r="T1130" s="18"/>
      <c r="U1130" s="18"/>
      <c r="V1130" s="18"/>
      <c r="W1130" s="18"/>
      <c r="X1130" s="18"/>
      <c r="Y1130" s="18"/>
      <c r="Z1130" s="18"/>
      <c r="AA1130" s="18"/>
      <c r="AB1130" s="18"/>
      <c r="AC1130" s="18"/>
      <c r="AD1130" s="18"/>
      <c r="AE1130" s="18"/>
      <c r="AF1130" s="18"/>
      <c r="AG1130" s="18"/>
      <c r="AH1130" s="18"/>
      <c r="AI1130" s="18"/>
      <c r="AJ1130" s="18"/>
      <c r="AK1130" s="18"/>
      <c r="AL1130" s="18"/>
      <c r="AM1130" s="18"/>
      <c r="AN1130" s="18"/>
      <c r="AO1130" s="18"/>
      <c r="AP1130" s="18"/>
      <c r="AQ1130" s="18"/>
      <c r="AR1130" s="18"/>
      <c r="AS1130" s="18"/>
      <c r="AT1130" s="18"/>
      <c r="AU1130" s="18"/>
      <c r="AV1130" s="18"/>
      <c r="AW1130" s="7"/>
    </row>
    <row r="1131" spans="1:49" customFormat="1" hidden="1" x14ac:dyDescent="0.3">
      <c r="A1131" s="190"/>
      <c r="B1131" s="22"/>
      <c r="C1131" s="7"/>
      <c r="D1131" s="29"/>
      <c r="E1131" s="52"/>
      <c r="F1131" s="29"/>
      <c r="G1131" s="29"/>
      <c r="H1131" s="29"/>
      <c r="I1131" s="18"/>
      <c r="J1131" s="18"/>
      <c r="K1131" s="18"/>
      <c r="L1131" s="18"/>
      <c r="M1131" s="18"/>
      <c r="N1131" s="18"/>
      <c r="O1131" s="18"/>
      <c r="P1131" s="18"/>
      <c r="Q1131" s="18"/>
      <c r="R1131" s="18"/>
      <c r="S1131" s="18"/>
      <c r="T1131" s="18"/>
      <c r="U1131" s="18"/>
      <c r="V1131" s="18"/>
      <c r="W1131" s="18"/>
      <c r="X1131" s="18"/>
      <c r="Y1131" s="18"/>
      <c r="Z1131" s="18"/>
      <c r="AA1131" s="18"/>
      <c r="AB1131" s="18"/>
      <c r="AC1131" s="18"/>
      <c r="AD1131" s="18"/>
      <c r="AE1131" s="18"/>
      <c r="AF1131" s="18"/>
      <c r="AG1131" s="18"/>
      <c r="AH1131" s="18"/>
      <c r="AI1131" s="18"/>
      <c r="AJ1131" s="18"/>
      <c r="AK1131" s="18"/>
      <c r="AL1131" s="18"/>
      <c r="AM1131" s="18"/>
      <c r="AN1131" s="18"/>
      <c r="AO1131" s="18"/>
      <c r="AP1131" s="18"/>
      <c r="AQ1131" s="18"/>
      <c r="AR1131" s="18"/>
      <c r="AS1131" s="18"/>
      <c r="AT1131" s="18"/>
      <c r="AU1131" s="18"/>
      <c r="AV1131" s="18"/>
      <c r="AW1131" s="7"/>
    </row>
    <row r="1132" spans="1:49" customFormat="1" hidden="1" x14ac:dyDescent="0.3">
      <c r="A1132" s="190"/>
      <c r="B1132" s="22"/>
      <c r="C1132" s="7"/>
      <c r="D1132" s="29"/>
      <c r="E1132" s="52"/>
      <c r="F1132" s="29"/>
      <c r="G1132" s="29"/>
      <c r="H1132" s="29"/>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c r="AF1132" s="18"/>
      <c r="AG1132" s="18"/>
      <c r="AH1132" s="18"/>
      <c r="AI1132" s="18"/>
      <c r="AJ1132" s="18"/>
      <c r="AK1132" s="18"/>
      <c r="AL1132" s="18"/>
      <c r="AM1132" s="18"/>
      <c r="AN1132" s="18"/>
      <c r="AO1132" s="18"/>
      <c r="AP1132" s="18"/>
      <c r="AQ1132" s="18"/>
      <c r="AR1132" s="18"/>
      <c r="AS1132" s="18"/>
      <c r="AT1132" s="18"/>
      <c r="AU1132" s="18"/>
      <c r="AV1132" s="18"/>
      <c r="AW1132" s="7"/>
    </row>
    <row r="1133" spans="1:49" customFormat="1" hidden="1" x14ac:dyDescent="0.3">
      <c r="A1133" s="190"/>
      <c r="B1133" s="22"/>
      <c r="C1133" s="7"/>
      <c r="D1133" s="29"/>
      <c r="E1133" s="52"/>
      <c r="F1133" s="29"/>
      <c r="G1133" s="29"/>
      <c r="H1133" s="29"/>
      <c r="I1133" s="18"/>
      <c r="J1133" s="18"/>
      <c r="K1133" s="18"/>
      <c r="L1133" s="18"/>
      <c r="M1133" s="18"/>
      <c r="N1133" s="18"/>
      <c r="O1133" s="18"/>
      <c r="P1133" s="18"/>
      <c r="Q1133" s="18"/>
      <c r="R1133" s="18"/>
      <c r="S1133" s="18"/>
      <c r="T1133" s="18"/>
      <c r="U1133" s="18"/>
      <c r="V1133" s="18"/>
      <c r="W1133" s="18"/>
      <c r="X1133" s="18"/>
      <c r="Y1133" s="18"/>
      <c r="Z1133" s="18"/>
      <c r="AA1133" s="18"/>
      <c r="AB1133" s="18"/>
      <c r="AC1133" s="18"/>
      <c r="AD1133" s="18"/>
      <c r="AE1133" s="18"/>
      <c r="AF1133" s="18"/>
      <c r="AG1133" s="18"/>
      <c r="AH1133" s="18"/>
      <c r="AI1133" s="18"/>
      <c r="AJ1133" s="18"/>
      <c r="AK1133" s="18"/>
      <c r="AL1133" s="18"/>
      <c r="AM1133" s="18"/>
      <c r="AN1133" s="18"/>
      <c r="AO1133" s="18"/>
      <c r="AP1133" s="18"/>
      <c r="AQ1133" s="18"/>
      <c r="AR1133" s="18"/>
      <c r="AS1133" s="18"/>
      <c r="AT1133" s="18"/>
      <c r="AU1133" s="18"/>
      <c r="AV1133" s="18"/>
      <c r="AW1133" s="7"/>
    </row>
    <row r="1134" spans="1:49" customFormat="1" hidden="1" x14ac:dyDescent="0.3">
      <c r="A1134" s="190"/>
      <c r="B1134" s="22"/>
      <c r="C1134" s="7"/>
      <c r="D1134" s="29"/>
      <c r="E1134" s="52"/>
      <c r="F1134" s="29"/>
      <c r="G1134" s="29"/>
      <c r="H1134" s="29"/>
      <c r="I1134" s="18"/>
      <c r="J1134" s="18"/>
      <c r="K1134" s="18"/>
      <c r="L1134" s="18"/>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c r="AH1134" s="18"/>
      <c r="AI1134" s="18"/>
      <c r="AJ1134" s="18"/>
      <c r="AK1134" s="18"/>
      <c r="AL1134" s="18"/>
      <c r="AM1134" s="18"/>
      <c r="AN1134" s="18"/>
      <c r="AO1134" s="18"/>
      <c r="AP1134" s="18"/>
      <c r="AQ1134" s="18"/>
      <c r="AR1134" s="18"/>
      <c r="AS1134" s="18"/>
      <c r="AT1134" s="18"/>
      <c r="AU1134" s="18"/>
      <c r="AV1134" s="18"/>
      <c r="AW1134" s="7"/>
    </row>
    <row r="1135" spans="1:49" customFormat="1" hidden="1" x14ac:dyDescent="0.3">
      <c r="A1135" s="190"/>
      <c r="B1135" s="22"/>
      <c r="C1135" s="7"/>
      <c r="D1135" s="29"/>
      <c r="E1135" s="52"/>
      <c r="F1135" s="29"/>
      <c r="G1135" s="29"/>
      <c r="H1135" s="29"/>
      <c r="I1135" s="18"/>
      <c r="J1135" s="18"/>
      <c r="K1135" s="18"/>
      <c r="L1135" s="18"/>
      <c r="M1135" s="18"/>
      <c r="N1135" s="18"/>
      <c r="O1135" s="18"/>
      <c r="P1135" s="18"/>
      <c r="Q1135" s="18"/>
      <c r="R1135" s="18"/>
      <c r="S1135" s="18"/>
      <c r="T1135" s="18"/>
      <c r="U1135" s="18"/>
      <c r="V1135" s="18"/>
      <c r="W1135" s="18"/>
      <c r="X1135" s="18"/>
      <c r="Y1135" s="18"/>
      <c r="Z1135" s="18"/>
      <c r="AA1135" s="18"/>
      <c r="AB1135" s="18"/>
      <c r="AC1135" s="18"/>
      <c r="AD1135" s="18"/>
      <c r="AE1135" s="18"/>
      <c r="AF1135" s="18"/>
      <c r="AG1135" s="18"/>
      <c r="AH1135" s="18"/>
      <c r="AI1135" s="18"/>
      <c r="AJ1135" s="18"/>
      <c r="AK1135" s="18"/>
      <c r="AL1135" s="18"/>
      <c r="AM1135" s="18"/>
      <c r="AN1135" s="18"/>
      <c r="AO1135" s="18"/>
      <c r="AP1135" s="18"/>
      <c r="AQ1135" s="18"/>
      <c r="AR1135" s="18"/>
      <c r="AS1135" s="18"/>
      <c r="AT1135" s="18"/>
      <c r="AU1135" s="18"/>
      <c r="AV1135" s="18"/>
      <c r="AW1135" s="7"/>
    </row>
    <row r="1136" spans="1:49" customFormat="1" hidden="1" x14ac:dyDescent="0.3">
      <c r="A1136" s="190"/>
      <c r="B1136" s="22"/>
      <c r="C1136" s="7"/>
      <c r="D1136" s="29"/>
      <c r="E1136" s="52"/>
      <c r="F1136" s="29"/>
      <c r="G1136" s="29"/>
      <c r="H1136" s="29"/>
      <c r="I1136" s="18"/>
      <c r="J1136" s="18"/>
      <c r="K1136" s="18"/>
      <c r="L1136" s="18"/>
      <c r="M1136" s="18"/>
      <c r="N1136" s="18"/>
      <c r="O1136" s="18"/>
      <c r="P1136" s="18"/>
      <c r="Q1136" s="18"/>
      <c r="R1136" s="18"/>
      <c r="S1136" s="18"/>
      <c r="T1136" s="18"/>
      <c r="U1136" s="18"/>
      <c r="V1136" s="18"/>
      <c r="W1136" s="18"/>
      <c r="X1136" s="18"/>
      <c r="Y1136" s="18"/>
      <c r="Z1136" s="18"/>
      <c r="AA1136" s="18"/>
      <c r="AB1136" s="18"/>
      <c r="AC1136" s="18"/>
      <c r="AD1136" s="18"/>
      <c r="AE1136" s="18"/>
      <c r="AF1136" s="18"/>
      <c r="AG1136" s="18"/>
      <c r="AH1136" s="18"/>
      <c r="AI1136" s="18"/>
      <c r="AJ1136" s="18"/>
      <c r="AK1136" s="18"/>
      <c r="AL1136" s="18"/>
      <c r="AM1136" s="18"/>
      <c r="AN1136" s="18"/>
      <c r="AO1136" s="18"/>
      <c r="AP1136" s="18"/>
      <c r="AQ1136" s="18"/>
      <c r="AR1136" s="18"/>
      <c r="AS1136" s="18"/>
      <c r="AT1136" s="18"/>
      <c r="AU1136" s="18"/>
      <c r="AV1136" s="18"/>
      <c r="AW1136" s="7"/>
    </row>
    <row r="1137" spans="1:49" customFormat="1" hidden="1" x14ac:dyDescent="0.3">
      <c r="A1137" s="190"/>
      <c r="B1137" s="22"/>
      <c r="C1137" s="7"/>
      <c r="D1137" s="29"/>
      <c r="E1137" s="52"/>
      <c r="F1137" s="29"/>
      <c r="G1137" s="29"/>
      <c r="H1137" s="29"/>
      <c r="I1137" s="18"/>
      <c r="J1137" s="18"/>
      <c r="K1137" s="18"/>
      <c r="L1137" s="18"/>
      <c r="M1137" s="18"/>
      <c r="N1137" s="18"/>
      <c r="O1137" s="18"/>
      <c r="P1137" s="18"/>
      <c r="Q1137" s="18"/>
      <c r="R1137" s="18"/>
      <c r="S1137" s="18"/>
      <c r="T1137" s="18"/>
      <c r="U1137" s="18"/>
      <c r="V1137" s="18"/>
      <c r="W1137" s="18"/>
      <c r="X1137" s="18"/>
      <c r="Y1137" s="18"/>
      <c r="Z1137" s="18"/>
      <c r="AA1137" s="18"/>
      <c r="AB1137" s="18"/>
      <c r="AC1137" s="18"/>
      <c r="AD1137" s="18"/>
      <c r="AE1137" s="18"/>
      <c r="AF1137" s="18"/>
      <c r="AG1137" s="18"/>
      <c r="AH1137" s="18"/>
      <c r="AI1137" s="18"/>
      <c r="AJ1137" s="18"/>
      <c r="AK1137" s="18"/>
      <c r="AL1137" s="18"/>
      <c r="AM1137" s="18"/>
      <c r="AN1137" s="18"/>
      <c r="AO1137" s="18"/>
      <c r="AP1137" s="18"/>
      <c r="AQ1137" s="18"/>
      <c r="AR1137" s="18"/>
      <c r="AS1137" s="18"/>
      <c r="AT1137" s="18"/>
      <c r="AU1137" s="18"/>
      <c r="AV1137" s="18"/>
      <c r="AW1137" s="7"/>
    </row>
    <row r="1138" spans="1:49" customFormat="1" hidden="1" x14ac:dyDescent="0.3">
      <c r="A1138" s="190"/>
      <c r="B1138" s="22"/>
      <c r="C1138" s="7"/>
      <c r="D1138" s="29"/>
      <c r="E1138" s="52"/>
      <c r="F1138" s="29"/>
      <c r="G1138" s="29"/>
      <c r="H1138" s="29"/>
      <c r="I1138" s="18"/>
      <c r="J1138" s="18"/>
      <c r="K1138" s="18"/>
      <c r="L1138" s="18"/>
      <c r="M1138" s="18"/>
      <c r="N1138" s="18"/>
      <c r="O1138" s="18"/>
      <c r="P1138" s="18"/>
      <c r="Q1138" s="18"/>
      <c r="R1138" s="18"/>
      <c r="S1138" s="18"/>
      <c r="T1138" s="18"/>
      <c r="U1138" s="18"/>
      <c r="V1138" s="18"/>
      <c r="W1138" s="18"/>
      <c r="X1138" s="18"/>
      <c r="Y1138" s="18"/>
      <c r="Z1138" s="18"/>
      <c r="AA1138" s="18"/>
      <c r="AB1138" s="18"/>
      <c r="AC1138" s="18"/>
      <c r="AD1138" s="18"/>
      <c r="AE1138" s="18"/>
      <c r="AF1138" s="18"/>
      <c r="AG1138" s="18"/>
      <c r="AH1138" s="18"/>
      <c r="AI1138" s="18"/>
      <c r="AJ1138" s="18"/>
      <c r="AK1138" s="18"/>
      <c r="AL1138" s="18"/>
      <c r="AM1138" s="18"/>
      <c r="AN1138" s="18"/>
      <c r="AO1138" s="18"/>
      <c r="AP1138" s="18"/>
      <c r="AQ1138" s="18"/>
      <c r="AR1138" s="18"/>
      <c r="AS1138" s="18"/>
      <c r="AT1138" s="18"/>
      <c r="AU1138" s="18"/>
      <c r="AV1138" s="18"/>
      <c r="AW1138" s="7"/>
    </row>
    <row r="1139" spans="1:49" customFormat="1" hidden="1" x14ac:dyDescent="0.3">
      <c r="A1139" s="190"/>
      <c r="B1139" s="22"/>
      <c r="C1139" s="7"/>
      <c r="D1139" s="29"/>
      <c r="E1139" s="52"/>
      <c r="F1139" s="29"/>
      <c r="G1139" s="29"/>
      <c r="H1139" s="29"/>
      <c r="I1139" s="18"/>
      <c r="J1139" s="18"/>
      <c r="K1139" s="18"/>
      <c r="L1139" s="18"/>
      <c r="M1139" s="18"/>
      <c r="N1139" s="18"/>
      <c r="O1139" s="18"/>
      <c r="P1139" s="18"/>
      <c r="Q1139" s="18"/>
      <c r="R1139" s="18"/>
      <c r="S1139" s="18"/>
      <c r="T1139" s="18"/>
      <c r="U1139" s="18"/>
      <c r="V1139" s="18"/>
      <c r="W1139" s="18"/>
      <c r="X1139" s="18"/>
      <c r="Y1139" s="18"/>
      <c r="Z1139" s="18"/>
      <c r="AA1139" s="18"/>
      <c r="AB1139" s="18"/>
      <c r="AC1139" s="18"/>
      <c r="AD1139" s="18"/>
      <c r="AE1139" s="18"/>
      <c r="AF1139" s="18"/>
      <c r="AG1139" s="18"/>
      <c r="AH1139" s="18"/>
      <c r="AI1139" s="18"/>
      <c r="AJ1139" s="18"/>
      <c r="AK1139" s="18"/>
      <c r="AL1139" s="18"/>
      <c r="AM1139" s="18"/>
      <c r="AN1139" s="18"/>
      <c r="AO1139" s="18"/>
      <c r="AP1139" s="18"/>
      <c r="AQ1139" s="18"/>
      <c r="AR1139" s="18"/>
      <c r="AS1139" s="18"/>
      <c r="AT1139" s="18"/>
      <c r="AU1139" s="18"/>
      <c r="AV1139" s="18"/>
      <c r="AW1139" s="7"/>
    </row>
    <row r="1140" spans="1:49" customFormat="1" hidden="1" x14ac:dyDescent="0.3">
      <c r="A1140" s="190"/>
      <c r="B1140" s="22"/>
      <c r="C1140" s="7"/>
      <c r="D1140" s="29"/>
      <c r="E1140" s="52"/>
      <c r="F1140" s="29"/>
      <c r="G1140" s="29"/>
      <c r="H1140" s="29"/>
      <c r="I1140" s="18"/>
      <c r="J1140" s="18"/>
      <c r="K1140" s="18"/>
      <c r="L1140" s="18"/>
      <c r="M1140" s="18"/>
      <c r="N1140" s="18"/>
      <c r="O1140" s="18"/>
      <c r="P1140" s="18"/>
      <c r="Q1140" s="18"/>
      <c r="R1140" s="18"/>
      <c r="S1140" s="18"/>
      <c r="T1140" s="18"/>
      <c r="U1140" s="18"/>
      <c r="V1140" s="18"/>
      <c r="W1140" s="18"/>
      <c r="X1140" s="18"/>
      <c r="Y1140" s="18"/>
      <c r="Z1140" s="18"/>
      <c r="AA1140" s="18"/>
      <c r="AB1140" s="18"/>
      <c r="AC1140" s="18"/>
      <c r="AD1140" s="18"/>
      <c r="AE1140" s="18"/>
      <c r="AF1140" s="18"/>
      <c r="AG1140" s="18"/>
      <c r="AH1140" s="18"/>
      <c r="AI1140" s="18"/>
      <c r="AJ1140" s="18"/>
      <c r="AK1140" s="18"/>
      <c r="AL1140" s="18"/>
      <c r="AM1140" s="18"/>
      <c r="AN1140" s="18"/>
      <c r="AO1140" s="18"/>
      <c r="AP1140" s="18"/>
      <c r="AQ1140" s="18"/>
      <c r="AR1140" s="18"/>
      <c r="AS1140" s="18"/>
      <c r="AT1140" s="18"/>
      <c r="AU1140" s="18"/>
      <c r="AV1140" s="18"/>
      <c r="AW1140" s="7"/>
    </row>
    <row r="1141" spans="1:49" customFormat="1" hidden="1" x14ac:dyDescent="0.3">
      <c r="A1141" s="190"/>
      <c r="B1141" s="22"/>
      <c r="C1141" s="7"/>
      <c r="D1141" s="29"/>
      <c r="E1141" s="52"/>
      <c r="F1141" s="29"/>
      <c r="G1141" s="29"/>
      <c r="H1141" s="29"/>
      <c r="I1141" s="18"/>
      <c r="J1141" s="18"/>
      <c r="K1141" s="18"/>
      <c r="L1141" s="18"/>
      <c r="M1141" s="18"/>
      <c r="N1141" s="18"/>
      <c r="O1141" s="18"/>
      <c r="P1141" s="18"/>
      <c r="Q1141" s="18"/>
      <c r="R1141" s="18"/>
      <c r="S1141" s="18"/>
      <c r="T1141" s="18"/>
      <c r="U1141" s="18"/>
      <c r="V1141" s="18"/>
      <c r="W1141" s="18"/>
      <c r="X1141" s="18"/>
      <c r="Y1141" s="18"/>
      <c r="Z1141" s="18"/>
      <c r="AA1141" s="18"/>
      <c r="AB1141" s="18"/>
      <c r="AC1141" s="18"/>
      <c r="AD1141" s="18"/>
      <c r="AE1141" s="18"/>
      <c r="AF1141" s="18"/>
      <c r="AG1141" s="18"/>
      <c r="AH1141" s="18"/>
      <c r="AI1141" s="18"/>
      <c r="AJ1141" s="18"/>
      <c r="AK1141" s="18"/>
      <c r="AL1141" s="18"/>
      <c r="AM1141" s="18"/>
      <c r="AN1141" s="18"/>
      <c r="AO1141" s="18"/>
      <c r="AP1141" s="18"/>
      <c r="AQ1141" s="18"/>
      <c r="AR1141" s="18"/>
      <c r="AS1141" s="18"/>
      <c r="AT1141" s="18"/>
      <c r="AU1141" s="18"/>
      <c r="AV1141" s="18"/>
      <c r="AW1141" s="7"/>
    </row>
    <row r="1142" spans="1:49" customFormat="1" hidden="1" x14ac:dyDescent="0.3">
      <c r="A1142" s="190"/>
      <c r="B1142" s="22"/>
      <c r="C1142" s="7"/>
      <c r="D1142" s="29"/>
      <c r="E1142" s="52"/>
      <c r="F1142" s="29"/>
      <c r="G1142" s="29"/>
      <c r="H1142" s="29"/>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c r="AH1142" s="18"/>
      <c r="AI1142" s="18"/>
      <c r="AJ1142" s="18"/>
      <c r="AK1142" s="18"/>
      <c r="AL1142" s="18"/>
      <c r="AM1142" s="18"/>
      <c r="AN1142" s="18"/>
      <c r="AO1142" s="18"/>
      <c r="AP1142" s="18"/>
      <c r="AQ1142" s="18"/>
      <c r="AR1142" s="18"/>
      <c r="AS1142" s="18"/>
      <c r="AT1142" s="18"/>
      <c r="AU1142" s="18"/>
      <c r="AV1142" s="18"/>
      <c r="AW1142" s="7"/>
    </row>
    <row r="1143" spans="1:49" customFormat="1" hidden="1" x14ac:dyDescent="0.3">
      <c r="A1143" s="190"/>
      <c r="B1143" s="22"/>
      <c r="C1143" s="7"/>
      <c r="D1143" s="29"/>
      <c r="E1143" s="52"/>
      <c r="F1143" s="29"/>
      <c r="G1143" s="29"/>
      <c r="H1143" s="29"/>
      <c r="I1143" s="18"/>
      <c r="J1143" s="18"/>
      <c r="K1143" s="18"/>
      <c r="L1143" s="18"/>
      <c r="M1143" s="18"/>
      <c r="N1143" s="18"/>
      <c r="O1143" s="18"/>
      <c r="P1143" s="18"/>
      <c r="Q1143" s="18"/>
      <c r="R1143" s="18"/>
      <c r="S1143" s="18"/>
      <c r="T1143" s="18"/>
      <c r="U1143" s="18"/>
      <c r="V1143" s="18"/>
      <c r="W1143" s="18"/>
      <c r="X1143" s="18"/>
      <c r="Y1143" s="18"/>
      <c r="Z1143" s="18"/>
      <c r="AA1143" s="18"/>
      <c r="AB1143" s="18"/>
      <c r="AC1143" s="18"/>
      <c r="AD1143" s="18"/>
      <c r="AE1143" s="18"/>
      <c r="AF1143" s="18"/>
      <c r="AG1143" s="18"/>
      <c r="AH1143" s="18"/>
      <c r="AI1143" s="18"/>
      <c r="AJ1143" s="18"/>
      <c r="AK1143" s="18"/>
      <c r="AL1143" s="18"/>
      <c r="AM1143" s="18"/>
      <c r="AN1143" s="18"/>
      <c r="AO1143" s="18"/>
      <c r="AP1143" s="18"/>
      <c r="AQ1143" s="18"/>
      <c r="AR1143" s="18"/>
      <c r="AS1143" s="18"/>
      <c r="AT1143" s="18"/>
      <c r="AU1143" s="18"/>
      <c r="AV1143" s="18"/>
      <c r="AW1143" s="7"/>
    </row>
    <row r="1144" spans="1:49" customFormat="1" x14ac:dyDescent="0.3">
      <c r="A1144" s="192"/>
      <c r="B1144" s="32"/>
      <c r="C1144" s="32"/>
      <c r="D1144" s="175"/>
      <c r="E1144" s="133"/>
      <c r="F1144" s="32"/>
      <c r="G1144" s="32"/>
      <c r="H1144" s="32"/>
      <c r="I1144" s="18"/>
      <c r="J1144" s="18"/>
      <c r="K1144" s="18"/>
      <c r="L1144" s="18"/>
      <c r="M1144" s="18"/>
      <c r="N1144" s="18"/>
      <c r="O1144" s="18"/>
      <c r="P1144" s="18"/>
      <c r="Q1144" s="18"/>
      <c r="R1144" s="18"/>
      <c r="S1144" s="18"/>
      <c r="T1144" s="18"/>
      <c r="U1144" s="18"/>
      <c r="V1144" s="18"/>
      <c r="W1144" s="18"/>
      <c r="X1144" s="18"/>
      <c r="Y1144" s="18"/>
      <c r="Z1144" s="18"/>
      <c r="AA1144" s="18"/>
      <c r="AB1144" s="18"/>
      <c r="AC1144" s="18"/>
      <c r="AD1144" s="18"/>
      <c r="AE1144" s="18"/>
      <c r="AF1144" s="18"/>
      <c r="AG1144" s="18"/>
      <c r="AH1144" s="18"/>
      <c r="AI1144" s="18"/>
      <c r="AJ1144" s="18"/>
      <c r="AK1144" s="18"/>
      <c r="AL1144" s="18"/>
      <c r="AM1144" s="18"/>
      <c r="AN1144" s="18"/>
      <c r="AO1144" s="18"/>
      <c r="AP1144" s="18"/>
      <c r="AQ1144" s="18"/>
      <c r="AR1144" s="18"/>
      <c r="AS1144" s="18"/>
      <c r="AT1144" s="18"/>
      <c r="AU1144" s="18"/>
      <c r="AV1144" s="18"/>
      <c r="AW1144" s="32"/>
    </row>
    <row r="1145" spans="1:49" customFormat="1" x14ac:dyDescent="0.3">
      <c r="A1145" s="192"/>
      <c r="B1145" s="32"/>
      <c r="C1145" s="32"/>
      <c r="D1145" s="175"/>
      <c r="E1145" s="133"/>
      <c r="F1145" s="32"/>
      <c r="G1145" s="32"/>
      <c r="H1145" s="32"/>
      <c r="I1145" s="18"/>
      <c r="J1145" s="18"/>
      <c r="K1145" s="18"/>
      <c r="L1145" s="18"/>
      <c r="M1145" s="18"/>
      <c r="N1145" s="18"/>
      <c r="O1145" s="18"/>
      <c r="P1145" s="18"/>
      <c r="Q1145" s="18"/>
      <c r="R1145" s="18"/>
      <c r="S1145" s="18"/>
      <c r="T1145" s="18"/>
      <c r="U1145" s="18"/>
      <c r="V1145" s="18"/>
      <c r="W1145" s="18"/>
      <c r="X1145" s="18"/>
      <c r="Y1145" s="18"/>
      <c r="Z1145" s="18"/>
      <c r="AA1145" s="18"/>
      <c r="AB1145" s="18"/>
      <c r="AC1145" s="18"/>
      <c r="AD1145" s="18"/>
      <c r="AE1145" s="18"/>
      <c r="AF1145" s="18"/>
      <c r="AG1145" s="18"/>
      <c r="AH1145" s="18"/>
      <c r="AI1145" s="18"/>
      <c r="AJ1145" s="18"/>
      <c r="AK1145" s="18"/>
      <c r="AL1145" s="18"/>
      <c r="AM1145" s="18"/>
      <c r="AN1145" s="18"/>
      <c r="AO1145" s="18"/>
      <c r="AP1145" s="18"/>
      <c r="AQ1145" s="18"/>
      <c r="AR1145" s="18"/>
      <c r="AS1145" s="18"/>
      <c r="AT1145" s="18"/>
      <c r="AU1145" s="18"/>
      <c r="AV1145" s="18"/>
      <c r="AW1145" s="32"/>
    </row>
    <row r="1146" spans="1:49" customFormat="1" x14ac:dyDescent="0.3">
      <c r="A1146" s="192"/>
      <c r="B1146" s="32"/>
      <c r="C1146" s="32"/>
      <c r="D1146" s="175"/>
      <c r="E1146" s="133"/>
      <c r="F1146" s="32"/>
      <c r="G1146" s="32"/>
      <c r="H1146" s="32"/>
      <c r="I1146" s="18"/>
      <c r="J1146" s="18"/>
      <c r="K1146" s="18"/>
      <c r="L1146" s="18"/>
      <c r="M1146" s="18"/>
      <c r="N1146" s="18"/>
      <c r="O1146" s="18"/>
      <c r="P1146" s="18"/>
      <c r="Q1146" s="18"/>
      <c r="R1146" s="18"/>
      <c r="S1146" s="18"/>
      <c r="T1146" s="18"/>
      <c r="U1146" s="18"/>
      <c r="V1146" s="18"/>
      <c r="W1146" s="18"/>
      <c r="X1146" s="18"/>
      <c r="Y1146" s="18"/>
      <c r="Z1146" s="18"/>
      <c r="AA1146" s="18"/>
      <c r="AB1146" s="18"/>
      <c r="AC1146" s="18"/>
      <c r="AD1146" s="18"/>
      <c r="AE1146" s="18"/>
      <c r="AF1146" s="18"/>
      <c r="AG1146" s="18"/>
      <c r="AH1146" s="18"/>
      <c r="AI1146" s="18"/>
      <c r="AJ1146" s="18"/>
      <c r="AK1146" s="18"/>
      <c r="AL1146" s="18"/>
      <c r="AM1146" s="18"/>
      <c r="AN1146" s="18"/>
      <c r="AO1146" s="18"/>
      <c r="AP1146" s="18"/>
      <c r="AQ1146" s="18"/>
      <c r="AR1146" s="18"/>
      <c r="AS1146" s="18"/>
      <c r="AT1146" s="18"/>
      <c r="AU1146" s="18"/>
      <c r="AV1146" s="18"/>
      <c r="AW1146" s="32"/>
    </row>
    <row r="1147" spans="1:49" customFormat="1" x14ac:dyDescent="0.3">
      <c r="A1147" s="192"/>
      <c r="B1147" s="32"/>
      <c r="C1147" s="32"/>
      <c r="D1147" s="175"/>
      <c r="E1147" s="133"/>
      <c r="F1147" s="32"/>
      <c r="G1147" s="32"/>
      <c r="H1147" s="32"/>
      <c r="I1147" s="18"/>
      <c r="J1147" s="18"/>
      <c r="K1147" s="18"/>
      <c r="L1147" s="18"/>
      <c r="M1147" s="18"/>
      <c r="N1147" s="18"/>
      <c r="O1147" s="18"/>
      <c r="P1147" s="18"/>
      <c r="Q1147" s="18"/>
      <c r="R1147" s="18"/>
      <c r="S1147" s="18"/>
      <c r="T1147" s="18"/>
      <c r="U1147" s="18"/>
      <c r="V1147" s="18"/>
      <c r="W1147" s="18"/>
      <c r="X1147" s="18"/>
      <c r="Y1147" s="18"/>
      <c r="Z1147" s="18"/>
      <c r="AA1147" s="18"/>
      <c r="AB1147" s="18"/>
      <c r="AC1147" s="18"/>
      <c r="AD1147" s="18"/>
      <c r="AE1147" s="18"/>
      <c r="AF1147" s="18"/>
      <c r="AG1147" s="18"/>
      <c r="AH1147" s="18"/>
      <c r="AI1147" s="18"/>
      <c r="AJ1147" s="18"/>
      <c r="AK1147" s="18"/>
      <c r="AL1147" s="18"/>
      <c r="AM1147" s="18"/>
      <c r="AN1147" s="18"/>
      <c r="AO1147" s="18"/>
      <c r="AP1147" s="18"/>
      <c r="AQ1147" s="18"/>
      <c r="AR1147" s="18"/>
      <c r="AS1147" s="18"/>
      <c r="AT1147" s="18"/>
      <c r="AU1147" s="18"/>
      <c r="AV1147" s="18"/>
      <c r="AW1147" s="32"/>
    </row>
    <row r="1148" spans="1:49" customFormat="1" x14ac:dyDescent="0.3">
      <c r="A1148" s="192"/>
      <c r="B1148" s="32"/>
      <c r="C1148" s="32"/>
      <c r="D1148" s="175"/>
      <c r="E1148" s="133"/>
      <c r="F1148" s="32"/>
      <c r="G1148" s="32"/>
      <c r="H1148" s="32"/>
      <c r="I1148" s="18"/>
      <c r="J1148" s="18"/>
      <c r="K1148" s="18"/>
      <c r="L1148" s="18"/>
      <c r="M1148" s="18"/>
      <c r="N1148" s="18"/>
      <c r="O1148" s="18"/>
      <c r="P1148" s="18"/>
      <c r="Q1148" s="18"/>
      <c r="R1148" s="18"/>
      <c r="S1148" s="18"/>
      <c r="T1148" s="18"/>
      <c r="U1148" s="18"/>
      <c r="V1148" s="18"/>
      <c r="W1148" s="18"/>
      <c r="X1148" s="18"/>
      <c r="Y1148" s="18"/>
      <c r="Z1148" s="18"/>
      <c r="AA1148" s="18"/>
      <c r="AB1148" s="18"/>
      <c r="AC1148" s="18"/>
      <c r="AD1148" s="18"/>
      <c r="AE1148" s="18"/>
      <c r="AF1148" s="18"/>
      <c r="AG1148" s="18"/>
      <c r="AH1148" s="18"/>
      <c r="AI1148" s="18"/>
      <c r="AJ1148" s="18"/>
      <c r="AK1148" s="18"/>
      <c r="AL1148" s="18"/>
      <c r="AM1148" s="18"/>
      <c r="AN1148" s="18"/>
      <c r="AO1148" s="18"/>
      <c r="AP1148" s="18"/>
      <c r="AQ1148" s="18"/>
      <c r="AR1148" s="18"/>
      <c r="AS1148" s="18"/>
      <c r="AT1148" s="18"/>
      <c r="AU1148" s="18"/>
      <c r="AV1148" s="18"/>
      <c r="AW1148" s="32"/>
    </row>
    <row r="1149" spans="1:49" customFormat="1" x14ac:dyDescent="0.3">
      <c r="A1149" s="192"/>
      <c r="B1149" s="32"/>
      <c r="C1149" s="32"/>
      <c r="D1149" s="175"/>
      <c r="E1149" s="133"/>
      <c r="F1149" s="32"/>
      <c r="G1149" s="32"/>
      <c r="H1149" s="32"/>
      <c r="I1149" s="18"/>
      <c r="J1149" s="18"/>
      <c r="K1149" s="18"/>
      <c r="L1149" s="18"/>
      <c r="M1149" s="18"/>
      <c r="N1149" s="18"/>
      <c r="O1149" s="18"/>
      <c r="P1149" s="18"/>
      <c r="Q1149" s="18"/>
      <c r="R1149" s="18"/>
      <c r="S1149" s="18"/>
      <c r="T1149" s="18"/>
      <c r="U1149" s="18"/>
      <c r="V1149" s="18"/>
      <c r="W1149" s="18"/>
      <c r="X1149" s="18"/>
      <c r="Y1149" s="18"/>
      <c r="Z1149" s="18"/>
      <c r="AA1149" s="18"/>
      <c r="AB1149" s="18"/>
      <c r="AC1149" s="18"/>
      <c r="AD1149" s="18"/>
      <c r="AE1149" s="18"/>
      <c r="AF1149" s="18"/>
      <c r="AG1149" s="18"/>
      <c r="AH1149" s="18"/>
      <c r="AI1149" s="18"/>
      <c r="AJ1149" s="18"/>
      <c r="AK1149" s="18"/>
      <c r="AL1149" s="18"/>
      <c r="AM1149" s="18"/>
      <c r="AN1149" s="18"/>
      <c r="AO1149" s="18"/>
      <c r="AP1149" s="18"/>
      <c r="AQ1149" s="18"/>
      <c r="AR1149" s="18"/>
      <c r="AS1149" s="18"/>
      <c r="AT1149" s="18"/>
      <c r="AU1149" s="18"/>
      <c r="AV1149" s="18"/>
      <c r="AW1149" s="32"/>
    </row>
    <row r="1150" spans="1:49" customFormat="1" x14ac:dyDescent="0.3">
      <c r="A1150" s="192"/>
      <c r="B1150" s="32"/>
      <c r="C1150" s="32"/>
      <c r="D1150" s="175"/>
      <c r="E1150" s="133"/>
      <c r="F1150" s="32"/>
      <c r="G1150" s="32"/>
      <c r="H1150" s="32"/>
      <c r="I1150" s="18"/>
      <c r="J1150" s="18"/>
      <c r="K1150" s="18"/>
      <c r="L1150" s="18"/>
      <c r="M1150" s="18"/>
      <c r="N1150" s="18"/>
      <c r="O1150" s="18"/>
      <c r="P1150" s="18"/>
      <c r="Q1150" s="18"/>
      <c r="R1150" s="18"/>
      <c r="S1150" s="18"/>
      <c r="T1150" s="18"/>
      <c r="U1150" s="18"/>
      <c r="V1150" s="18"/>
      <c r="W1150" s="18"/>
      <c r="X1150" s="18"/>
      <c r="Y1150" s="18"/>
      <c r="Z1150" s="18"/>
      <c r="AA1150" s="18"/>
      <c r="AB1150" s="18"/>
      <c r="AC1150" s="18"/>
      <c r="AD1150" s="18"/>
      <c r="AE1150" s="18"/>
      <c r="AF1150" s="18"/>
      <c r="AG1150" s="18"/>
      <c r="AH1150" s="18"/>
      <c r="AI1150" s="18"/>
      <c r="AJ1150" s="18"/>
      <c r="AK1150" s="18"/>
      <c r="AL1150" s="18"/>
      <c r="AM1150" s="18"/>
      <c r="AN1150" s="18"/>
      <c r="AO1150" s="18"/>
      <c r="AP1150" s="18"/>
      <c r="AQ1150" s="18"/>
      <c r="AR1150" s="18"/>
      <c r="AS1150" s="18"/>
      <c r="AT1150" s="18"/>
      <c r="AU1150" s="18"/>
      <c r="AV1150" s="18"/>
      <c r="AW1150" s="32"/>
    </row>
    <row r="1151" spans="1:49" customFormat="1" x14ac:dyDescent="0.3">
      <c r="A1151" s="192"/>
      <c r="B1151" s="32"/>
      <c r="C1151" s="32"/>
      <c r="D1151" s="175"/>
      <c r="E1151" s="133"/>
      <c r="F1151" s="32"/>
      <c r="G1151" s="32"/>
      <c r="H1151" s="32"/>
      <c r="I1151" s="18"/>
      <c r="J1151" s="18"/>
      <c r="K1151" s="18"/>
      <c r="L1151" s="18"/>
      <c r="M1151" s="18"/>
      <c r="N1151" s="18"/>
      <c r="O1151" s="18"/>
      <c r="P1151" s="18"/>
      <c r="Q1151" s="18"/>
      <c r="R1151" s="18"/>
      <c r="S1151" s="18"/>
      <c r="T1151" s="18"/>
      <c r="U1151" s="18"/>
      <c r="V1151" s="18"/>
      <c r="W1151" s="18"/>
      <c r="X1151" s="18"/>
      <c r="Y1151" s="18"/>
      <c r="Z1151" s="18"/>
      <c r="AA1151" s="18"/>
      <c r="AB1151" s="18"/>
      <c r="AC1151" s="18"/>
      <c r="AD1151" s="18"/>
      <c r="AE1151" s="18"/>
      <c r="AF1151" s="18"/>
      <c r="AG1151" s="18"/>
      <c r="AH1151" s="18"/>
      <c r="AI1151" s="18"/>
      <c r="AJ1151" s="18"/>
      <c r="AK1151" s="18"/>
      <c r="AL1151" s="18"/>
      <c r="AM1151" s="18"/>
      <c r="AN1151" s="18"/>
      <c r="AO1151" s="18"/>
      <c r="AP1151" s="18"/>
      <c r="AQ1151" s="18"/>
      <c r="AR1151" s="18"/>
      <c r="AS1151" s="18"/>
      <c r="AT1151" s="18"/>
      <c r="AU1151" s="18"/>
      <c r="AV1151" s="18"/>
      <c r="AW1151" s="32"/>
    </row>
    <row r="1152" spans="1:49" customFormat="1" x14ac:dyDescent="0.3">
      <c r="A1152" s="192"/>
      <c r="B1152" s="32"/>
      <c r="C1152" s="32"/>
      <c r="D1152" s="175"/>
      <c r="E1152" s="133"/>
      <c r="F1152" s="32"/>
      <c r="G1152" s="32"/>
      <c r="H1152" s="32"/>
      <c r="I1152" s="18"/>
      <c r="J1152" s="18"/>
      <c r="K1152" s="18"/>
      <c r="L1152" s="18"/>
      <c r="M1152" s="18"/>
      <c r="N1152" s="18"/>
      <c r="O1152" s="18"/>
      <c r="P1152" s="18"/>
      <c r="Q1152" s="18"/>
      <c r="R1152" s="18"/>
      <c r="S1152" s="18"/>
      <c r="T1152" s="18"/>
      <c r="U1152" s="18"/>
      <c r="V1152" s="18"/>
      <c r="W1152" s="18"/>
      <c r="X1152" s="18"/>
      <c r="Y1152" s="18"/>
      <c r="Z1152" s="18"/>
      <c r="AA1152" s="18"/>
      <c r="AB1152" s="18"/>
      <c r="AC1152" s="18"/>
      <c r="AD1152" s="18"/>
      <c r="AE1152" s="18"/>
      <c r="AF1152" s="18"/>
      <c r="AG1152" s="18"/>
      <c r="AH1152" s="18"/>
      <c r="AI1152" s="18"/>
      <c r="AJ1152" s="18"/>
      <c r="AK1152" s="18"/>
      <c r="AL1152" s="18"/>
      <c r="AM1152" s="18"/>
      <c r="AN1152" s="18"/>
      <c r="AO1152" s="18"/>
      <c r="AP1152" s="18"/>
      <c r="AQ1152" s="18"/>
      <c r="AR1152" s="18"/>
      <c r="AS1152" s="18"/>
      <c r="AT1152" s="18"/>
      <c r="AU1152" s="18"/>
      <c r="AV1152" s="18"/>
      <c r="AW1152" s="32"/>
    </row>
    <row r="1153" customFormat="1" x14ac:dyDescent="0.3"/>
    <row r="1154" customFormat="1" x14ac:dyDescent="0.3"/>
    <row r="1155" customFormat="1" x14ac:dyDescent="0.3"/>
    <row r="1156" customFormat="1" x14ac:dyDescent="0.3"/>
    <row r="1157" customFormat="1" x14ac:dyDescent="0.3"/>
    <row r="1158" customFormat="1" x14ac:dyDescent="0.3"/>
    <row r="1159" customFormat="1" x14ac:dyDescent="0.3"/>
    <row r="1160" customFormat="1" x14ac:dyDescent="0.3"/>
    <row r="1161" customFormat="1" x14ac:dyDescent="0.3"/>
    <row r="1162" customFormat="1" x14ac:dyDescent="0.3"/>
    <row r="1163" customFormat="1" x14ac:dyDescent="0.3"/>
    <row r="1164" customFormat="1" x14ac:dyDescent="0.3"/>
    <row r="1165" customFormat="1" x14ac:dyDescent="0.3"/>
    <row r="1166" customFormat="1" x14ac:dyDescent="0.3"/>
    <row r="1167" customFormat="1" x14ac:dyDescent="0.3"/>
    <row r="1168" customFormat="1" x14ac:dyDescent="0.3"/>
    <row r="1169" customFormat="1" x14ac:dyDescent="0.3"/>
    <row r="1170" customFormat="1" x14ac:dyDescent="0.3"/>
    <row r="1171" customFormat="1" x14ac:dyDescent="0.3"/>
    <row r="1172" customFormat="1" x14ac:dyDescent="0.3"/>
    <row r="1173" customFormat="1" x14ac:dyDescent="0.3"/>
    <row r="1174" customFormat="1" x14ac:dyDescent="0.3"/>
    <row r="1175" customFormat="1" x14ac:dyDescent="0.3"/>
    <row r="1176" customFormat="1" x14ac:dyDescent="0.3"/>
    <row r="1177" customFormat="1" x14ac:dyDescent="0.3"/>
    <row r="1178" customFormat="1" x14ac:dyDescent="0.3"/>
    <row r="1179" customFormat="1" x14ac:dyDescent="0.3"/>
    <row r="1180" customFormat="1" x14ac:dyDescent="0.3"/>
    <row r="1181" customFormat="1" x14ac:dyDescent="0.3"/>
    <row r="1182" customFormat="1" x14ac:dyDescent="0.3"/>
    <row r="1183" customFormat="1" x14ac:dyDescent="0.3"/>
    <row r="1184" customFormat="1" x14ac:dyDescent="0.3"/>
    <row r="1185" customFormat="1" x14ac:dyDescent="0.3"/>
    <row r="1186" customFormat="1" x14ac:dyDescent="0.3"/>
    <row r="1187" customFormat="1" x14ac:dyDescent="0.3"/>
    <row r="1188" customFormat="1" x14ac:dyDescent="0.3"/>
    <row r="1189" customFormat="1" x14ac:dyDescent="0.3"/>
    <row r="1190" customFormat="1" x14ac:dyDescent="0.3"/>
    <row r="1191" customFormat="1" x14ac:dyDescent="0.3"/>
    <row r="1192" customFormat="1" x14ac:dyDescent="0.3"/>
    <row r="1193" customFormat="1" x14ac:dyDescent="0.3"/>
    <row r="1194" customFormat="1" x14ac:dyDescent="0.3"/>
    <row r="1195" customFormat="1" x14ac:dyDescent="0.3"/>
    <row r="1196" customFormat="1" x14ac:dyDescent="0.3"/>
    <row r="1197" customFormat="1" x14ac:dyDescent="0.3"/>
  </sheetData>
  <sheetProtection password="EF49" sheet="1" formatCells="0" formatColumns="0" formatRows="0" insertColumns="0" insertRows="0" autoFilter="0" pivotTables="0"/>
  <mergeCells count="13">
    <mergeCell ref="G5:H5"/>
    <mergeCell ref="G14:H14"/>
    <mergeCell ref="G20:H20"/>
    <mergeCell ref="G40:H40"/>
    <mergeCell ref="G44:H44"/>
    <mergeCell ref="B92:J92"/>
    <mergeCell ref="B93:J93"/>
    <mergeCell ref="B94:J94"/>
    <mergeCell ref="G59:H59"/>
    <mergeCell ref="G55:H55"/>
    <mergeCell ref="G64:H64"/>
    <mergeCell ref="G79:H79"/>
    <mergeCell ref="B91:J9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1</vt:i4>
      </vt:variant>
    </vt:vector>
  </HeadingPairs>
  <TitlesOfParts>
    <vt:vector size="17" baseType="lpstr">
      <vt:lpstr>Content</vt:lpstr>
      <vt:lpstr>KPIs</vt:lpstr>
      <vt:lpstr>H&amp;S</vt:lpstr>
      <vt:lpstr>People</vt:lpstr>
      <vt:lpstr>Environment</vt:lpstr>
      <vt:lpstr>Climate and Energy</vt:lpstr>
      <vt:lpstr>Communities</vt:lpstr>
      <vt:lpstr>Governance and Ethics</vt:lpstr>
      <vt:lpstr>Site level</vt:lpstr>
      <vt:lpstr>Economic</vt:lpstr>
      <vt:lpstr>Units of Measurement</vt:lpstr>
      <vt:lpstr>GRI</vt:lpstr>
      <vt:lpstr>SASB</vt:lpstr>
      <vt:lpstr>TranslationData</vt:lpstr>
      <vt:lpstr>GRI Content Index</vt:lpstr>
      <vt:lpstr>SASB Content Index</vt:lpstr>
      <vt:lpstr>Content!Область_печати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2025-04-10T09:58:26Z</dcterms:modified>
</cp:coreProperties>
</file>